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19155" windowHeight="9780" firstSheet="9" activeTab="10"/>
  </bookViews>
  <sheets>
    <sheet name="Model" sheetId="1" state="hidden" r:id="rId1"/>
    <sheet name="player_info" sheetId="2" state="hidden" r:id="rId2"/>
    <sheet name="PPG Lookup" sheetId="9" state="hidden" r:id="rId3"/>
    <sheet name="QB Proj Calc" sheetId="7" state="hidden" r:id="rId4"/>
    <sheet name="RB-WR-TE Proj Calc" sheetId="8" state="hidden" r:id="rId5"/>
    <sheet name="FFA Data (Risk)" sheetId="10" state="hidden" r:id="rId6"/>
    <sheet name="hist_costs" sheetId="12" state="hidden" r:id="rId7"/>
    <sheet name="DRAFT TARGETS" sheetId="13" state="hidden" r:id="rId8"/>
    <sheet name="Sheet1" sheetId="14" state="hidden" r:id="rId9"/>
    <sheet name="PLAYERS" sheetId="15" r:id="rId10"/>
    <sheet name="DRAFT PLAN" sheetId="16" r:id="rId11"/>
  </sheets>
  <definedNames>
    <definedName name="_xlnm._FilterDatabase" localSheetId="5" hidden="1">'FFA Data (Risk)'!$A$1:$Q$1588</definedName>
    <definedName name="_xlnm._FilterDatabase" localSheetId="1" hidden="1">player_info!$A$1:$R$228</definedName>
    <definedName name="_xlnm._FilterDatabase" localSheetId="9" hidden="1">PLAYERS!$A$1:$P$884</definedName>
    <definedName name="solver_adj" localSheetId="0" hidden="1">Model!$C$3:$V$8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Model!$Z$9</definedName>
    <definedName name="solver_lhs10" localSheetId="0" hidden="1">Model!$Z$9</definedName>
    <definedName name="solver_lhs11" localSheetId="0" hidden="1">Model!$Z$4:$Z$6</definedName>
    <definedName name="solver_lhs12" localSheetId="0" hidden="1">Model!$Z$4</definedName>
    <definedName name="solver_lhs2" localSheetId="0" hidden="1">Model!$Z$3:$Z$8</definedName>
    <definedName name="solver_lhs3" localSheetId="0" hidden="1">Model!$Z$7:$Z$8</definedName>
    <definedName name="solver_lhs4" localSheetId="0" hidden="1">Model!$C$3:$V$8</definedName>
    <definedName name="solver_lhs5" localSheetId="0" hidden="1">Model!$C$3:$V$8</definedName>
    <definedName name="solver_lhs6" localSheetId="0" hidden="1">Model!$C$3:$V$8</definedName>
    <definedName name="solver_lhs7" localSheetId="0" hidden="1">Model!$Z$18</definedName>
    <definedName name="solver_lhs8" localSheetId="0" hidden="1">Model!$Z$3:$Z$6</definedName>
    <definedName name="solver_lhs9" localSheetId="0" hidden="1">Model!$C$3:$V$8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Model!$AH$2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3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4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Model!$AB$9</definedName>
    <definedName name="solver_rhs10" localSheetId="0" hidden="1">Model!$AB$9</definedName>
    <definedName name="solver_rhs11" localSheetId="0" hidden="1">Model!$AB$4:$AB$6</definedName>
    <definedName name="solver_rhs12" localSheetId="0" hidden="1">Model!$X$4</definedName>
    <definedName name="solver_rhs2" localSheetId="0" hidden="1">Model!$X$3:$X$8</definedName>
    <definedName name="solver_rhs3" localSheetId="0" hidden="1">Model!$AB$7:$AB$8</definedName>
    <definedName name="solver_rhs4" localSheetId="0" hidden="1">Model!$C$31:$V$36</definedName>
    <definedName name="solver_rhs5" localSheetId="0" hidden="1">Model!$C$31:$V$36</definedName>
    <definedName name="solver_rhs6" localSheetId="0" hidden="1">integer</definedName>
    <definedName name="solver_rhs7" localSheetId="0" hidden="1">Model!$AB$18</definedName>
    <definedName name="solver_rhs8" localSheetId="0" hidden="1">Model!$AB$3:$AB$6</definedName>
    <definedName name="solver_rhs9" localSheetId="0" hidden="1">Model!$C$31:$V$36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5725"/>
</workbook>
</file>

<file path=xl/calcChain.xml><?xml version="1.0" encoding="utf-8"?>
<calcChain xmlns="http://schemas.openxmlformats.org/spreadsheetml/2006/main">
  <c r="U15" i="16"/>
  <c r="V15"/>
  <c r="W15"/>
  <c r="X15"/>
  <c r="Y15"/>
  <c r="Z15"/>
  <c r="AA15"/>
  <c r="U16"/>
  <c r="V16"/>
  <c r="W16"/>
  <c r="X16"/>
  <c r="Y16"/>
  <c r="Z16"/>
  <c r="AA16"/>
  <c r="U17"/>
  <c r="V17"/>
  <c r="W17"/>
  <c r="X17"/>
  <c r="Y17"/>
  <c r="Z17"/>
  <c r="AA17"/>
  <c r="U18"/>
  <c r="V18"/>
  <c r="W18"/>
  <c r="X18"/>
  <c r="Y18"/>
  <c r="Z18"/>
  <c r="AA18"/>
  <c r="U19"/>
  <c r="V19"/>
  <c r="W19"/>
  <c r="X19"/>
  <c r="Y19"/>
  <c r="Z19"/>
  <c r="AA19"/>
  <c r="T16"/>
  <c r="T17"/>
  <c r="T18"/>
  <c r="T19"/>
  <c r="T15"/>
  <c r="V2"/>
  <c r="W2"/>
  <c r="X2"/>
  <c r="Y2"/>
  <c r="Z2"/>
  <c r="AA2"/>
  <c r="V3"/>
  <c r="W3"/>
  <c r="X3"/>
  <c r="Y3"/>
  <c r="Z3"/>
  <c r="AA3"/>
  <c r="V4"/>
  <c r="W4"/>
  <c r="X4"/>
  <c r="Y4"/>
  <c r="Z4"/>
  <c r="AA4"/>
  <c r="V5"/>
  <c r="W5"/>
  <c r="X5"/>
  <c r="Y5"/>
  <c r="Z5"/>
  <c r="AA5"/>
  <c r="V6"/>
  <c r="W6"/>
  <c r="X6"/>
  <c r="Y6"/>
  <c r="Z6"/>
  <c r="AA6"/>
  <c r="T3"/>
  <c r="U3"/>
  <c r="T4"/>
  <c r="U4"/>
  <c r="T5"/>
  <c r="U5"/>
  <c r="T6"/>
  <c r="U6"/>
  <c r="T2"/>
  <c r="T12" s="1"/>
  <c r="U2"/>
  <c r="N63"/>
  <c r="AB41"/>
  <c r="T41"/>
  <c r="C45" i="14"/>
  <c r="F44"/>
  <c r="E44"/>
  <c r="D44"/>
  <c r="F43"/>
  <c r="E43"/>
  <c r="D43"/>
  <c r="F42"/>
  <c r="E42"/>
  <c r="D42"/>
  <c r="J41"/>
  <c r="I41"/>
  <c r="F41"/>
  <c r="E41"/>
  <c r="D41"/>
  <c r="J40"/>
  <c r="I40"/>
  <c r="F40"/>
  <c r="E40"/>
  <c r="D40"/>
  <c r="J39"/>
  <c r="I39"/>
  <c r="F39"/>
  <c r="E39"/>
  <c r="D39"/>
  <c r="N63" i="15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6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2"/>
  <c r="C36" i="14"/>
  <c r="F35"/>
  <c r="E35"/>
  <c r="D35"/>
  <c r="F34"/>
  <c r="E34"/>
  <c r="D34"/>
  <c r="F33"/>
  <c r="E33"/>
  <c r="D33"/>
  <c r="J32"/>
  <c r="I32"/>
  <c r="F32"/>
  <c r="E32"/>
  <c r="D32"/>
  <c r="J31"/>
  <c r="I31"/>
  <c r="F31"/>
  <c r="E31"/>
  <c r="D31"/>
  <c r="J30"/>
  <c r="I30"/>
  <c r="F30"/>
  <c r="E30"/>
  <c r="D30"/>
  <c r="C27"/>
  <c r="F26"/>
  <c r="E26"/>
  <c r="D26"/>
  <c r="F25"/>
  <c r="E25"/>
  <c r="D25"/>
  <c r="F24"/>
  <c r="E24"/>
  <c r="D24"/>
  <c r="J23"/>
  <c r="I23"/>
  <c r="F23"/>
  <c r="E23"/>
  <c r="D23"/>
  <c r="J22"/>
  <c r="I22"/>
  <c r="F22"/>
  <c r="E22"/>
  <c r="D22"/>
  <c r="J21"/>
  <c r="I21"/>
  <c r="F21"/>
  <c r="E21"/>
  <c r="D21"/>
  <c r="X12" i="16" l="1"/>
  <c r="Z12"/>
  <c r="V12"/>
  <c r="Y12"/>
  <c r="U12"/>
  <c r="AA12"/>
  <c r="W12"/>
  <c r="F45" i="14"/>
  <c r="E45"/>
  <c r="D45"/>
  <c r="E27"/>
  <c r="E36"/>
  <c r="D36"/>
  <c r="F36"/>
  <c r="F27"/>
  <c r="D27"/>
  <c r="F3"/>
  <c r="F4"/>
  <c r="F5"/>
  <c r="F6"/>
  <c r="F7"/>
  <c r="F8"/>
  <c r="F12"/>
  <c r="F13"/>
  <c r="F14"/>
  <c r="F15"/>
  <c r="F16"/>
  <c r="F17"/>
  <c r="E3"/>
  <c r="E4"/>
  <c r="E5"/>
  <c r="E6"/>
  <c r="E7"/>
  <c r="E8"/>
  <c r="E12"/>
  <c r="E13"/>
  <c r="E14"/>
  <c r="E15"/>
  <c r="E16"/>
  <c r="E17"/>
  <c r="D3"/>
  <c r="D4"/>
  <c r="D5"/>
  <c r="D6"/>
  <c r="D7"/>
  <c r="D8"/>
  <c r="D12"/>
  <c r="D13"/>
  <c r="D14"/>
  <c r="D15"/>
  <c r="D16"/>
  <c r="D17"/>
  <c r="C18"/>
  <c r="J14"/>
  <c r="I14"/>
  <c r="J13"/>
  <c r="I13"/>
  <c r="J12"/>
  <c r="I12"/>
  <c r="J5"/>
  <c r="I5"/>
  <c r="J4"/>
  <c r="I4"/>
  <c r="J3"/>
  <c r="I3"/>
  <c r="C9"/>
  <c r="F18" l="1"/>
  <c r="F9"/>
  <c r="E18"/>
  <c r="E9"/>
  <c r="D18"/>
  <c r="D9"/>
  <c r="R41" i="13"/>
  <c r="Q41"/>
  <c r="P41"/>
  <c r="O41"/>
  <c r="M41"/>
  <c r="N41" s="1"/>
  <c r="L41"/>
  <c r="R35"/>
  <c r="R36"/>
  <c r="R37"/>
  <c r="R38"/>
  <c r="R39"/>
  <c r="R42"/>
  <c r="R40"/>
  <c r="R43"/>
  <c r="R32"/>
  <c r="R30"/>
  <c r="R29"/>
  <c r="R3" i="2" l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"/>
  <c r="L3"/>
  <c r="M3"/>
  <c r="O3"/>
  <c r="P3"/>
  <c r="Q3"/>
  <c r="L4"/>
  <c r="M4"/>
  <c r="O4"/>
  <c r="P4"/>
  <c r="Q4"/>
  <c r="L5"/>
  <c r="M5"/>
  <c r="O5"/>
  <c r="P5"/>
  <c r="Q5"/>
  <c r="L6"/>
  <c r="M6"/>
  <c r="O6"/>
  <c r="P6"/>
  <c r="Q6"/>
  <c r="L7"/>
  <c r="M7"/>
  <c r="O7"/>
  <c r="P7"/>
  <c r="Q7"/>
  <c r="L8"/>
  <c r="M8"/>
  <c r="O8"/>
  <c r="P8"/>
  <c r="Q8"/>
  <c r="L9"/>
  <c r="M9"/>
  <c r="O9"/>
  <c r="P9"/>
  <c r="Q9"/>
  <c r="L10"/>
  <c r="M10"/>
  <c r="O10"/>
  <c r="P10"/>
  <c r="Q10"/>
  <c r="L11"/>
  <c r="M11"/>
  <c r="O11"/>
  <c r="P11"/>
  <c r="Q11"/>
  <c r="L12"/>
  <c r="M12"/>
  <c r="O12"/>
  <c r="P12"/>
  <c r="Q12"/>
  <c r="L13"/>
  <c r="M13"/>
  <c r="O13"/>
  <c r="P13"/>
  <c r="Q13"/>
  <c r="L14"/>
  <c r="M14"/>
  <c r="O14"/>
  <c r="P14"/>
  <c r="Q14"/>
  <c r="L15"/>
  <c r="M15"/>
  <c r="O15"/>
  <c r="P15"/>
  <c r="Q15"/>
  <c r="L16"/>
  <c r="M16"/>
  <c r="O16"/>
  <c r="P16"/>
  <c r="Q16"/>
  <c r="L17"/>
  <c r="M17"/>
  <c r="O17"/>
  <c r="P17"/>
  <c r="Q17"/>
  <c r="L18"/>
  <c r="M18"/>
  <c r="O18"/>
  <c r="P18"/>
  <c r="Q18"/>
  <c r="L19"/>
  <c r="M19"/>
  <c r="O19"/>
  <c r="P19"/>
  <c r="Q19"/>
  <c r="L20"/>
  <c r="M20"/>
  <c r="O20"/>
  <c r="P20"/>
  <c r="Q20"/>
  <c r="L21"/>
  <c r="M21"/>
  <c r="O21"/>
  <c r="P21"/>
  <c r="Q21"/>
  <c r="L22"/>
  <c r="M22"/>
  <c r="O22"/>
  <c r="P22"/>
  <c r="Q22"/>
  <c r="L23"/>
  <c r="M23"/>
  <c r="O23"/>
  <c r="P23"/>
  <c r="Q23"/>
  <c r="L24"/>
  <c r="M24"/>
  <c r="O24"/>
  <c r="P24"/>
  <c r="Q24"/>
  <c r="L25"/>
  <c r="M25"/>
  <c r="O25"/>
  <c r="P25"/>
  <c r="Q25"/>
  <c r="L26"/>
  <c r="M26"/>
  <c r="O26"/>
  <c r="P26"/>
  <c r="Q26"/>
  <c r="L27"/>
  <c r="M27"/>
  <c r="O27"/>
  <c r="P27"/>
  <c r="Q27"/>
  <c r="L28"/>
  <c r="M28"/>
  <c r="O28"/>
  <c r="P28"/>
  <c r="Q28"/>
  <c r="L29"/>
  <c r="M29"/>
  <c r="O29"/>
  <c r="P29"/>
  <c r="Q29"/>
  <c r="L30"/>
  <c r="M30"/>
  <c r="O30"/>
  <c r="P30"/>
  <c r="Q30"/>
  <c r="L31"/>
  <c r="M31"/>
  <c r="O31"/>
  <c r="P31"/>
  <c r="Q31"/>
  <c r="L32"/>
  <c r="M32"/>
  <c r="O32"/>
  <c r="P32"/>
  <c r="Q32"/>
  <c r="L33"/>
  <c r="M33"/>
  <c r="O33"/>
  <c r="P33"/>
  <c r="Q33"/>
  <c r="L34"/>
  <c r="M34"/>
  <c r="O34"/>
  <c r="P34"/>
  <c r="Q34"/>
  <c r="L35"/>
  <c r="M35"/>
  <c r="O35"/>
  <c r="P35"/>
  <c r="Q35"/>
  <c r="L36"/>
  <c r="M36"/>
  <c r="O36"/>
  <c r="P36"/>
  <c r="Q36"/>
  <c r="L37"/>
  <c r="M37"/>
  <c r="O37"/>
  <c r="P37"/>
  <c r="Q37"/>
  <c r="L38"/>
  <c r="M38"/>
  <c r="O38"/>
  <c r="P38"/>
  <c r="Q38"/>
  <c r="L39"/>
  <c r="M39"/>
  <c r="O39"/>
  <c r="P39"/>
  <c r="Q39"/>
  <c r="L40"/>
  <c r="M40"/>
  <c r="O40"/>
  <c r="P40"/>
  <c r="Q40"/>
  <c r="L41"/>
  <c r="M41"/>
  <c r="O41"/>
  <c r="P41"/>
  <c r="Q41"/>
  <c r="L42"/>
  <c r="M42"/>
  <c r="O42"/>
  <c r="P42"/>
  <c r="Q42"/>
  <c r="L43"/>
  <c r="M43"/>
  <c r="O43"/>
  <c r="P43"/>
  <c r="Q43"/>
  <c r="L44"/>
  <c r="M44"/>
  <c r="O44"/>
  <c r="P44"/>
  <c r="Q44"/>
  <c r="L45"/>
  <c r="M45"/>
  <c r="O45"/>
  <c r="P45"/>
  <c r="Q45"/>
  <c r="L46"/>
  <c r="M46"/>
  <c r="O46"/>
  <c r="P46"/>
  <c r="Q46"/>
  <c r="L47"/>
  <c r="M47"/>
  <c r="O47"/>
  <c r="P47"/>
  <c r="Q47"/>
  <c r="L48"/>
  <c r="M48"/>
  <c r="O48"/>
  <c r="P48"/>
  <c r="Q48"/>
  <c r="L49"/>
  <c r="M49"/>
  <c r="O49"/>
  <c r="P49"/>
  <c r="Q49"/>
  <c r="L50"/>
  <c r="M50"/>
  <c r="O50"/>
  <c r="P50"/>
  <c r="Q50"/>
  <c r="L51"/>
  <c r="M51"/>
  <c r="O51"/>
  <c r="P51"/>
  <c r="Q51"/>
  <c r="L52"/>
  <c r="M52"/>
  <c r="O52"/>
  <c r="P52"/>
  <c r="Q52"/>
  <c r="L53"/>
  <c r="M53"/>
  <c r="O53"/>
  <c r="P53"/>
  <c r="Q53"/>
  <c r="L54"/>
  <c r="M54"/>
  <c r="O54"/>
  <c r="P54"/>
  <c r="Q54"/>
  <c r="L55"/>
  <c r="M55"/>
  <c r="O55"/>
  <c r="P55"/>
  <c r="Q55"/>
  <c r="L56"/>
  <c r="M56"/>
  <c r="O56"/>
  <c r="P56"/>
  <c r="Q56"/>
  <c r="L57"/>
  <c r="M57"/>
  <c r="O57"/>
  <c r="P57"/>
  <c r="Q57"/>
  <c r="L58"/>
  <c r="M58"/>
  <c r="O58"/>
  <c r="P58"/>
  <c r="Q58"/>
  <c r="L59"/>
  <c r="M59"/>
  <c r="O59"/>
  <c r="P59"/>
  <c r="Q59"/>
  <c r="L60"/>
  <c r="M60"/>
  <c r="O60"/>
  <c r="P60"/>
  <c r="Q60"/>
  <c r="L61"/>
  <c r="M61"/>
  <c r="O61"/>
  <c r="P61"/>
  <c r="Q61"/>
  <c r="L62"/>
  <c r="M62"/>
  <c r="O62"/>
  <c r="P62"/>
  <c r="Q62"/>
  <c r="L63"/>
  <c r="M63"/>
  <c r="O63"/>
  <c r="P63"/>
  <c r="Q63"/>
  <c r="L64"/>
  <c r="M64"/>
  <c r="O64"/>
  <c r="P64"/>
  <c r="Q64"/>
  <c r="L65"/>
  <c r="M65"/>
  <c r="O65"/>
  <c r="P65"/>
  <c r="Q65"/>
  <c r="L66"/>
  <c r="M66"/>
  <c r="O66"/>
  <c r="P66"/>
  <c r="Q66"/>
  <c r="L67"/>
  <c r="M67"/>
  <c r="O67"/>
  <c r="P67"/>
  <c r="Q67"/>
  <c r="L68"/>
  <c r="M68"/>
  <c r="O68"/>
  <c r="P68"/>
  <c r="Q68"/>
  <c r="L69"/>
  <c r="M69"/>
  <c r="O69"/>
  <c r="P69"/>
  <c r="Q69"/>
  <c r="L70"/>
  <c r="M70"/>
  <c r="O70"/>
  <c r="P70"/>
  <c r="Q70"/>
  <c r="L71"/>
  <c r="M71"/>
  <c r="O71"/>
  <c r="P71"/>
  <c r="Q71"/>
  <c r="L72"/>
  <c r="M72"/>
  <c r="O72"/>
  <c r="P72"/>
  <c r="Q72"/>
  <c r="L73"/>
  <c r="M73"/>
  <c r="O73"/>
  <c r="P73"/>
  <c r="Q73"/>
  <c r="L74"/>
  <c r="M74"/>
  <c r="O74"/>
  <c r="P74"/>
  <c r="Q74"/>
  <c r="L75"/>
  <c r="M75"/>
  <c r="O75"/>
  <c r="P75"/>
  <c r="Q75"/>
  <c r="L76"/>
  <c r="M76"/>
  <c r="O76"/>
  <c r="P76"/>
  <c r="Q76"/>
  <c r="L77"/>
  <c r="M77"/>
  <c r="O77"/>
  <c r="P77"/>
  <c r="Q77"/>
  <c r="L78"/>
  <c r="M78"/>
  <c r="O78"/>
  <c r="P78"/>
  <c r="Q78"/>
  <c r="L79"/>
  <c r="M79"/>
  <c r="O79"/>
  <c r="P79"/>
  <c r="Q79"/>
  <c r="L80"/>
  <c r="M80"/>
  <c r="O80"/>
  <c r="P80"/>
  <c r="Q80"/>
  <c r="L81"/>
  <c r="M81"/>
  <c r="O81"/>
  <c r="P81"/>
  <c r="Q81"/>
  <c r="L82"/>
  <c r="M82"/>
  <c r="O82"/>
  <c r="P82"/>
  <c r="Q82"/>
  <c r="L83"/>
  <c r="M83"/>
  <c r="O83"/>
  <c r="P83"/>
  <c r="Q83"/>
  <c r="L84"/>
  <c r="M84"/>
  <c r="O84"/>
  <c r="P84"/>
  <c r="Q84"/>
  <c r="L85"/>
  <c r="M85"/>
  <c r="O85"/>
  <c r="P85"/>
  <c r="Q85"/>
  <c r="L86"/>
  <c r="M86"/>
  <c r="O86"/>
  <c r="P86"/>
  <c r="Q86"/>
  <c r="L87"/>
  <c r="M87"/>
  <c r="O87"/>
  <c r="P87"/>
  <c r="Q87"/>
  <c r="L88"/>
  <c r="M88"/>
  <c r="O88"/>
  <c r="P88"/>
  <c r="Q88"/>
  <c r="L89"/>
  <c r="M89"/>
  <c r="O89"/>
  <c r="P89"/>
  <c r="Q89"/>
  <c r="L90"/>
  <c r="M90"/>
  <c r="O90"/>
  <c r="P90"/>
  <c r="Q90"/>
  <c r="L91"/>
  <c r="M91"/>
  <c r="O91"/>
  <c r="P91"/>
  <c r="Q91"/>
  <c r="L92"/>
  <c r="M92"/>
  <c r="O92"/>
  <c r="P92"/>
  <c r="Q92"/>
  <c r="L93"/>
  <c r="M93"/>
  <c r="O93"/>
  <c r="P93"/>
  <c r="Q93"/>
  <c r="L94"/>
  <c r="M94"/>
  <c r="O94"/>
  <c r="P94"/>
  <c r="Q94"/>
  <c r="L95"/>
  <c r="M95"/>
  <c r="O95"/>
  <c r="P95"/>
  <c r="Q95"/>
  <c r="L96"/>
  <c r="M96"/>
  <c r="O96"/>
  <c r="P96"/>
  <c r="Q96"/>
  <c r="L97"/>
  <c r="M97"/>
  <c r="O97"/>
  <c r="P97"/>
  <c r="Q97"/>
  <c r="L98"/>
  <c r="M98"/>
  <c r="O98"/>
  <c r="P98"/>
  <c r="Q98"/>
  <c r="L99"/>
  <c r="M99"/>
  <c r="O99"/>
  <c r="P99"/>
  <c r="Q99"/>
  <c r="L100"/>
  <c r="M100"/>
  <c r="O100"/>
  <c r="P100"/>
  <c r="Q100"/>
  <c r="L101"/>
  <c r="M101"/>
  <c r="O101"/>
  <c r="P101"/>
  <c r="Q101"/>
  <c r="L102"/>
  <c r="M102"/>
  <c r="O102"/>
  <c r="P102"/>
  <c r="Q102"/>
  <c r="L103"/>
  <c r="M103"/>
  <c r="O103"/>
  <c r="P103"/>
  <c r="Q103"/>
  <c r="L104"/>
  <c r="M104"/>
  <c r="O104"/>
  <c r="P104"/>
  <c r="Q104"/>
  <c r="L105"/>
  <c r="M105"/>
  <c r="O105"/>
  <c r="P105"/>
  <c r="Q105"/>
  <c r="L106"/>
  <c r="M106"/>
  <c r="O106"/>
  <c r="P106"/>
  <c r="Q106"/>
  <c r="L107"/>
  <c r="M107"/>
  <c r="O107"/>
  <c r="P107"/>
  <c r="Q107"/>
  <c r="L108"/>
  <c r="M108"/>
  <c r="O108"/>
  <c r="P108"/>
  <c r="Q108"/>
  <c r="L109"/>
  <c r="M109"/>
  <c r="O109"/>
  <c r="P109"/>
  <c r="Q109"/>
  <c r="L110"/>
  <c r="M110"/>
  <c r="O110"/>
  <c r="P110"/>
  <c r="Q110"/>
  <c r="L111"/>
  <c r="M111"/>
  <c r="O111"/>
  <c r="P111"/>
  <c r="Q111"/>
  <c r="L112"/>
  <c r="M112"/>
  <c r="O112"/>
  <c r="P112"/>
  <c r="Q112"/>
  <c r="L113"/>
  <c r="M113"/>
  <c r="O113"/>
  <c r="P113"/>
  <c r="Q113"/>
  <c r="L114"/>
  <c r="M114"/>
  <c r="O114"/>
  <c r="P114"/>
  <c r="Q114"/>
  <c r="L115"/>
  <c r="M115"/>
  <c r="O115"/>
  <c r="P115"/>
  <c r="Q115"/>
  <c r="L116"/>
  <c r="M116"/>
  <c r="O116"/>
  <c r="P116"/>
  <c r="Q116"/>
  <c r="L117"/>
  <c r="M117"/>
  <c r="O117"/>
  <c r="P117"/>
  <c r="Q117"/>
  <c r="L118"/>
  <c r="M118"/>
  <c r="O118"/>
  <c r="P118"/>
  <c r="Q118"/>
  <c r="L119"/>
  <c r="M119"/>
  <c r="O119"/>
  <c r="P119"/>
  <c r="Q119"/>
  <c r="L120"/>
  <c r="M120"/>
  <c r="O120"/>
  <c r="P120"/>
  <c r="Q120"/>
  <c r="L121"/>
  <c r="M121"/>
  <c r="O121"/>
  <c r="P121"/>
  <c r="Q121"/>
  <c r="L122"/>
  <c r="M122"/>
  <c r="O122"/>
  <c r="P122"/>
  <c r="Q122"/>
  <c r="L123"/>
  <c r="M123"/>
  <c r="O123"/>
  <c r="P123"/>
  <c r="Q123"/>
  <c r="L124"/>
  <c r="M124"/>
  <c r="O124"/>
  <c r="P124"/>
  <c r="Q124"/>
  <c r="L125"/>
  <c r="M125"/>
  <c r="O125"/>
  <c r="P125"/>
  <c r="Q125"/>
  <c r="L126"/>
  <c r="M126"/>
  <c r="O126"/>
  <c r="P126"/>
  <c r="Q126"/>
  <c r="L127"/>
  <c r="M127"/>
  <c r="O127"/>
  <c r="P127"/>
  <c r="Q127"/>
  <c r="L128"/>
  <c r="M128"/>
  <c r="O128"/>
  <c r="P128"/>
  <c r="Q128"/>
  <c r="L129"/>
  <c r="M129"/>
  <c r="O129"/>
  <c r="P129"/>
  <c r="Q129"/>
  <c r="L130"/>
  <c r="M130"/>
  <c r="O130"/>
  <c r="P130"/>
  <c r="Q130"/>
  <c r="L131"/>
  <c r="M131"/>
  <c r="O131"/>
  <c r="P131"/>
  <c r="Q131"/>
  <c r="L132"/>
  <c r="M132"/>
  <c r="O132"/>
  <c r="P132"/>
  <c r="Q132"/>
  <c r="L133"/>
  <c r="M133"/>
  <c r="O133"/>
  <c r="P133"/>
  <c r="Q133"/>
  <c r="L134"/>
  <c r="M134"/>
  <c r="O134"/>
  <c r="P134"/>
  <c r="Q134"/>
  <c r="L135"/>
  <c r="M135"/>
  <c r="O135"/>
  <c r="P135"/>
  <c r="Q135"/>
  <c r="L136"/>
  <c r="M136"/>
  <c r="O136"/>
  <c r="P136"/>
  <c r="Q136"/>
  <c r="L137"/>
  <c r="M137"/>
  <c r="O137"/>
  <c r="P137"/>
  <c r="Q137"/>
  <c r="L138"/>
  <c r="M138"/>
  <c r="O138"/>
  <c r="P138"/>
  <c r="Q138"/>
  <c r="L139"/>
  <c r="M139"/>
  <c r="O139"/>
  <c r="P139"/>
  <c r="Q139"/>
  <c r="L140"/>
  <c r="M140"/>
  <c r="O140"/>
  <c r="P140"/>
  <c r="Q140"/>
  <c r="L141"/>
  <c r="O141"/>
  <c r="P141"/>
  <c r="Q141"/>
  <c r="L142"/>
  <c r="M142"/>
  <c r="O142"/>
  <c r="P142"/>
  <c r="Q142"/>
  <c r="L143"/>
  <c r="M143"/>
  <c r="O143"/>
  <c r="P143"/>
  <c r="Q143"/>
  <c r="L144"/>
  <c r="M144"/>
  <c r="O144"/>
  <c r="P144"/>
  <c r="Q144"/>
  <c r="L145"/>
  <c r="M145"/>
  <c r="O145"/>
  <c r="P145"/>
  <c r="Q145"/>
  <c r="L146"/>
  <c r="M146"/>
  <c r="O146"/>
  <c r="P146"/>
  <c r="Q146"/>
  <c r="L147"/>
  <c r="M147"/>
  <c r="O147"/>
  <c r="P147"/>
  <c r="Q147"/>
  <c r="L148"/>
  <c r="M148"/>
  <c r="O148"/>
  <c r="P148"/>
  <c r="Q148"/>
  <c r="L149"/>
  <c r="M149"/>
  <c r="O149"/>
  <c r="P149"/>
  <c r="Q149"/>
  <c r="L150"/>
  <c r="M150"/>
  <c r="O150"/>
  <c r="P150"/>
  <c r="Q150"/>
  <c r="L151"/>
  <c r="M151"/>
  <c r="O151"/>
  <c r="P151"/>
  <c r="Q151"/>
  <c r="L152"/>
  <c r="M152"/>
  <c r="O152"/>
  <c r="P152"/>
  <c r="Q152"/>
  <c r="L153"/>
  <c r="M153"/>
  <c r="O153"/>
  <c r="P153"/>
  <c r="Q153"/>
  <c r="L154"/>
  <c r="M154"/>
  <c r="O154"/>
  <c r="P154"/>
  <c r="Q154"/>
  <c r="L155"/>
  <c r="O155"/>
  <c r="P155"/>
  <c r="Q155"/>
  <c r="L156"/>
  <c r="M156"/>
  <c r="O156"/>
  <c r="P156"/>
  <c r="Q156"/>
  <c r="L157"/>
  <c r="O157"/>
  <c r="P157"/>
  <c r="Q157"/>
  <c r="L158"/>
  <c r="O158"/>
  <c r="P158"/>
  <c r="Q158"/>
  <c r="L159"/>
  <c r="M159"/>
  <c r="O159"/>
  <c r="P159"/>
  <c r="Q159"/>
  <c r="L160"/>
  <c r="M160"/>
  <c r="O160"/>
  <c r="P160"/>
  <c r="Q160"/>
  <c r="L161"/>
  <c r="M161"/>
  <c r="O161"/>
  <c r="P161"/>
  <c r="Q161"/>
  <c r="L162"/>
  <c r="M162"/>
  <c r="O162"/>
  <c r="P162"/>
  <c r="Q162"/>
  <c r="L163"/>
  <c r="M163"/>
  <c r="O163"/>
  <c r="P163"/>
  <c r="Q163"/>
  <c r="L164"/>
  <c r="M164"/>
  <c r="O164"/>
  <c r="P164"/>
  <c r="Q164"/>
  <c r="L165"/>
  <c r="M165"/>
  <c r="O165"/>
  <c r="P165"/>
  <c r="Q165"/>
  <c r="L166"/>
  <c r="M166"/>
  <c r="O166"/>
  <c r="P166"/>
  <c r="Q166"/>
  <c r="L167"/>
  <c r="M167"/>
  <c r="O167"/>
  <c r="P167"/>
  <c r="Q167"/>
  <c r="L168"/>
  <c r="M168"/>
  <c r="O168"/>
  <c r="P168"/>
  <c r="Q168"/>
  <c r="L169"/>
  <c r="M169"/>
  <c r="O169"/>
  <c r="P169"/>
  <c r="Q169"/>
  <c r="L170"/>
  <c r="M170"/>
  <c r="O170"/>
  <c r="P170"/>
  <c r="Q170"/>
  <c r="L171"/>
  <c r="M171"/>
  <c r="O171"/>
  <c r="P171"/>
  <c r="Q171"/>
  <c r="L172"/>
  <c r="M172"/>
  <c r="O172"/>
  <c r="P172"/>
  <c r="Q172"/>
  <c r="L173"/>
  <c r="M173"/>
  <c r="O173"/>
  <c r="P173"/>
  <c r="Q173"/>
  <c r="L174"/>
  <c r="M174"/>
  <c r="O174"/>
  <c r="P174"/>
  <c r="Q174"/>
  <c r="L175"/>
  <c r="M175"/>
  <c r="O175"/>
  <c r="P175"/>
  <c r="Q175"/>
  <c r="L176"/>
  <c r="M176"/>
  <c r="O176"/>
  <c r="P176"/>
  <c r="Q176"/>
  <c r="L177"/>
  <c r="O177"/>
  <c r="P177"/>
  <c r="Q177"/>
  <c r="L178"/>
  <c r="M178"/>
  <c r="O178"/>
  <c r="P178"/>
  <c r="Q178"/>
  <c r="L179"/>
  <c r="M179"/>
  <c r="O179"/>
  <c r="P179"/>
  <c r="Q179"/>
  <c r="L180"/>
  <c r="M180"/>
  <c r="O180"/>
  <c r="P180"/>
  <c r="Q180"/>
  <c r="L181"/>
  <c r="M181"/>
  <c r="O181"/>
  <c r="P181"/>
  <c r="Q181"/>
  <c r="L182"/>
  <c r="M182"/>
  <c r="O182"/>
  <c r="P182"/>
  <c r="Q182"/>
  <c r="L183"/>
  <c r="M183"/>
  <c r="O183"/>
  <c r="P183"/>
  <c r="Q183"/>
  <c r="L184"/>
  <c r="M184"/>
  <c r="O184"/>
  <c r="P184"/>
  <c r="Q184"/>
  <c r="L185"/>
  <c r="M185"/>
  <c r="O185"/>
  <c r="P185"/>
  <c r="Q185"/>
  <c r="L186"/>
  <c r="M186"/>
  <c r="O186"/>
  <c r="P186"/>
  <c r="Q186"/>
  <c r="L187"/>
  <c r="M187"/>
  <c r="O187"/>
  <c r="P187"/>
  <c r="Q187"/>
  <c r="L188"/>
  <c r="M188"/>
  <c r="O188"/>
  <c r="P188"/>
  <c r="Q188"/>
  <c r="L189"/>
  <c r="M189"/>
  <c r="O189"/>
  <c r="P189"/>
  <c r="Q189"/>
  <c r="L190"/>
  <c r="M190"/>
  <c r="O190"/>
  <c r="P190"/>
  <c r="Q190"/>
  <c r="L191"/>
  <c r="M191"/>
  <c r="O191"/>
  <c r="P191"/>
  <c r="Q191"/>
  <c r="L192"/>
  <c r="M192"/>
  <c r="O192"/>
  <c r="P192"/>
  <c r="Q192"/>
  <c r="L193"/>
  <c r="M193"/>
  <c r="O193"/>
  <c r="P193"/>
  <c r="Q193"/>
  <c r="L194"/>
  <c r="M194"/>
  <c r="O194"/>
  <c r="P194"/>
  <c r="Q194"/>
  <c r="L195"/>
  <c r="M195"/>
  <c r="O195"/>
  <c r="P195"/>
  <c r="Q195"/>
  <c r="L196"/>
  <c r="M196"/>
  <c r="O196"/>
  <c r="P196"/>
  <c r="Q196"/>
  <c r="L197"/>
  <c r="M197"/>
  <c r="O197"/>
  <c r="P197"/>
  <c r="Q197"/>
  <c r="L198"/>
  <c r="M198"/>
  <c r="O198"/>
  <c r="P198"/>
  <c r="Q198"/>
  <c r="L199"/>
  <c r="M199"/>
  <c r="O199"/>
  <c r="P199"/>
  <c r="Q199"/>
  <c r="L200"/>
  <c r="O200"/>
  <c r="P200"/>
  <c r="Q200"/>
  <c r="L201"/>
  <c r="M201"/>
  <c r="O201"/>
  <c r="P201"/>
  <c r="Q201"/>
  <c r="L202"/>
  <c r="M202"/>
  <c r="O202"/>
  <c r="P202"/>
  <c r="Q202"/>
  <c r="L203"/>
  <c r="M203"/>
  <c r="O203"/>
  <c r="P203"/>
  <c r="Q203"/>
  <c r="L204"/>
  <c r="M204"/>
  <c r="O204"/>
  <c r="P204"/>
  <c r="Q204"/>
  <c r="L205"/>
  <c r="M205"/>
  <c r="O205"/>
  <c r="P205"/>
  <c r="Q205"/>
  <c r="L206"/>
  <c r="M206"/>
  <c r="O206"/>
  <c r="P206"/>
  <c r="Q206"/>
  <c r="L207"/>
  <c r="M207"/>
  <c r="O207"/>
  <c r="P207"/>
  <c r="Q207"/>
  <c r="L208"/>
  <c r="M208"/>
  <c r="O208"/>
  <c r="P208"/>
  <c r="Q208"/>
  <c r="L209"/>
  <c r="M209"/>
  <c r="O209"/>
  <c r="P209"/>
  <c r="Q209"/>
  <c r="L210"/>
  <c r="M210"/>
  <c r="O210"/>
  <c r="P210"/>
  <c r="Q210"/>
  <c r="L211"/>
  <c r="M211"/>
  <c r="O211"/>
  <c r="P211"/>
  <c r="Q211"/>
  <c r="L212"/>
  <c r="M212"/>
  <c r="O212"/>
  <c r="P212"/>
  <c r="Q212"/>
  <c r="L213"/>
  <c r="M213"/>
  <c r="O213"/>
  <c r="P213"/>
  <c r="Q213"/>
  <c r="L214"/>
  <c r="M214"/>
  <c r="O214"/>
  <c r="P214"/>
  <c r="Q214"/>
  <c r="L215"/>
  <c r="M215"/>
  <c r="O215"/>
  <c r="P215"/>
  <c r="Q215"/>
  <c r="L216"/>
  <c r="M216"/>
  <c r="O216"/>
  <c r="P216"/>
  <c r="Q216"/>
  <c r="L217"/>
  <c r="M217"/>
  <c r="O217"/>
  <c r="P217"/>
  <c r="Q217"/>
  <c r="L218"/>
  <c r="M218"/>
  <c r="O218"/>
  <c r="P218"/>
  <c r="Q218"/>
  <c r="L219"/>
  <c r="O219"/>
  <c r="P219"/>
  <c r="Q219"/>
  <c r="L220"/>
  <c r="O220"/>
  <c r="P220"/>
  <c r="Q220"/>
  <c r="L221"/>
  <c r="O221"/>
  <c r="P221"/>
  <c r="Q221"/>
  <c r="L222"/>
  <c r="M222"/>
  <c r="O222"/>
  <c r="P222"/>
  <c r="Q222"/>
  <c r="L223"/>
  <c r="M223"/>
  <c r="O223"/>
  <c r="P223"/>
  <c r="Q223"/>
  <c r="L224"/>
  <c r="M224"/>
  <c r="O224"/>
  <c r="P224"/>
  <c r="Q224"/>
  <c r="L225"/>
  <c r="M225"/>
  <c r="O225"/>
  <c r="P225"/>
  <c r="Q225"/>
  <c r="L226"/>
  <c r="M226"/>
  <c r="O226"/>
  <c r="P226"/>
  <c r="Q226"/>
  <c r="L227"/>
  <c r="M227"/>
  <c r="O227"/>
  <c r="P227"/>
  <c r="Q227"/>
  <c r="L228"/>
  <c r="M228"/>
  <c r="O228"/>
  <c r="P228"/>
  <c r="Q228"/>
  <c r="L2"/>
  <c r="Q2"/>
  <c r="S31" i="1" l="1"/>
  <c r="P32"/>
  <c r="T36"/>
  <c r="D36"/>
  <c r="F22"/>
  <c r="G31"/>
  <c r="D24"/>
  <c r="O27"/>
  <c r="J34"/>
  <c r="T24"/>
  <c r="M33"/>
  <c r="J22"/>
  <c r="Q25"/>
  <c r="G23"/>
  <c r="N26"/>
  <c r="G35"/>
  <c r="E40"/>
  <c r="K41"/>
  <c r="G43"/>
  <c r="D44"/>
  <c r="H44"/>
  <c r="L44"/>
  <c r="P44"/>
  <c r="E45"/>
  <c r="I45"/>
  <c r="M45"/>
  <c r="Q45"/>
  <c r="U45"/>
  <c r="C40"/>
  <c r="C22"/>
  <c r="N22"/>
  <c r="K23"/>
  <c r="H24"/>
  <c r="E25"/>
  <c r="U25"/>
  <c r="S26"/>
  <c r="S27"/>
  <c r="P36"/>
  <c r="S35"/>
  <c r="V34"/>
  <c r="F34"/>
  <c r="I33"/>
  <c r="L32"/>
  <c r="O31"/>
  <c r="D40"/>
  <c r="C26"/>
  <c r="R22"/>
  <c r="O23"/>
  <c r="L24"/>
  <c r="I25"/>
  <c r="F26"/>
  <c r="G27"/>
  <c r="C31"/>
  <c r="L36"/>
  <c r="O35"/>
  <c r="R34"/>
  <c r="U33"/>
  <c r="E33"/>
  <c r="H32"/>
  <c r="K31"/>
  <c r="V22"/>
  <c r="S23"/>
  <c r="P24"/>
  <c r="M25"/>
  <c r="J26"/>
  <c r="K27"/>
  <c r="C33"/>
  <c r="H36"/>
  <c r="K35"/>
  <c r="N34"/>
  <c r="Q33"/>
  <c r="T32"/>
  <c r="D32"/>
  <c r="C24"/>
  <c r="D22"/>
  <c r="H22"/>
  <c r="L22"/>
  <c r="P22"/>
  <c r="T22"/>
  <c r="E23"/>
  <c r="I23"/>
  <c r="M23"/>
  <c r="Q23"/>
  <c r="U23"/>
  <c r="F24"/>
  <c r="J24"/>
  <c r="N24"/>
  <c r="R24"/>
  <c r="V24"/>
  <c r="G25"/>
  <c r="K25"/>
  <c r="O25"/>
  <c r="S25"/>
  <c r="D26"/>
  <c r="H26"/>
  <c r="L26"/>
  <c r="P26"/>
  <c r="E27"/>
  <c r="I27"/>
  <c r="M27"/>
  <c r="Q27"/>
  <c r="U27"/>
  <c r="C35"/>
  <c r="V36"/>
  <c r="R36"/>
  <c r="N36"/>
  <c r="J36"/>
  <c r="F36"/>
  <c r="U35"/>
  <c r="Q35"/>
  <c r="M35"/>
  <c r="I35"/>
  <c r="E35"/>
  <c r="T34"/>
  <c r="P34"/>
  <c r="L34"/>
  <c r="H34"/>
  <c r="D34"/>
  <c r="S33"/>
  <c r="O33"/>
  <c r="K33"/>
  <c r="G33"/>
  <c r="V32"/>
  <c r="R32"/>
  <c r="N32"/>
  <c r="J32"/>
  <c r="F32"/>
  <c r="U31"/>
  <c r="Q31"/>
  <c r="M31"/>
  <c r="I31"/>
  <c r="E31"/>
  <c r="C44"/>
  <c r="S45"/>
  <c r="O45"/>
  <c r="K45"/>
  <c r="G45"/>
  <c r="S44"/>
  <c r="N44"/>
  <c r="J44"/>
  <c r="F44"/>
  <c r="K43"/>
  <c r="E43"/>
  <c r="H40"/>
  <c r="C25"/>
  <c r="E22"/>
  <c r="I22"/>
  <c r="M22"/>
  <c r="Q22"/>
  <c r="U22"/>
  <c r="F23"/>
  <c r="J23"/>
  <c r="N23"/>
  <c r="R23"/>
  <c r="V23"/>
  <c r="G24"/>
  <c r="K24"/>
  <c r="O24"/>
  <c r="S24"/>
  <c r="D25"/>
  <c r="H25"/>
  <c r="L25"/>
  <c r="P25"/>
  <c r="T25"/>
  <c r="E26"/>
  <c r="I26"/>
  <c r="M26"/>
  <c r="Q26"/>
  <c r="F27"/>
  <c r="J27"/>
  <c r="N27"/>
  <c r="R27"/>
  <c r="V27"/>
  <c r="C34"/>
  <c r="U36"/>
  <c r="Q36"/>
  <c r="M36"/>
  <c r="I36"/>
  <c r="E36"/>
  <c r="T35"/>
  <c r="P35"/>
  <c r="L35"/>
  <c r="H35"/>
  <c r="D35"/>
  <c r="S34"/>
  <c r="O34"/>
  <c r="K34"/>
  <c r="G34"/>
  <c r="V33"/>
  <c r="R33"/>
  <c r="N33"/>
  <c r="J33"/>
  <c r="F33"/>
  <c r="U32"/>
  <c r="Q32"/>
  <c r="M32"/>
  <c r="I32"/>
  <c r="E32"/>
  <c r="T31"/>
  <c r="P31"/>
  <c r="L31"/>
  <c r="H31"/>
  <c r="D31"/>
  <c r="C43"/>
  <c r="R45"/>
  <c r="N45"/>
  <c r="J45"/>
  <c r="F45"/>
  <c r="Q44"/>
  <c r="M44"/>
  <c r="I44"/>
  <c r="E44"/>
  <c r="I43"/>
  <c r="S41"/>
  <c r="G40"/>
  <c r="C23"/>
  <c r="C27"/>
  <c r="G22"/>
  <c r="K22"/>
  <c r="O22"/>
  <c r="S22"/>
  <c r="D23"/>
  <c r="H23"/>
  <c r="L23"/>
  <c r="P23"/>
  <c r="T23"/>
  <c r="E24"/>
  <c r="I24"/>
  <c r="M24"/>
  <c r="Q24"/>
  <c r="U24"/>
  <c r="F25"/>
  <c r="J25"/>
  <c r="N25"/>
  <c r="R25"/>
  <c r="V25"/>
  <c r="G26"/>
  <c r="K26"/>
  <c r="O26"/>
  <c r="D27"/>
  <c r="H27"/>
  <c r="L27"/>
  <c r="P27"/>
  <c r="T27"/>
  <c r="C36"/>
  <c r="C32"/>
  <c r="S36"/>
  <c r="O36"/>
  <c r="K36"/>
  <c r="G36"/>
  <c r="V35"/>
  <c r="R35"/>
  <c r="N35"/>
  <c r="J35"/>
  <c r="F35"/>
  <c r="U34"/>
  <c r="Q34"/>
  <c r="M34"/>
  <c r="I34"/>
  <c r="E34"/>
  <c r="T33"/>
  <c r="P33"/>
  <c r="L33"/>
  <c r="H33"/>
  <c r="D33"/>
  <c r="S32"/>
  <c r="O32"/>
  <c r="K32"/>
  <c r="G32"/>
  <c r="V31"/>
  <c r="R31"/>
  <c r="N31"/>
  <c r="J31"/>
  <c r="F31"/>
  <c r="C45"/>
  <c r="T45"/>
  <c r="P45"/>
  <c r="L45"/>
  <c r="H45"/>
  <c r="D45"/>
  <c r="O44"/>
  <c r="K44"/>
  <c r="G44"/>
  <c r="M43"/>
  <c r="F43"/>
  <c r="V40"/>
  <c r="R13" i="13"/>
  <c r="R16"/>
  <c r="R14"/>
  <c r="R15"/>
  <c r="R18"/>
  <c r="R19"/>
  <c r="R17"/>
  <c r="R21"/>
  <c r="R20"/>
  <c r="R23"/>
  <c r="R22"/>
  <c r="R24"/>
  <c r="R25"/>
  <c r="R27"/>
  <c r="R31"/>
  <c r="R28"/>
  <c r="R26"/>
  <c r="R4"/>
  <c r="R6"/>
  <c r="R3"/>
  <c r="R5"/>
  <c r="R7"/>
  <c r="R9"/>
  <c r="R8"/>
  <c r="R10"/>
  <c r="R2"/>
  <c r="P2" i="2"/>
  <c r="O2"/>
  <c r="M2"/>
  <c r="N188" s="1"/>
  <c r="R1588" i="10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N15" i="2" l="1"/>
  <c r="N79"/>
  <c r="N143"/>
  <c r="N19"/>
  <c r="N83"/>
  <c r="N17"/>
  <c r="N32"/>
  <c r="N212"/>
  <c r="N225"/>
  <c r="N10"/>
  <c r="N74"/>
  <c r="N138"/>
  <c r="N14"/>
  <c r="N78"/>
  <c r="M40" i="1" s="1"/>
  <c r="N158" i="2"/>
  <c r="N128"/>
  <c r="N180"/>
  <c r="N209"/>
  <c r="N42"/>
  <c r="N106"/>
  <c r="N5"/>
  <c r="C42" i="1" s="1"/>
  <c r="N46" i="2"/>
  <c r="I40" i="1" s="1"/>
  <c r="N110" i="2"/>
  <c r="N44"/>
  <c r="N168"/>
  <c r="N113"/>
  <c r="N215"/>
  <c r="N47"/>
  <c r="N111"/>
  <c r="N8"/>
  <c r="D43" i="1" s="1"/>
  <c r="N51" i="2"/>
  <c r="N115"/>
  <c r="N108"/>
  <c r="N182"/>
  <c r="N149"/>
  <c r="S40" i="1" s="1"/>
  <c r="N37" i="2"/>
  <c r="H43" i="1" s="1"/>
  <c r="N53" i="2"/>
  <c r="N69"/>
  <c r="N85"/>
  <c r="N101"/>
  <c r="N117"/>
  <c r="N133"/>
  <c r="N41"/>
  <c r="N57"/>
  <c r="N73"/>
  <c r="N89"/>
  <c r="N105"/>
  <c r="N121"/>
  <c r="N137"/>
  <c r="N153"/>
  <c r="N169"/>
  <c r="N145"/>
  <c r="N161"/>
  <c r="N228"/>
  <c r="N200"/>
  <c r="N227"/>
  <c r="N203"/>
  <c r="N226"/>
  <c r="N202"/>
  <c r="V43" i="1" s="1"/>
  <c r="N217" i="2"/>
  <c r="N201"/>
  <c r="N185"/>
  <c r="N165"/>
  <c r="N129"/>
  <c r="N97"/>
  <c r="N65"/>
  <c r="N29"/>
  <c r="N192"/>
  <c r="N211"/>
  <c r="N175"/>
  <c r="N190"/>
  <c r="N174"/>
  <c r="N167"/>
  <c r="N116"/>
  <c r="P40" i="1" s="1"/>
  <c r="N52" i="2"/>
  <c r="N160"/>
  <c r="N96"/>
  <c r="N24"/>
  <c r="N140"/>
  <c r="N76"/>
  <c r="N120"/>
  <c r="N56"/>
  <c r="N25"/>
  <c r="N4"/>
  <c r="N150"/>
  <c r="N134"/>
  <c r="N118"/>
  <c r="N102"/>
  <c r="N86"/>
  <c r="N70"/>
  <c r="N54"/>
  <c r="N38"/>
  <c r="N22"/>
  <c r="N6"/>
  <c r="N13"/>
  <c r="N162"/>
  <c r="N146"/>
  <c r="N130"/>
  <c r="N114"/>
  <c r="N98"/>
  <c r="N82"/>
  <c r="N66"/>
  <c r="N50"/>
  <c r="N34"/>
  <c r="N18"/>
  <c r="N224"/>
  <c r="N196"/>
  <c r="N223"/>
  <c r="N195"/>
  <c r="N222"/>
  <c r="N194"/>
  <c r="N213"/>
  <c r="N197"/>
  <c r="N181"/>
  <c r="N157"/>
  <c r="U44" i="1" s="1"/>
  <c r="N125" i="2"/>
  <c r="N93"/>
  <c r="N61"/>
  <c r="N220"/>
  <c r="N184"/>
  <c r="N199"/>
  <c r="N214"/>
  <c r="N186"/>
  <c r="N171"/>
  <c r="N164"/>
  <c r="N100"/>
  <c r="N36"/>
  <c r="H42" i="1" s="1"/>
  <c r="N144" i="2"/>
  <c r="N80"/>
  <c r="N40" i="1" s="1"/>
  <c r="N9" i="2"/>
  <c r="N124"/>
  <c r="N60"/>
  <c r="N104"/>
  <c r="N40"/>
  <c r="N20"/>
  <c r="N166"/>
  <c r="N147"/>
  <c r="S43" i="1" s="1"/>
  <c r="N131" i="2"/>
  <c r="N208"/>
  <c r="N176"/>
  <c r="N207"/>
  <c r="N179"/>
  <c r="N210"/>
  <c r="N221"/>
  <c r="N205"/>
  <c r="N189"/>
  <c r="N173"/>
  <c r="N141"/>
  <c r="R44" i="1" s="1"/>
  <c r="N109" i="2"/>
  <c r="N77"/>
  <c r="M41" i="1" s="1"/>
  <c r="N45" i="2"/>
  <c r="N204"/>
  <c r="N219"/>
  <c r="N183"/>
  <c r="N198"/>
  <c r="N178"/>
  <c r="N152"/>
  <c r="N132"/>
  <c r="N68"/>
  <c r="L43" i="1" s="1"/>
  <c r="N163" i="2"/>
  <c r="N112"/>
  <c r="N48"/>
  <c r="N156"/>
  <c r="N92"/>
  <c r="O41" i="1" s="1"/>
  <c r="N136" i="2"/>
  <c r="N72"/>
  <c r="N28"/>
  <c r="N12"/>
  <c r="N155"/>
  <c r="T44" i="1" s="1"/>
  <c r="N139" i="2"/>
  <c r="N123"/>
  <c r="N107"/>
  <c r="N91"/>
  <c r="N75"/>
  <c r="N59"/>
  <c r="K40" i="1" s="1"/>
  <c r="N43" i="2"/>
  <c r="I41" i="1" s="1"/>
  <c r="N27" i="2"/>
  <c r="N11"/>
  <c r="N16"/>
  <c r="E42" i="1" s="1"/>
  <c r="N170" i="2"/>
  <c r="N151"/>
  <c r="N135"/>
  <c r="N119"/>
  <c r="N103"/>
  <c r="N87"/>
  <c r="N71"/>
  <c r="N55"/>
  <c r="N39"/>
  <c r="N23"/>
  <c r="N7"/>
  <c r="N26"/>
  <c r="N58"/>
  <c r="N90"/>
  <c r="N43" i="1" s="1"/>
  <c r="N154" i="2"/>
  <c r="N21"/>
  <c r="N30"/>
  <c r="N94"/>
  <c r="N126"/>
  <c r="N49"/>
  <c r="J40" i="1" s="1"/>
  <c r="N31" i="2"/>
  <c r="G41" i="1" s="1"/>
  <c r="N63" i="2"/>
  <c r="N95"/>
  <c r="N127"/>
  <c r="N159"/>
  <c r="N3"/>
  <c r="N35"/>
  <c r="N67"/>
  <c r="L40" i="1" s="1"/>
  <c r="N99" i="2"/>
  <c r="N142"/>
  <c r="N88"/>
  <c r="N64"/>
  <c r="N148"/>
  <c r="T43" i="1" s="1"/>
  <c r="N191" i="2"/>
  <c r="N81"/>
  <c r="N41" i="1" s="1"/>
  <c r="N193" i="2"/>
  <c r="N187"/>
  <c r="U40" i="1" s="1"/>
  <c r="N122" i="2"/>
  <c r="N62"/>
  <c r="N33"/>
  <c r="N172"/>
  <c r="N84"/>
  <c r="N206"/>
  <c r="N177"/>
  <c r="V44" i="1" s="1"/>
  <c r="N218" i="2"/>
  <c r="N216"/>
  <c r="M15" i="1"/>
  <c r="L15"/>
  <c r="K15"/>
  <c r="J15"/>
  <c r="I15"/>
  <c r="H15"/>
  <c r="G15"/>
  <c r="F15"/>
  <c r="E15"/>
  <c r="D15"/>
  <c r="C15"/>
  <c r="N14"/>
  <c r="M14"/>
  <c r="L14"/>
  <c r="K14"/>
  <c r="J14"/>
  <c r="I14"/>
  <c r="H14"/>
  <c r="G14"/>
  <c r="F14"/>
  <c r="E14"/>
  <c r="D14"/>
  <c r="AE4" s="1"/>
  <c r="O13"/>
  <c r="N13"/>
  <c r="M13"/>
  <c r="L13"/>
  <c r="J13"/>
  <c r="I13"/>
  <c r="K411" i="8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M2" i="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Z9" i="1"/>
  <c r="Z3"/>
  <c r="AE6"/>
  <c r="AE7"/>
  <c r="AE8"/>
  <c r="Z4"/>
  <c r="Z5"/>
  <c r="Z6"/>
  <c r="Z7"/>
  <c r="Z8"/>
  <c r="S42" l="1"/>
  <c r="Q42"/>
  <c r="F40"/>
  <c r="V45"/>
  <c r="I42"/>
  <c r="Q41"/>
  <c r="P42"/>
  <c r="O43"/>
  <c r="R43"/>
  <c r="D42"/>
  <c r="J41"/>
  <c r="R42"/>
  <c r="U43"/>
  <c r="L42"/>
  <c r="R41"/>
  <c r="K42"/>
  <c r="T40"/>
  <c r="R40"/>
  <c r="D41"/>
  <c r="H41"/>
  <c r="P41"/>
  <c r="V42"/>
  <c r="F41"/>
  <c r="Q43"/>
  <c r="U41"/>
  <c r="J43"/>
  <c r="G42"/>
  <c r="L41"/>
  <c r="F42"/>
  <c r="T41"/>
  <c r="T42"/>
  <c r="P43"/>
  <c r="O40"/>
  <c r="V41"/>
  <c r="E41"/>
  <c r="Q40"/>
  <c r="O42"/>
  <c r="U42"/>
  <c r="M42"/>
  <c r="J42"/>
  <c r="N42"/>
  <c r="D53"/>
  <c r="AE3"/>
  <c r="AE5"/>
  <c r="E53"/>
  <c r="C54"/>
  <c r="C53"/>
  <c r="D52"/>
  <c r="C51"/>
  <c r="C52"/>
  <c r="N2" i="2"/>
  <c r="C41" i="1" s="1"/>
  <c r="C49"/>
  <c r="D49"/>
  <c r="Z18"/>
  <c r="E54"/>
  <c r="E52"/>
  <c r="D54"/>
  <c r="H50" l="1"/>
  <c r="G50"/>
  <c r="C50"/>
  <c r="E51"/>
  <c r="F50"/>
  <c r="D50"/>
  <c r="D51"/>
  <c r="E50"/>
  <c r="F49"/>
  <c r="E49"/>
  <c r="G54"/>
  <c r="F53"/>
  <c r="F54"/>
  <c r="G53"/>
  <c r="H54"/>
  <c r="F52"/>
  <c r="G49"/>
  <c r="AH3"/>
  <c r="F51" l="1"/>
  <c r="I54"/>
  <c r="G52"/>
  <c r="H53"/>
  <c r="I50"/>
  <c r="H49"/>
  <c r="H52" l="1"/>
  <c r="J54"/>
  <c r="I53"/>
  <c r="J50"/>
  <c r="G51"/>
  <c r="I49"/>
  <c r="K50" l="1"/>
  <c r="K54"/>
  <c r="J53"/>
  <c r="H51"/>
  <c r="I52"/>
  <c r="J49"/>
  <c r="L54" l="1"/>
  <c r="I51"/>
  <c r="K53"/>
  <c r="J52"/>
  <c r="L50"/>
  <c r="K49"/>
  <c r="M50" l="1"/>
  <c r="L53"/>
  <c r="J51"/>
  <c r="K52"/>
  <c r="M54"/>
  <c r="L49"/>
  <c r="K51" l="1"/>
  <c r="N54"/>
  <c r="M53"/>
  <c r="L52"/>
  <c r="N50"/>
  <c r="M49"/>
  <c r="O50" l="1"/>
  <c r="M52"/>
  <c r="O54"/>
  <c r="L51"/>
  <c r="N53"/>
  <c r="N49"/>
  <c r="O53" l="1"/>
  <c r="M51"/>
  <c r="N52"/>
  <c r="P54"/>
  <c r="P50"/>
  <c r="O49"/>
  <c r="O52" l="1"/>
  <c r="Q50"/>
  <c r="N51"/>
  <c r="Q54"/>
  <c r="P53"/>
  <c r="P49"/>
  <c r="O51" l="1"/>
  <c r="Q53"/>
  <c r="R50"/>
  <c r="R54"/>
  <c r="P52"/>
  <c r="Q49"/>
  <c r="S50" l="1"/>
  <c r="S54"/>
  <c r="R53"/>
  <c r="P51"/>
  <c r="Q52"/>
  <c r="R49"/>
  <c r="T54" l="1"/>
  <c r="R52"/>
  <c r="Q51"/>
  <c r="S53"/>
  <c r="T50"/>
  <c r="S49"/>
  <c r="R51" l="1"/>
  <c r="V50"/>
  <c r="U50"/>
  <c r="S52"/>
  <c r="T53"/>
  <c r="V54"/>
  <c r="U54"/>
  <c r="T49"/>
  <c r="T52" l="1"/>
  <c r="V53"/>
  <c r="U53"/>
  <c r="S51"/>
  <c r="V49"/>
  <c r="U49"/>
  <c r="V52" l="1"/>
  <c r="U52"/>
  <c r="T51"/>
  <c r="V51" l="1"/>
  <c r="U51"/>
  <c r="AH2" l="1"/>
</calcChain>
</file>

<file path=xl/sharedStrings.xml><?xml version="1.0" encoding="utf-8"?>
<sst xmlns="http://schemas.openxmlformats.org/spreadsheetml/2006/main" count="20926" uniqueCount="1576">
  <si>
    <t>QB</t>
  </si>
  <si>
    <t>RB</t>
  </si>
  <si>
    <t>WR</t>
  </si>
  <si>
    <t>TE</t>
  </si>
  <si>
    <t>DST</t>
  </si>
  <si>
    <t>K</t>
  </si>
  <si>
    <t>PPG</t>
  </si>
  <si>
    <t>&lt;=</t>
  </si>
  <si>
    <t>==</t>
  </si>
  <si>
    <t>objective</t>
  </si>
  <si>
    <t>cost</t>
  </si>
  <si>
    <t>budget</t>
  </si>
  <si>
    <t>points</t>
  </si>
  <si>
    <t>Drafted Team</t>
  </si>
  <si>
    <t>Le'Veon Bell</t>
  </si>
  <si>
    <t>PIT</t>
  </si>
  <si>
    <t>Adrian Peterson</t>
  </si>
  <si>
    <t>MIN</t>
  </si>
  <si>
    <t>Jamaal Charles</t>
  </si>
  <si>
    <t>KC</t>
  </si>
  <si>
    <t>Antonio Brown</t>
  </si>
  <si>
    <t>Eddie Lacy</t>
  </si>
  <si>
    <t>GB</t>
  </si>
  <si>
    <t>Demaryius Thomas</t>
  </si>
  <si>
    <t>DEN</t>
  </si>
  <si>
    <t>Julio Jones</t>
  </si>
  <si>
    <t>ATL</t>
  </si>
  <si>
    <t>Dez Bryant</t>
  </si>
  <si>
    <t>DAL</t>
  </si>
  <si>
    <t>Odell Beckham Jr.</t>
  </si>
  <si>
    <t>NYG</t>
  </si>
  <si>
    <t>Marshawn Lynch</t>
  </si>
  <si>
    <t>SEA</t>
  </si>
  <si>
    <t>Matt Forte</t>
  </si>
  <si>
    <t>CHI</t>
  </si>
  <si>
    <t>Calvin Johnson</t>
  </si>
  <si>
    <t>DET</t>
  </si>
  <si>
    <t>C.J. Anderson</t>
  </si>
  <si>
    <t>Rob Gronkowski</t>
  </si>
  <si>
    <t>NE</t>
  </si>
  <si>
    <t>A.J. Green</t>
  </si>
  <si>
    <t>CIN</t>
  </si>
  <si>
    <t>Jordy Nelson</t>
  </si>
  <si>
    <t>DeMarco Murray</t>
  </si>
  <si>
    <t>PHI</t>
  </si>
  <si>
    <t>Randall Cobb</t>
  </si>
  <si>
    <t>LeSean McCoy</t>
  </si>
  <si>
    <t>BUF</t>
  </si>
  <si>
    <t>Justin Forsett</t>
  </si>
  <si>
    <t>BAL</t>
  </si>
  <si>
    <t>Alshon Jeffery</t>
  </si>
  <si>
    <t>Jeremy Hill</t>
  </si>
  <si>
    <t>Mike Evans</t>
  </si>
  <si>
    <t>TB</t>
  </si>
  <si>
    <t>DeAndre Hopkins</t>
  </si>
  <si>
    <t>HOU</t>
  </si>
  <si>
    <t>Andrew Luck</t>
  </si>
  <si>
    <t>IND</t>
  </si>
  <si>
    <t>Ty Hilton</t>
  </si>
  <si>
    <t>Aaron Rodgers</t>
  </si>
  <si>
    <t>Frank Gore</t>
  </si>
  <si>
    <t>Brandin Cooks</t>
  </si>
  <si>
    <t>NO</t>
  </si>
  <si>
    <t>Lamar Miller</t>
  </si>
  <si>
    <t>MIA</t>
  </si>
  <si>
    <t>Emmanuel Sanders</t>
  </si>
  <si>
    <t>Mark Ingram</t>
  </si>
  <si>
    <t>Andre Ellington</t>
  </si>
  <si>
    <t>ARI</t>
  </si>
  <si>
    <t>C.J. Spiller</t>
  </si>
  <si>
    <t>Melvin Gordon</t>
  </si>
  <si>
    <t>SD</t>
  </si>
  <si>
    <t>Alfred Morris</t>
  </si>
  <si>
    <t>WAS</t>
  </si>
  <si>
    <t>Kelvin Benjamin</t>
  </si>
  <si>
    <t>CAR</t>
  </si>
  <si>
    <t>Andre Johnson</t>
  </si>
  <si>
    <t>Julian Edelman</t>
  </si>
  <si>
    <t>Jordan Matthews</t>
  </si>
  <si>
    <t>Keenan Allen</t>
  </si>
  <si>
    <t>Jonathan Stewart</t>
  </si>
  <si>
    <t>Jimmy Graham</t>
  </si>
  <si>
    <t>Latavius Murray</t>
  </si>
  <si>
    <t>OAK</t>
  </si>
  <si>
    <t>Carlos Hyde</t>
  </si>
  <si>
    <t>SF</t>
  </si>
  <si>
    <t>Golden Tate</t>
  </si>
  <si>
    <t>T.J. Yeldon</t>
  </si>
  <si>
    <t>JAC</t>
  </si>
  <si>
    <t>Russell Wilson</t>
  </si>
  <si>
    <t>Brandon Marshall</t>
  </si>
  <si>
    <t>NYJ</t>
  </si>
  <si>
    <t>Giovani Bernard</t>
  </si>
  <si>
    <t>Peyton Manning</t>
  </si>
  <si>
    <t>Todd Gurley</t>
  </si>
  <si>
    <t>STL</t>
  </si>
  <si>
    <t>Greg Olsen</t>
  </si>
  <si>
    <t>Jeremy Maclin</t>
  </si>
  <si>
    <t>Amari Cooper</t>
  </si>
  <si>
    <t>Joseph Randle</t>
  </si>
  <si>
    <t>Drew Brees</t>
  </si>
  <si>
    <t>Travis Kelce</t>
  </si>
  <si>
    <t>Sammy Watkins</t>
  </si>
  <si>
    <t>DeSean Jackson</t>
  </si>
  <si>
    <t>Allen Robinson</t>
  </si>
  <si>
    <t>Jarvis Landry</t>
  </si>
  <si>
    <t>Ben Roethlisberger</t>
  </si>
  <si>
    <t>Roddy White</t>
  </si>
  <si>
    <t>Ameer Abdullah</t>
  </si>
  <si>
    <t>Vincent Jackson</t>
  </si>
  <si>
    <t>LeGarrette Blount</t>
  </si>
  <si>
    <t>Matt Ryan</t>
  </si>
  <si>
    <t>Cam Newton</t>
  </si>
  <si>
    <t>Martellus Bennett</t>
  </si>
  <si>
    <t>Larry Fitzgerald</t>
  </si>
  <si>
    <t>Rashad Jennings</t>
  </si>
  <si>
    <t>Eric Decker</t>
  </si>
  <si>
    <t>Steve Smith</t>
  </si>
  <si>
    <t>Martavis Bryant</t>
  </si>
  <si>
    <t>Brandon LaFell</t>
  </si>
  <si>
    <t>Tony Romo</t>
  </si>
  <si>
    <t>Shane Vereen</t>
  </si>
  <si>
    <t>Joique Bell</t>
  </si>
  <si>
    <t>Anquan Boldin</t>
  </si>
  <si>
    <t>Tevin Coleman</t>
  </si>
  <si>
    <t>Devonta Freeman</t>
  </si>
  <si>
    <t>Christopher Ivory</t>
  </si>
  <si>
    <t>Mike Wallace</t>
  </si>
  <si>
    <t>Eli Manning</t>
  </si>
  <si>
    <t>Doug Martin</t>
  </si>
  <si>
    <t>Charles Johnson</t>
  </si>
  <si>
    <t>Isaiah Crowell</t>
  </si>
  <si>
    <t>CLE</t>
  </si>
  <si>
    <t>Zach Ertz</t>
  </si>
  <si>
    <t>Ryan Tannehill</t>
  </si>
  <si>
    <t>Marques Colston</t>
  </si>
  <si>
    <t>Nelson Agholor</t>
  </si>
  <si>
    <t>Pierre Garcon</t>
  </si>
  <si>
    <t>Jason Witten</t>
  </si>
  <si>
    <t>Matthew Stafford</t>
  </si>
  <si>
    <t>Delanie Walker</t>
  </si>
  <si>
    <t>TEN</t>
  </si>
  <si>
    <t>Torrey Smith</t>
  </si>
  <si>
    <t>Jordan Cameron</t>
  </si>
  <si>
    <t>Julius Thomas</t>
  </si>
  <si>
    <t>Kendall Wright</t>
  </si>
  <si>
    <t>Tom Brady</t>
  </si>
  <si>
    <t>Reggie Bush</t>
  </si>
  <si>
    <t>Michael Floyd</t>
  </si>
  <si>
    <t>John Brown</t>
  </si>
  <si>
    <t>Philip Rivers</t>
  </si>
  <si>
    <t>Arian Foster</t>
  </si>
  <si>
    <t>Duke Johnson</t>
  </si>
  <si>
    <t>Bishop Sankey</t>
  </si>
  <si>
    <t>Charles Sims</t>
  </si>
  <si>
    <t>Danny Woodhead</t>
  </si>
  <si>
    <t>Tre Mason</t>
  </si>
  <si>
    <t>Ryan Mathews</t>
  </si>
  <si>
    <t>Victor Cruz</t>
  </si>
  <si>
    <t>Breshad Perriman</t>
  </si>
  <si>
    <t>Kyle Rudolph</t>
  </si>
  <si>
    <t>Tyler Eifert</t>
  </si>
  <si>
    <t>Dwayne Allen</t>
  </si>
  <si>
    <t>Heath Miller</t>
  </si>
  <si>
    <t>Seattle Seahawks</t>
  </si>
  <si>
    <t>Roy Helu</t>
  </si>
  <si>
    <t>Austin Seferian-Jenkins</t>
  </si>
  <si>
    <t>Antonio Gates</t>
  </si>
  <si>
    <t>Kevin White</t>
  </si>
  <si>
    <t>David Cobb</t>
  </si>
  <si>
    <t>Larry Donnell</t>
  </si>
  <si>
    <t>David Johnson</t>
  </si>
  <si>
    <t>Owen Daniels</t>
  </si>
  <si>
    <t>Josh Hill</t>
  </si>
  <si>
    <t>Davante Adams</t>
  </si>
  <si>
    <t>Colin Kaepernick</t>
  </si>
  <si>
    <t>Rueben Randle</t>
  </si>
  <si>
    <t>Darren Sproles</t>
  </si>
  <si>
    <t>Darren McFadden</t>
  </si>
  <si>
    <t>Buffalo Bills</t>
  </si>
  <si>
    <t>St. Louis Rams</t>
  </si>
  <si>
    <t>Charles Clay</t>
  </si>
  <si>
    <t>Teddy Bridgewater</t>
  </si>
  <si>
    <t>Fred Jackson</t>
  </si>
  <si>
    <t>Sam Bradford</t>
  </si>
  <si>
    <t>Houston Texans</t>
  </si>
  <si>
    <t>Kenny Stills</t>
  </si>
  <si>
    <t>Devante Parker</t>
  </si>
  <si>
    <t>Steve Johnson</t>
  </si>
  <si>
    <t>Jay Ajayi</t>
  </si>
  <si>
    <t>Jordan Reed</t>
  </si>
  <si>
    <t>Brian Quick</t>
  </si>
  <si>
    <t>Knile Davis</t>
  </si>
  <si>
    <t>Dwayne Bowe</t>
  </si>
  <si>
    <t>Percy Harvin</t>
  </si>
  <si>
    <t>Vernon Davis</t>
  </si>
  <si>
    <t>Terrance Williams</t>
  </si>
  <si>
    <t>Carson Palmer</t>
  </si>
  <si>
    <t>Joe Flacco</t>
  </si>
  <si>
    <t>Alfred Blue</t>
  </si>
  <si>
    <t>Coby Fleener</t>
  </si>
  <si>
    <t>Arizona Cardinals</t>
  </si>
  <si>
    <t>Ladarius Green</t>
  </si>
  <si>
    <t>Doug Baldwin</t>
  </si>
  <si>
    <t>Jerick McKinnon</t>
  </si>
  <si>
    <t>Terrance West</t>
  </si>
  <si>
    <t>Michael Crabtree</t>
  </si>
  <si>
    <t>Jay Cutler</t>
  </si>
  <si>
    <t>Marvin Jones</t>
  </si>
  <si>
    <t>Andre Williams</t>
  </si>
  <si>
    <t>Eric Ebron</t>
  </si>
  <si>
    <t>James White</t>
  </si>
  <si>
    <t>Denard Robinson</t>
  </si>
  <si>
    <t>Eddie Royal</t>
  </si>
  <si>
    <t>Denver Broncos</t>
  </si>
  <si>
    <t>Montee Ball</t>
  </si>
  <si>
    <t>Jared Cook</t>
  </si>
  <si>
    <t>Malcom Floyd</t>
  </si>
  <si>
    <t>Devin Funchess</t>
  </si>
  <si>
    <t>Nick Toon</t>
  </si>
  <si>
    <t>Cody Latimer</t>
  </si>
  <si>
    <t>Andy Dalton</t>
  </si>
  <si>
    <t>Daniel Herron</t>
  </si>
  <si>
    <t>Jace Amaro</t>
  </si>
  <si>
    <t>Chris Polk</t>
  </si>
  <si>
    <t>Matt Jones</t>
  </si>
  <si>
    <t>Carolina Panthers</t>
  </si>
  <si>
    <t>Lance Dunbar</t>
  </si>
  <si>
    <t>Mychal Rivera</t>
  </si>
  <si>
    <t>Jameis Winston</t>
  </si>
  <si>
    <t>Theo Riddick</t>
  </si>
  <si>
    <t>DeAngelo Williams</t>
  </si>
  <si>
    <t>Donte Moncrief</t>
  </si>
  <si>
    <t>Maxx Williams</t>
  </si>
  <si>
    <t>Javorius Allen</t>
  </si>
  <si>
    <t>Marqise Lee</t>
  </si>
  <si>
    <t>Marcus Mariota</t>
  </si>
  <si>
    <t>Dorial Green-Beckham</t>
  </si>
  <si>
    <t>New York Jets</t>
  </si>
  <si>
    <t>Robert Griffin III</t>
  </si>
  <si>
    <t>Lorenzo Taliaferro</t>
  </si>
  <si>
    <t>Stevan Ridley</t>
  </si>
  <si>
    <t>Kenny Britt</t>
  </si>
  <si>
    <t>Baltimore Ravens</t>
  </si>
  <si>
    <t>Niles Paul</t>
  </si>
  <si>
    <t>rank</t>
  </si>
  <si>
    <t>player</t>
  </si>
  <si>
    <t>tier</t>
  </si>
  <si>
    <t>pos</t>
  </si>
  <si>
    <t>team</t>
  </si>
  <si>
    <t>bye</t>
  </si>
  <si>
    <t>best_rank</t>
  </si>
  <si>
    <t>wors_rank</t>
  </si>
  <si>
    <t>avg_rank</t>
  </si>
  <si>
    <t>std</t>
  </si>
  <si>
    <t>adp</t>
  </si>
  <si>
    <t>Sean Mannion</t>
  </si>
  <si>
    <t>Bryce Petty</t>
  </si>
  <si>
    <t>Tom Savage</t>
  </si>
  <si>
    <t>Garrett Grayson</t>
  </si>
  <si>
    <t>Brett Hundley</t>
  </si>
  <si>
    <t>Matt Simms</t>
  </si>
  <si>
    <t>Tim Tebow</t>
  </si>
  <si>
    <t>Mike Kafka</t>
  </si>
  <si>
    <t>Chandler Harnish</t>
  </si>
  <si>
    <t>Connor Shaw</t>
  </si>
  <si>
    <t>Case Keenum</t>
  </si>
  <si>
    <t>Joe Webb</t>
  </si>
  <si>
    <t>Matt Barkley</t>
  </si>
  <si>
    <t>Ricky Stanzi</t>
  </si>
  <si>
    <t>Landry Jones</t>
  </si>
  <si>
    <t>Logan Thomas</t>
  </si>
  <si>
    <t>Sean Renfree</t>
  </si>
  <si>
    <t>Charlie Whitehurst</t>
  </si>
  <si>
    <t>Ryan Lindley</t>
  </si>
  <si>
    <t>AJ McCarron</t>
  </si>
  <si>
    <t>Dan Orlovsky</t>
  </si>
  <si>
    <t>Tarvaris Jackson</t>
  </si>
  <si>
    <t>Terrelle Pryor</t>
  </si>
  <si>
    <t>Matt McGloin</t>
  </si>
  <si>
    <t>Taylor Yates</t>
  </si>
  <si>
    <t>Josh Johnson</t>
  </si>
  <si>
    <t>Matt Moore</t>
  </si>
  <si>
    <t>Colt McCoy</t>
  </si>
  <si>
    <t>Matt Schaub</t>
  </si>
  <si>
    <t>Kellen Clemens</t>
  </si>
  <si>
    <t>Brock Osweiler</t>
  </si>
  <si>
    <t>Matt Hasselbeck</t>
  </si>
  <si>
    <t>Ryan Nassib</t>
  </si>
  <si>
    <t>Christian Ponder</t>
  </si>
  <si>
    <t>Luke McCown</t>
  </si>
  <si>
    <t>Scott Tolzien</t>
  </si>
  <si>
    <t>Shaun Hill</t>
  </si>
  <si>
    <t>Chad Henne</t>
  </si>
  <si>
    <t>Bruce Gradkowski</t>
  </si>
  <si>
    <t>Mike Glennon</t>
  </si>
  <si>
    <t>Blaine Gabbert</t>
  </si>
  <si>
    <t>Chase Daniel</t>
  </si>
  <si>
    <t>Austin Davis</t>
  </si>
  <si>
    <t>Zach Mettenberger</t>
  </si>
  <si>
    <t>Jimmy Clausen</t>
  </si>
  <si>
    <t>Brandon Weeden</t>
  </si>
  <si>
    <t>Drew Stanton</t>
  </si>
  <si>
    <t>Derek Anderson</t>
  </si>
  <si>
    <t>B.J. Daniels</t>
  </si>
  <si>
    <t>Kellen Moore</t>
  </si>
  <si>
    <t>Kirk Cousins</t>
  </si>
  <si>
    <t>Tyrod Taylor</t>
  </si>
  <si>
    <t>Johnny Manziel</t>
  </si>
  <si>
    <t>Mark Sanchez</t>
  </si>
  <si>
    <t>E.J. Manuel</t>
  </si>
  <si>
    <t>Jimmy Garoppolo</t>
  </si>
  <si>
    <t>Ryan Mallett</t>
  </si>
  <si>
    <t>Ryan Fitzpatrick</t>
  </si>
  <si>
    <t>Geno Smith</t>
  </si>
  <si>
    <t>Matt Cassel</t>
  </si>
  <si>
    <t>Brian Hoyer</t>
  </si>
  <si>
    <t>Josh McCown</t>
  </si>
  <si>
    <t>Derek Carr</t>
  </si>
  <si>
    <t>Nick Foles</t>
  </si>
  <si>
    <t>Blake Bortles</t>
  </si>
  <si>
    <t>Alex Smith</t>
  </si>
  <si>
    <t>FL</t>
  </si>
  <si>
    <t>Rushing TD</t>
  </si>
  <si>
    <t>5 Rushing Yds</t>
  </si>
  <si>
    <t>INT</t>
  </si>
  <si>
    <t>Passing TD</t>
  </si>
  <si>
    <t>25 Passing Yds</t>
  </si>
  <si>
    <t xml:space="preserve">fpts </t>
  </si>
  <si>
    <t xml:space="preserve">fumbles </t>
  </si>
  <si>
    <t xml:space="preserve">rush_tds </t>
  </si>
  <si>
    <t xml:space="preserve">rush_yds </t>
  </si>
  <si>
    <t xml:space="preserve">rush_att </t>
  </si>
  <si>
    <t xml:space="preserve">pass_ints </t>
  </si>
  <si>
    <t xml:space="preserve">pass_tds </t>
  </si>
  <si>
    <t xml:space="preserve">pass_yds </t>
  </si>
  <si>
    <t xml:space="preserve">pass_cmp </t>
  </si>
  <si>
    <t xml:space="preserve">pass_att </t>
  </si>
  <si>
    <t xml:space="preserve"> Team </t>
  </si>
  <si>
    <t xml:space="preserve">Player Name </t>
  </si>
  <si>
    <t>James Wright</t>
  </si>
  <si>
    <t>FA</t>
  </si>
  <si>
    <t>Justin Brown</t>
  </si>
  <si>
    <t>Tony Lippett</t>
  </si>
  <si>
    <t>Josh Bellamy</t>
  </si>
  <si>
    <t>Lucky Whitehead</t>
  </si>
  <si>
    <t>Damian Williams</t>
  </si>
  <si>
    <t>Bryan Walters</t>
  </si>
  <si>
    <t>Frankie Hammond</t>
  </si>
  <si>
    <t>Ryan Broyles</t>
  </si>
  <si>
    <t>Kevin Ogletree</t>
  </si>
  <si>
    <t>Seyi Ajirotutu</t>
  </si>
  <si>
    <t>Aldrick Robinson</t>
  </si>
  <si>
    <t>Rodney Smith</t>
  </si>
  <si>
    <t>Matt Hazel</t>
  </si>
  <si>
    <t>Griff Whalen</t>
  </si>
  <si>
    <t>Mike Brown</t>
  </si>
  <si>
    <t>Kris Durham</t>
  </si>
  <si>
    <t>Dwayne Harris</t>
  </si>
  <si>
    <t>Keith Mumphery</t>
  </si>
  <si>
    <t>Tre McBride</t>
  </si>
  <si>
    <t>Neal Sterling</t>
  </si>
  <si>
    <t>Keshawn Martin</t>
  </si>
  <si>
    <t>Jalen Saunders</t>
  </si>
  <si>
    <t>Kevin Norwood</t>
  </si>
  <si>
    <t>Isaiah Burse</t>
  </si>
  <si>
    <t>Vince Mayle</t>
  </si>
  <si>
    <t>Jeff Janis</t>
  </si>
  <si>
    <t>Vincent Brown</t>
  </si>
  <si>
    <t>Russell Shepard</t>
  </si>
  <si>
    <t>Robert Herron</t>
  </si>
  <si>
    <t>Tandon Doss</t>
  </si>
  <si>
    <t>Junior Hemingway</t>
  </si>
  <si>
    <t>Aaron Dobson</t>
  </si>
  <si>
    <t>Corey Washington</t>
  </si>
  <si>
    <t>Damaris Johnson</t>
  </si>
  <si>
    <t>Jeff Maehl</t>
  </si>
  <si>
    <t>Adam Thielen</t>
  </si>
  <si>
    <t>Stefon Diggs</t>
  </si>
  <si>
    <t>DeVier Posey</t>
  </si>
  <si>
    <t>J.J. Nelson</t>
  </si>
  <si>
    <t>Josh Morgan</t>
  </si>
  <si>
    <t>Kenbrell Thompkins</t>
  </si>
  <si>
    <t>Chris Givens</t>
  </si>
  <si>
    <t>Chris Owusu</t>
  </si>
  <si>
    <t>Eric Weems</t>
  </si>
  <si>
    <t>Kevin Dorsey</t>
  </si>
  <si>
    <t>Darren Waller</t>
  </si>
  <si>
    <t>Deonte Thompson</t>
  </si>
  <si>
    <t>Brian Tyms</t>
  </si>
  <si>
    <t>Marcus Easley</t>
  </si>
  <si>
    <t>Brice Butler</t>
  </si>
  <si>
    <t>Ryan Spadola</t>
  </si>
  <si>
    <t>Lance Moore</t>
  </si>
  <si>
    <t>Marc Mariani</t>
  </si>
  <si>
    <t>Ty Montgomery</t>
  </si>
  <si>
    <t>Marlon Moore</t>
  </si>
  <si>
    <t>Brenton Bersin</t>
  </si>
  <si>
    <t>Josh Boyce</t>
  </si>
  <si>
    <t>Darrius Heyward-Bey</t>
  </si>
  <si>
    <t>Rashad Ross</t>
  </si>
  <si>
    <t>Kyle Williams</t>
  </si>
  <si>
    <t>Matt Slater</t>
  </si>
  <si>
    <t>Saalim Hakim</t>
  </si>
  <si>
    <t>Marquise Goodwin</t>
  </si>
  <si>
    <t>A.J. Jenkins</t>
  </si>
  <si>
    <t>T.J. Graham</t>
  </si>
  <si>
    <t>Walt Powell</t>
  </si>
  <si>
    <t>Michael Campanaro</t>
  </si>
  <si>
    <t>Ted Ginn</t>
  </si>
  <si>
    <t>Duron Carter</t>
  </si>
  <si>
    <t>Ryan Grant</t>
  </si>
  <si>
    <t>Greg Salas</t>
  </si>
  <si>
    <t>Andre Caldwell</t>
  </si>
  <si>
    <t>Miles Austin</t>
  </si>
  <si>
    <t>Jaron Brown</t>
  </si>
  <si>
    <t>DeAndre Smelter</t>
  </si>
  <si>
    <t>Brandon Gibson</t>
  </si>
  <si>
    <t>Denarius Moore</t>
  </si>
  <si>
    <t>Bruce Ellington</t>
  </si>
  <si>
    <t>Austin Pettis</t>
  </si>
  <si>
    <t>James Jones</t>
  </si>
  <si>
    <t>Brandon Tate</t>
  </si>
  <si>
    <t>Jamison Crowder</t>
  </si>
  <si>
    <t>Seantavius Jones</t>
  </si>
  <si>
    <t>Jarrett Boykin</t>
  </si>
  <si>
    <t>Devin Street</t>
  </si>
  <si>
    <t>Kenny Bell</t>
  </si>
  <si>
    <t>Jacoby Jones</t>
  </si>
  <si>
    <t>Rashad Greene</t>
  </si>
  <si>
    <t>Dontrelle Inman</t>
  </si>
  <si>
    <t>Sammie Coates</t>
  </si>
  <si>
    <t>Paul Richardson</t>
  </si>
  <si>
    <t>Corey Fuller</t>
  </si>
  <si>
    <t>Josh Huff</t>
  </si>
  <si>
    <t>Rishard Matthews</t>
  </si>
  <si>
    <t>Joseph Morgan</t>
  </si>
  <si>
    <t>Preston Parker</t>
  </si>
  <si>
    <t>Travis Benjamin</t>
  </si>
  <si>
    <t>Chris Hogan</t>
  </si>
  <si>
    <t>Marquess Wilson</t>
  </si>
  <si>
    <t>Ricardo Lockette</t>
  </si>
  <si>
    <t>Jeremy Ross</t>
  </si>
  <si>
    <t>Jerome Simpson</t>
  </si>
  <si>
    <t>Chris Matthews</t>
  </si>
  <si>
    <t>Jason Avant</t>
  </si>
  <si>
    <t>Philly Brown</t>
  </si>
  <si>
    <t>Leonard Hankerson</t>
  </si>
  <si>
    <t>Brandon Coleman</t>
  </si>
  <si>
    <t>Quinton Patton</t>
  </si>
  <si>
    <t>Marlon Brown</t>
  </si>
  <si>
    <t>Tommy Streeter</t>
  </si>
  <si>
    <t>Hakeem Nicks</t>
  </si>
  <si>
    <t>Ace Sanders</t>
  </si>
  <si>
    <t>Albert Wilson</t>
  </si>
  <si>
    <t>Justin Hardy</t>
  </si>
  <si>
    <t>Louis Murphy</t>
  </si>
  <si>
    <t>De'Anthony Thomas</t>
  </si>
  <si>
    <t>Devin Hester</t>
  </si>
  <si>
    <t>Rod Streater</t>
  </si>
  <si>
    <t>Devin Smith</t>
  </si>
  <si>
    <t>Justin Hunter</t>
  </si>
  <si>
    <t>Stedman Bailey</t>
  </si>
  <si>
    <t>Kamar Aiken</t>
  </si>
  <si>
    <t>Cordarrelle Patterson</t>
  </si>
  <si>
    <t>Jerricho Cotchery</t>
  </si>
  <si>
    <t>Andre Holmes</t>
  </si>
  <si>
    <t>Harry Douglas</t>
  </si>
  <si>
    <t>Andre Roberts</t>
  </si>
  <si>
    <t>Dexter McCluster</t>
  </si>
  <si>
    <t>Riley Cooper</t>
  </si>
  <si>
    <t>Phillip Dorsett</t>
  </si>
  <si>
    <t>Jeremy Kerley</t>
  </si>
  <si>
    <t>Tyler Lockett</t>
  </si>
  <si>
    <t>Cecil Shorts</t>
  </si>
  <si>
    <t>Mohamed Sanu</t>
  </si>
  <si>
    <t>Jaelen Strong</t>
  </si>
  <si>
    <t>Jarius Wright</t>
  </si>
  <si>
    <t>Danny Amendola</t>
  </si>
  <si>
    <t>Chris Conley</t>
  </si>
  <si>
    <t>Tavon Austin</t>
  </si>
  <si>
    <t>Taylor Gabriel</t>
  </si>
  <si>
    <t>Brian Hartline</t>
  </si>
  <si>
    <t>Robert Woods</t>
  </si>
  <si>
    <t>Nate Washington</t>
  </si>
  <si>
    <t>Cole Beasley</t>
  </si>
  <si>
    <t>Andrew Hawkins</t>
  </si>
  <si>
    <t>Markus Wheaton</t>
  </si>
  <si>
    <t>Jermaine Kearse</t>
  </si>
  <si>
    <t>Greg Jennings</t>
  </si>
  <si>
    <t>Allen Hurns</t>
  </si>
  <si>
    <t>Tyler Gaffney</t>
  </si>
  <si>
    <t>Chris Johnson</t>
  </si>
  <si>
    <t>Pierre Thomas</t>
  </si>
  <si>
    <t>Ahmad Bradshaw</t>
  </si>
  <si>
    <t>J.C. Copeland</t>
  </si>
  <si>
    <t>Will Tukuafu</t>
  </si>
  <si>
    <t>Aaron Ripkowski</t>
  </si>
  <si>
    <t>Trey Millard</t>
  </si>
  <si>
    <t>Austin Johnson</t>
  </si>
  <si>
    <t>Jackie Battle</t>
  </si>
  <si>
    <t>John Crockett</t>
  </si>
  <si>
    <t>Kenjon Barner</t>
  </si>
  <si>
    <t>Kenny Hilliard</t>
  </si>
  <si>
    <t>Shaun Draughn</t>
  </si>
  <si>
    <t>Corey Grant</t>
  </si>
  <si>
    <t>Joey Iosefa</t>
  </si>
  <si>
    <t>Mike Gillislee</t>
  </si>
  <si>
    <t>Alfonso Smith</t>
  </si>
  <si>
    <t>Ben Malena</t>
  </si>
  <si>
    <t>Thomas Rawls</t>
  </si>
  <si>
    <t>Bernard Pierce</t>
  </si>
  <si>
    <t>Antonio Andrews</t>
  </si>
  <si>
    <t>Mike Davis</t>
  </si>
  <si>
    <t>Lache Seastrunk</t>
  </si>
  <si>
    <t>John Conner</t>
  </si>
  <si>
    <t>Mike James</t>
  </si>
  <si>
    <t>Darrin Reaves</t>
  </si>
  <si>
    <t>George Winn</t>
  </si>
  <si>
    <t>Charcandrick West</t>
  </si>
  <si>
    <t>Marcus Thigpen</t>
  </si>
  <si>
    <t>Ronnie Brown</t>
  </si>
  <si>
    <t>Bryce Brown</t>
  </si>
  <si>
    <t>Cedric Peerman</t>
  </si>
  <si>
    <t>Marcus Murphy</t>
  </si>
  <si>
    <t>Jamize Olawale</t>
  </si>
  <si>
    <t>Senorise Perry</t>
  </si>
  <si>
    <t>Donald Brown</t>
  </si>
  <si>
    <t>Zurlon Tipton</t>
  </si>
  <si>
    <t>LaMichael James</t>
  </si>
  <si>
    <t>Kiero Small</t>
  </si>
  <si>
    <t>Robert Hughes</t>
  </si>
  <si>
    <t>Jalston Fowler</t>
  </si>
  <si>
    <t>Karlos Williams</t>
  </si>
  <si>
    <t>Tim Hightower</t>
  </si>
  <si>
    <t>Daryl Richardson</t>
  </si>
  <si>
    <t>Jeremy Langford</t>
  </si>
  <si>
    <t>James Casey</t>
  </si>
  <si>
    <t>James Develin</t>
  </si>
  <si>
    <t>Jordan Todman</t>
  </si>
  <si>
    <t>Josh Harris</t>
  </si>
  <si>
    <t>DuJuan Harris</t>
  </si>
  <si>
    <t>Orleans Darkwa</t>
  </si>
  <si>
    <t>Jeremy Stewart</t>
  </si>
  <si>
    <t>Collin Mooney</t>
  </si>
  <si>
    <t>Marion Grice</t>
  </si>
  <si>
    <t>Cory Harkey</t>
  </si>
  <si>
    <t>Will Johnson</t>
  </si>
  <si>
    <t>Taiwan Jones</t>
  </si>
  <si>
    <t>Ray Agnew</t>
  </si>
  <si>
    <t>Henry Hynoski</t>
  </si>
  <si>
    <t>Jay Prosch</t>
  </si>
  <si>
    <t>Rex Burkhead</t>
  </si>
  <si>
    <t>Erik Lorig</t>
  </si>
  <si>
    <t>Ryan Hewitt</t>
  </si>
  <si>
    <t>Silas Redd</t>
  </si>
  <si>
    <t>Michael Burton</t>
  </si>
  <si>
    <t>Zac Stacy</t>
  </si>
  <si>
    <t>Tyler Clutts</t>
  </si>
  <si>
    <t>Joe Banyard</t>
  </si>
  <si>
    <t>Tommy Bohanon</t>
  </si>
  <si>
    <t>Anthony Dixon</t>
  </si>
  <si>
    <t>Chris Thompson</t>
  </si>
  <si>
    <t>Malcolm Johnson</t>
  </si>
  <si>
    <t>Stepfan Taylor</t>
  </si>
  <si>
    <t>Trey Watts</t>
  </si>
  <si>
    <t>Vick Ballard</t>
  </si>
  <si>
    <t>Storm Johnson</t>
  </si>
  <si>
    <t>Patrick DiMarco</t>
  </si>
  <si>
    <t>Kyle Juszczyk</t>
  </si>
  <si>
    <t>Kerwynn Williams</t>
  </si>
  <si>
    <t>Jorvorskie Lane</t>
  </si>
  <si>
    <t>Shonn Greene</t>
  </si>
  <si>
    <t>Jerome Felton</t>
  </si>
  <si>
    <t>Anthony Sherman</t>
  </si>
  <si>
    <t>Travaris Cadet</t>
  </si>
  <si>
    <t>Brandon Bolden</t>
  </si>
  <si>
    <t>Leon Washington</t>
  </si>
  <si>
    <t>Christine Michael</t>
  </si>
  <si>
    <t>John Kuhn</t>
  </si>
  <si>
    <t>Derrick Coleman</t>
  </si>
  <si>
    <t>Fitzgerald Toussaint</t>
  </si>
  <si>
    <t>Matt Asiata</t>
  </si>
  <si>
    <t>Zach Line</t>
  </si>
  <si>
    <t>Bruce Miller</t>
  </si>
  <si>
    <t>Kendall Hunter</t>
  </si>
  <si>
    <t>Darrel Young</t>
  </si>
  <si>
    <t>Ronnie Hillman</t>
  </si>
  <si>
    <t>Jonathan Grimes</t>
  </si>
  <si>
    <t>Josh Robinson</t>
  </si>
  <si>
    <t>Dri Archer</t>
  </si>
  <si>
    <t>Trent Richardson</t>
  </si>
  <si>
    <t>Marcel Reece</t>
  </si>
  <si>
    <t>Jacquizz Rodgers</t>
  </si>
  <si>
    <t>Juwan Thompson</t>
  </si>
  <si>
    <t>Khiry Robinson</t>
  </si>
  <si>
    <t>Fozzy Whittaker</t>
  </si>
  <si>
    <t>Bobby Rainey</t>
  </si>
  <si>
    <t>Ka'Deem Carey</t>
  </si>
  <si>
    <t>Toby Gerhart</t>
  </si>
  <si>
    <t>Cameron Artis-Payne</t>
  </si>
  <si>
    <t>Damien Williams</t>
  </si>
  <si>
    <t>Antone Smith</t>
  </si>
  <si>
    <t>Benny Cunningham</t>
  </si>
  <si>
    <t>Mike Tolbert</t>
  </si>
  <si>
    <t>Robert Turbin</t>
  </si>
  <si>
    <t>Branden Oliver</t>
  </si>
  <si>
    <t>Bilal Powell</t>
  </si>
  <si>
    <t>James Starks</t>
  </si>
  <si>
    <t>Ray Rice</t>
  </si>
  <si>
    <t>Jonas Gray</t>
  </si>
  <si>
    <t>Fumbles Lost</t>
  </si>
  <si>
    <t>Receiving TD</t>
  </si>
  <si>
    <t>5 Receiving Yds</t>
  </si>
  <si>
    <t>Reception</t>
  </si>
  <si>
    <t>ppg</t>
  </si>
  <si>
    <t xml:space="preserve">rec_tds </t>
  </si>
  <si>
    <t xml:space="preserve">rec_yds </t>
  </si>
  <si>
    <t xml:space="preserve">rec_att </t>
  </si>
  <si>
    <t>Richard Rodgers</t>
  </si>
  <si>
    <t>Jacob Tamme</t>
  </si>
  <si>
    <t>Brent Celek</t>
  </si>
  <si>
    <t>Rob Housler</t>
  </si>
  <si>
    <t>Benjamin Watson</t>
  </si>
  <si>
    <t>Virgil Green</t>
  </si>
  <si>
    <t>Garrett Graham</t>
  </si>
  <si>
    <t>Jeff Cumberland</t>
  </si>
  <si>
    <t>Troy Niklas</t>
  </si>
  <si>
    <t>Andrew Quarless</t>
  </si>
  <si>
    <t>Scott Chandler</t>
  </si>
  <si>
    <t>Clive Walford</t>
  </si>
  <si>
    <t>Crockett Gillmore</t>
  </si>
  <si>
    <t>Lance Kendricks</t>
  </si>
  <si>
    <t>Jermaine Gresham</t>
  </si>
  <si>
    <t>Luke Willson</t>
  </si>
  <si>
    <t>Gavin Escobar</t>
  </si>
  <si>
    <t>Marcedes Lewis</t>
  </si>
  <si>
    <t>Dion Sims</t>
  </si>
  <si>
    <t>Tim Wright</t>
  </si>
  <si>
    <t>Dennis Pitta</t>
  </si>
  <si>
    <t>Tyler Kroft</t>
  </si>
  <si>
    <t>Anthony Fasano</t>
  </si>
  <si>
    <t>Chase Ford</t>
  </si>
  <si>
    <t>Brandon Myers</t>
  </si>
  <si>
    <t>Craig Stevens</t>
  </si>
  <si>
    <t>Levine Toilolo</t>
  </si>
  <si>
    <t>Daniel Fells</t>
  </si>
  <si>
    <t>Brandon Pettigrew</t>
  </si>
  <si>
    <t>Ed Dickson</t>
  </si>
  <si>
    <t>Joseph Fauria</t>
  </si>
  <si>
    <t>James O'Shaughnessy</t>
  </si>
  <si>
    <t>Gerell Robinson</t>
  </si>
  <si>
    <t>Gary Barnidge</t>
  </si>
  <si>
    <t>C.J. Fiedorowicz</t>
  </si>
  <si>
    <t>Clay Harbor</t>
  </si>
  <si>
    <t>Jack Doyle</t>
  </si>
  <si>
    <t>Rhett Ellison</t>
  </si>
  <si>
    <t>Matt Spaeth</t>
  </si>
  <si>
    <t>Chris Gragg</t>
  </si>
  <si>
    <t>MyCole Pruitt</t>
  </si>
  <si>
    <t>Cameron Brate</t>
  </si>
  <si>
    <t>Trey Burton</t>
  </si>
  <si>
    <t>Nic Jacobs</t>
  </si>
  <si>
    <t>Darren Fells</t>
  </si>
  <si>
    <t>Ryan Griffin</t>
  </si>
  <si>
    <t>Kennard Backman</t>
  </si>
  <si>
    <t>Demetrius Harris</t>
  </si>
  <si>
    <t>Blake Bell</t>
  </si>
  <si>
    <t>Dante Rosario</t>
  </si>
  <si>
    <t>Cooper Helfet</t>
  </si>
  <si>
    <t>MarQueis Gray</t>
  </si>
  <si>
    <t>Vance McDonald</t>
  </si>
  <si>
    <t>Logan Paulsen</t>
  </si>
  <si>
    <t>Zach Miller</t>
  </si>
  <si>
    <t>Ryan Taylor</t>
  </si>
  <si>
    <t>Brandon Bostick</t>
  </si>
  <si>
    <t>Phillip Supernaw</t>
  </si>
  <si>
    <t>Orson Charles</t>
  </si>
  <si>
    <t>Garrett Celek</t>
  </si>
  <si>
    <t>Jesse James</t>
  </si>
  <si>
    <t>Tony Moeaki</t>
  </si>
  <si>
    <t>John Phillips</t>
  </si>
  <si>
    <t>Jim Dray</t>
  </si>
  <si>
    <t>Kellen Davis</t>
  </si>
  <si>
    <t>Lee Smith</t>
  </si>
  <si>
    <t>Michael Hoomanawanui</t>
  </si>
  <si>
    <t>James Hanna</t>
  </si>
  <si>
    <t>Brian Leonhardt</t>
  </si>
  <si>
    <t>Luke Stocker</t>
  </si>
  <si>
    <t>Mickey Shuler</t>
  </si>
  <si>
    <t>J.J. Watt</t>
  </si>
  <si>
    <t>Anthony McCoy</t>
  </si>
  <si>
    <t>Adrien Robinson</t>
  </si>
  <si>
    <t>Jordan Thompson</t>
  </si>
  <si>
    <t>Asante Cleveland</t>
  </si>
  <si>
    <t>Sean McGrath</t>
  </si>
  <si>
    <t>Brandon Williams</t>
  </si>
  <si>
    <t>Kevin Brock</t>
  </si>
  <si>
    <t>Arthur Lynch</t>
  </si>
  <si>
    <t>Richard Gordon</t>
  </si>
  <si>
    <t>C.J. Uzomah</t>
  </si>
  <si>
    <t>Nick O'Leary</t>
  </si>
  <si>
    <t>Bear Pascoe</t>
  </si>
  <si>
    <t>Derek Carrier</t>
  </si>
  <si>
    <t>Fred Davis</t>
  </si>
  <si>
    <t>Rory Anderson</t>
  </si>
  <si>
    <t>Justin Perillo</t>
  </si>
  <si>
    <t>To Do:</t>
  </si>
  <si>
    <t>Prioritize starting lineup (&lt;= 8 RB's, but make 3 of them pretty good)</t>
  </si>
  <si>
    <t>position</t>
  </si>
  <si>
    <t>vor</t>
  </si>
  <si>
    <t>actualPoints</t>
  </si>
  <si>
    <t>overallECR</t>
  </si>
  <si>
    <t>overallRank</t>
  </si>
  <si>
    <t>positionRank</t>
  </si>
  <si>
    <t>dropoff</t>
  </si>
  <si>
    <t>adpdiff</t>
  </si>
  <si>
    <t>auctionValue</t>
  </si>
  <si>
    <t>upper</t>
  </si>
  <si>
    <t>lower</t>
  </si>
  <si>
    <t>risk</t>
  </si>
  <si>
    <t>sleeper</t>
  </si>
  <si>
    <t>null</t>
  </si>
  <si>
    <t>DE</t>
  </si>
  <si>
    <t>OLB</t>
  </si>
  <si>
    <t>MLB</t>
  </si>
  <si>
    <t>Ben Tate</t>
  </si>
  <si>
    <t>Reggie Wayne</t>
  </si>
  <si>
    <t>ILB</t>
  </si>
  <si>
    <t>FS</t>
  </si>
  <si>
    <t>Maurice Jones-Drew</t>
  </si>
  <si>
    <t>Wes Welker</t>
  </si>
  <si>
    <t>Steven Jackson</t>
  </si>
  <si>
    <t>Seahawks</t>
  </si>
  <si>
    <t>DEF</t>
  </si>
  <si>
    <t>SS</t>
  </si>
  <si>
    <t>Knowshon Moreno</t>
  </si>
  <si>
    <t>CB</t>
  </si>
  <si>
    <t>DB</t>
  </si>
  <si>
    <t>LB</t>
  </si>
  <si>
    <t>Cardinals</t>
  </si>
  <si>
    <t>DT</t>
  </si>
  <si>
    <t>49ers</t>
  </si>
  <si>
    <t>Stephen Gostkowski</t>
  </si>
  <si>
    <t>Phil Dawson</t>
  </si>
  <si>
    <t>Dan Bailey</t>
  </si>
  <si>
    <t>Justin Tucker</t>
  </si>
  <si>
    <t>Steven Hauschka</t>
  </si>
  <si>
    <t>Mason Crosby</t>
  </si>
  <si>
    <t>Matt Bryant</t>
  </si>
  <si>
    <t>Adam Vinatieri</t>
  </si>
  <si>
    <t>Nick Novak</t>
  </si>
  <si>
    <t>Donnie Avery</t>
  </si>
  <si>
    <t>Blair Walsh</t>
  </si>
  <si>
    <t>Shayne Graham</t>
  </si>
  <si>
    <t>Graham Gano</t>
  </si>
  <si>
    <t>Caleb Sturgis</t>
  </si>
  <si>
    <t>Robbie Gould</t>
  </si>
  <si>
    <t>Dan Carpenter</t>
  </si>
  <si>
    <t>Cody Parkey</t>
  </si>
  <si>
    <t>Shaun Suisham</t>
  </si>
  <si>
    <t>Mike Nugent</t>
  </si>
  <si>
    <t>Sebastian Janikowski</t>
  </si>
  <si>
    <t>Kamerion Wimbley</t>
  </si>
  <si>
    <t>Chandler Catanzaro</t>
  </si>
  <si>
    <t>Josh Brown</t>
  </si>
  <si>
    <t>Greg Zuerlein</t>
  </si>
  <si>
    <t>Nick Folk</t>
  </si>
  <si>
    <t>Cairo Santos</t>
  </si>
  <si>
    <t>Randy Bullock</t>
  </si>
  <si>
    <t>Jake Locker</t>
  </si>
  <si>
    <t>D.J. Williams</t>
  </si>
  <si>
    <t>Ryan Succop</t>
  </si>
  <si>
    <t>Patrick Murray</t>
  </si>
  <si>
    <t>Kai Forbath</t>
  </si>
  <si>
    <t>David Nelson</t>
  </si>
  <si>
    <t>Josh Scobee</t>
  </si>
  <si>
    <t>Panthers</t>
  </si>
  <si>
    <t>Rams</t>
  </si>
  <si>
    <t>Matt Prater</t>
  </si>
  <si>
    <t>Patriots</t>
  </si>
  <si>
    <t>Santonio Holmes</t>
  </si>
  <si>
    <t>Jerrel Jernigan</t>
  </si>
  <si>
    <t>John Carlson</t>
  </si>
  <si>
    <t>Bills</t>
  </si>
  <si>
    <t>Broncos</t>
  </si>
  <si>
    <t>Packers</t>
  </si>
  <si>
    <t>Bengals</t>
  </si>
  <si>
    <t>Ravens</t>
  </si>
  <si>
    <t>Texans</t>
  </si>
  <si>
    <t>Browns</t>
  </si>
  <si>
    <t>David Ausberry</t>
  </si>
  <si>
    <t>Bears</t>
  </si>
  <si>
    <t>Chiefs</t>
  </si>
  <si>
    <t>Jermichael Finley</t>
  </si>
  <si>
    <t>Buccaneers</t>
  </si>
  <si>
    <t>Jonathan Dwyer</t>
  </si>
  <si>
    <t>Danieal Manning</t>
  </si>
  <si>
    <t>Greg Little</t>
  </si>
  <si>
    <t>Kavell Conner</t>
  </si>
  <si>
    <t>Erik Walden</t>
  </si>
  <si>
    <t>Mario Manningham</t>
  </si>
  <si>
    <t>Gerald Hodges</t>
  </si>
  <si>
    <t>Dekoda Watson</t>
  </si>
  <si>
    <t>Brandon Graham</t>
  </si>
  <si>
    <t>Giants</t>
  </si>
  <si>
    <t>Dolphins</t>
  </si>
  <si>
    <t>Prince Shembo</t>
  </si>
  <si>
    <t>Manny Lawson</t>
  </si>
  <si>
    <t>Santana Moss</t>
  </si>
  <si>
    <t>Quinton Carter</t>
  </si>
  <si>
    <t>Delano Howell</t>
  </si>
  <si>
    <t>Zaviar Gooden</t>
  </si>
  <si>
    <t>Aaron Lynch</t>
  </si>
  <si>
    <t>Saints</t>
  </si>
  <si>
    <t>Quintin Demps</t>
  </si>
  <si>
    <t>Brice McCain</t>
  </si>
  <si>
    <t>Tony Gonzalez</t>
  </si>
  <si>
    <t>Eagles</t>
  </si>
  <si>
    <t>EJ Manuel</t>
  </si>
  <si>
    <t>Chase Coffman</t>
  </si>
  <si>
    <t>Lions</t>
  </si>
  <si>
    <t>Robert Meachem</t>
  </si>
  <si>
    <t>Kyle Wilber</t>
  </si>
  <si>
    <t>Spencer Paysinger</t>
  </si>
  <si>
    <t>Dan Skuta</t>
  </si>
  <si>
    <t>Drew Davis</t>
  </si>
  <si>
    <t>Vikings</t>
  </si>
  <si>
    <t>Steelers</t>
  </si>
  <si>
    <t>Malcolm Butler</t>
  </si>
  <si>
    <t>Courtney Upshaw</t>
  </si>
  <si>
    <t>Sidney Rice</t>
  </si>
  <si>
    <t>Zach Sudfeld</t>
  </si>
  <si>
    <t>Jamari Lattimore</t>
  </si>
  <si>
    <t>Darrell Stuckey</t>
  </si>
  <si>
    <t>Dwight Freeney</t>
  </si>
  <si>
    <t>Ramon Humber</t>
  </si>
  <si>
    <t>DaRick Rogers</t>
  </si>
  <si>
    <t>Jets</t>
  </si>
  <si>
    <t>Brandon Lloyd</t>
  </si>
  <si>
    <t>Trent Murphy</t>
  </si>
  <si>
    <t>Davone Bess</t>
  </si>
  <si>
    <t>Jeremiah Attaochu</t>
  </si>
  <si>
    <t>Josh Gordon</t>
  </si>
  <si>
    <t>Jaguars</t>
  </si>
  <si>
    <t>Cassius Vaughn</t>
  </si>
  <si>
    <t>Khairi Fortt</t>
  </si>
  <si>
    <t>Rafael Bush</t>
  </si>
  <si>
    <t>Colts</t>
  </si>
  <si>
    <t>Sam Barrington</t>
  </si>
  <si>
    <t>Gabe Miller</t>
  </si>
  <si>
    <t>Sean Spence</t>
  </si>
  <si>
    <t>Falcons</t>
  </si>
  <si>
    <t>KaDeem Carey</t>
  </si>
  <si>
    <t>Titans</t>
  </si>
  <si>
    <t>Kealoha Pilares</t>
  </si>
  <si>
    <t>Brandon Harris</t>
  </si>
  <si>
    <t>Redskins</t>
  </si>
  <si>
    <t>Dee Ford</t>
  </si>
  <si>
    <t>Will Davis</t>
  </si>
  <si>
    <t>B.W. Webb</t>
  </si>
  <si>
    <t>Dallas Clark</t>
  </si>
  <si>
    <t>Mike Neal</t>
  </si>
  <si>
    <t>Will Compton</t>
  </si>
  <si>
    <t>Kevin Walter</t>
  </si>
  <si>
    <t>Stephen Hill</t>
  </si>
  <si>
    <t>Cowboys</t>
  </si>
  <si>
    <t>Asa Jackson</t>
  </si>
  <si>
    <t>Ray-Ray Armstrong</t>
  </si>
  <si>
    <t>Andy Mulumba</t>
  </si>
  <si>
    <t>Brock Coyle</t>
  </si>
  <si>
    <t>Malcolm Smith</t>
  </si>
  <si>
    <t>Justin Bethel</t>
  </si>
  <si>
    <t>Chargers</t>
  </si>
  <si>
    <t>LaRon Byrd</t>
  </si>
  <si>
    <t>Ron Brooks</t>
  </si>
  <si>
    <t>Peyton Hillis</t>
  </si>
  <si>
    <t>DeAnthony Thomas</t>
  </si>
  <si>
    <t>Phillip Thomas</t>
  </si>
  <si>
    <t>Jeff Heath</t>
  </si>
  <si>
    <t>Arthur Moats</t>
  </si>
  <si>
    <t>Sean Weatherspoon</t>
  </si>
  <si>
    <t>Taylor Thompson</t>
  </si>
  <si>
    <t>Plaxico Burress</t>
  </si>
  <si>
    <t>Earl Bennett</t>
  </si>
  <si>
    <t>Jordan Poyer</t>
  </si>
  <si>
    <t>Jed Collins</t>
  </si>
  <si>
    <t>Marcus Smith</t>
  </si>
  <si>
    <t>Tavon Wilson</t>
  </si>
  <si>
    <t>Arrelious Benn</t>
  </si>
  <si>
    <t>Michael Robinson</t>
  </si>
  <si>
    <t>Desmond Bishop</t>
  </si>
  <si>
    <t>Steve Beauharnais</t>
  </si>
  <si>
    <t>Tiquan Underwood</t>
  </si>
  <si>
    <t>Arthur Brown</t>
  </si>
  <si>
    <t>Marcus Harris</t>
  </si>
  <si>
    <t>Rashard Mendenhall</t>
  </si>
  <si>
    <t>Dane Fletcher</t>
  </si>
  <si>
    <t>Jayson DiManche</t>
  </si>
  <si>
    <t>Brad Smith</t>
  </si>
  <si>
    <t>Raiders</t>
  </si>
  <si>
    <t>BenJarvus Green-Ellis</t>
  </si>
  <si>
    <t>Juron Criner</t>
  </si>
  <si>
    <t>Chris Prosinski</t>
  </si>
  <si>
    <t>Steven Johnson</t>
  </si>
  <si>
    <t>Tharold Simon</t>
  </si>
  <si>
    <t>Allen Reisner</t>
  </si>
  <si>
    <t>Mike Thomas</t>
  </si>
  <si>
    <t>Dane Sanzenbacher</t>
  </si>
  <si>
    <t>Myles White</t>
  </si>
  <si>
    <t>Darius Johnson</t>
  </si>
  <si>
    <t>Jon Baldwin</t>
  </si>
  <si>
    <t>Mark Herzlich</t>
  </si>
  <si>
    <t>Josh Bynes</t>
  </si>
  <si>
    <t>Alan Bonner</t>
  </si>
  <si>
    <t>Tommie Campbell</t>
  </si>
  <si>
    <t>Jim Leonhard</t>
  </si>
  <si>
    <t>Lavelle Hawkins</t>
  </si>
  <si>
    <t>Nick Williams</t>
  </si>
  <si>
    <t>Randell Johnson</t>
  </si>
  <si>
    <t>Keith McGill</t>
  </si>
  <si>
    <t>Stephen Williams</t>
  </si>
  <si>
    <t>Jared Abbrederis</t>
  </si>
  <si>
    <t>Terrence Toliver</t>
  </si>
  <si>
    <t>Armon Binns</t>
  </si>
  <si>
    <t>Carl Bradford</t>
  </si>
  <si>
    <t>Ronald Powell</t>
  </si>
  <si>
    <t>Chimdi Chekwa</t>
  </si>
  <si>
    <t>Don Carey</t>
  </si>
  <si>
    <t>Anthony Armstrong</t>
  </si>
  <si>
    <t>Jason Trusnik</t>
  </si>
  <si>
    <t>Phil Bates</t>
  </si>
  <si>
    <t>Jamarca Sanford</t>
  </si>
  <si>
    <t>Dan Herron</t>
  </si>
  <si>
    <t>Domenik Hixon</t>
  </si>
  <si>
    <t>Jake Ballard</t>
  </si>
  <si>
    <t>Quincy Enunwa</t>
  </si>
  <si>
    <t>Marcus Lattimore</t>
  </si>
  <si>
    <t>Weston Dressler</t>
  </si>
  <si>
    <t>Derek Moye</t>
  </si>
  <si>
    <t>Brandon Stokley</t>
  </si>
  <si>
    <t>Lamin Barrow</t>
  </si>
  <si>
    <t>Kiko Alonso</t>
  </si>
  <si>
    <t>Tevin Reese</t>
  </si>
  <si>
    <t>Jeff King</t>
  </si>
  <si>
    <t>James Dockery</t>
  </si>
  <si>
    <t>Mike Harris</t>
  </si>
  <si>
    <t>Jason Snelling</t>
  </si>
  <si>
    <t>Tavarres King</t>
  </si>
  <si>
    <t>Michael Egnew</t>
  </si>
  <si>
    <t>Lestar Jean</t>
  </si>
  <si>
    <t>Tom Crabtree</t>
  </si>
  <si>
    <t>Kelvin Sheppard</t>
  </si>
  <si>
    <t>Clyde Gates</t>
  </si>
  <si>
    <t>Josh Gordy</t>
  </si>
  <si>
    <t>David Paulson</t>
  </si>
  <si>
    <t>Gator Hoskins</t>
  </si>
  <si>
    <t>Weslye Saunders</t>
  </si>
  <si>
    <t>Jaylen Watkins</t>
  </si>
  <si>
    <t>Ryan Whalen</t>
  </si>
  <si>
    <t>Sam Acho</t>
  </si>
  <si>
    <t>Courtney Roby</t>
  </si>
  <si>
    <t>Nick Kasa</t>
  </si>
  <si>
    <t>Kellen Winslow</t>
  </si>
  <si>
    <t>Sanders Commings</t>
  </si>
  <si>
    <t>Orie Lemon</t>
  </si>
  <si>
    <t>Brittan Golden</t>
  </si>
  <si>
    <t>Joel Dreessen</t>
  </si>
  <si>
    <t>T.J. Jones</t>
  </si>
  <si>
    <t>Ben Hartsock</t>
  </si>
  <si>
    <t>Mike McNeill</t>
  </si>
  <si>
    <t>Michael Palmer</t>
  </si>
  <si>
    <t>Derek Hagan</t>
  </si>
  <si>
    <t>A.C. Leonard</t>
  </si>
  <si>
    <t>Marcel Jensen</t>
  </si>
  <si>
    <t>Chris Harper</t>
  </si>
  <si>
    <t>Matthew Mulligan</t>
  </si>
  <si>
    <t>Ted Bolser</t>
  </si>
  <si>
    <t>Fendi Onobun</t>
  </si>
  <si>
    <t>Richie Brockel</t>
  </si>
  <si>
    <t>Joseph Anderson</t>
  </si>
  <si>
    <t>Kassim Osgood</t>
  </si>
  <si>
    <t>Duke Ihenacho</t>
  </si>
  <si>
    <t>Konrad Reuland</t>
  </si>
  <si>
    <t>Brandon McManus</t>
  </si>
  <si>
    <t>Marvin McNutt</t>
  </si>
  <si>
    <t>Jeron Mastrud</t>
  </si>
  <si>
    <t>Cam Johnson</t>
  </si>
  <si>
    <t>Nico Johnson</t>
  </si>
  <si>
    <t>Michael Preston</t>
  </si>
  <si>
    <t>Josh Cooper</t>
  </si>
  <si>
    <t>Pat Edwards</t>
  </si>
  <si>
    <t>Justice Cunningham</t>
  </si>
  <si>
    <t>D.C. Jefferson</t>
  </si>
  <si>
    <t>Akeem Dent</t>
  </si>
  <si>
    <t>Erik Swoope</t>
  </si>
  <si>
    <t>Brad Smelley</t>
  </si>
  <si>
    <t>Andre Brown</t>
  </si>
  <si>
    <t>Shawn Williams</t>
  </si>
  <si>
    <t>Leon McFadden</t>
  </si>
  <si>
    <t>Dustin Keller</t>
  </si>
  <si>
    <t>Kory Sperry</t>
  </si>
  <si>
    <t>Nate Byham</t>
  </si>
  <si>
    <t>Clark Harris</t>
  </si>
  <si>
    <t>Tony Scheffler</t>
  </si>
  <si>
    <t>Steve Maneri</t>
  </si>
  <si>
    <t>Kyle Adams</t>
  </si>
  <si>
    <t>Brett Brackett</t>
  </si>
  <si>
    <t>Evan Rodriguez</t>
  </si>
  <si>
    <t>Danny Noble</t>
  </si>
  <si>
    <t>Michael Williams</t>
  </si>
  <si>
    <t>Jake Stoneburner</t>
  </si>
  <si>
    <t>Matt Furstenburg</t>
  </si>
  <si>
    <t>Rob Blanchflower</t>
  </si>
  <si>
    <t>Alex Bayer</t>
  </si>
  <si>
    <t>Colt Lyerla</t>
  </si>
  <si>
    <t>Khaseem Greene</t>
  </si>
  <si>
    <t>Edwin Baker</t>
  </si>
  <si>
    <t>Dorin Dickerson</t>
  </si>
  <si>
    <t>Matthew Slater</t>
  </si>
  <si>
    <t>Justin Blackmon</t>
  </si>
  <si>
    <t>Marcus Sherels</t>
  </si>
  <si>
    <t>Jacoby Ford</t>
  </si>
  <si>
    <t>Ramses Barden</t>
  </si>
  <si>
    <t>Brian Robiskie</t>
  </si>
  <si>
    <t>Danario Alexander</t>
  </si>
  <si>
    <t>Stephen Burton</t>
  </si>
  <si>
    <t>Tori Gurley</t>
  </si>
  <si>
    <t>Ben Obomanu</t>
  </si>
  <si>
    <t>Chad Hall</t>
  </si>
  <si>
    <t>Kevin Cone</t>
  </si>
  <si>
    <t>LaVon Brazill</t>
  </si>
  <si>
    <t>Jeremy Ebert</t>
  </si>
  <si>
    <t>Julian Talley</t>
  </si>
  <si>
    <t>Nathan Palmer</t>
  </si>
  <si>
    <t>Kevin Elliott</t>
  </si>
  <si>
    <t>Cobi Hamilton</t>
  </si>
  <si>
    <t>Aaron Mellette</t>
  </si>
  <si>
    <t>Chad Bumphis</t>
  </si>
  <si>
    <t>Mark Harrison</t>
  </si>
  <si>
    <t>Ifeanyi Momah</t>
  </si>
  <si>
    <t>Skye Dawson</t>
  </si>
  <si>
    <t>Charles Hawkins</t>
  </si>
  <si>
    <t>Shaq Evans</t>
  </si>
  <si>
    <t>Jeremy Gallon</t>
  </si>
  <si>
    <t>Willie Snead</t>
  </si>
  <si>
    <t>Solomon Patton</t>
  </si>
  <si>
    <t>Jayron Hosley</t>
  </si>
  <si>
    <t>Josh Cribbs</t>
  </si>
  <si>
    <t>Casey Matthews</t>
  </si>
  <si>
    <t>Armanti Edwards</t>
  </si>
  <si>
    <t>Nevin Lawson</t>
  </si>
  <si>
    <t>Vince Williams</t>
  </si>
  <si>
    <t>Nat Berhe</t>
  </si>
  <si>
    <t>David Reed</t>
  </si>
  <si>
    <t>Chris Ogbonnaya</t>
  </si>
  <si>
    <t>Devon Wylie</t>
  </si>
  <si>
    <t>Frank Zombo</t>
  </si>
  <si>
    <t>Shaquille Richardson</t>
  </si>
  <si>
    <t>Micheal Spurlock</t>
  </si>
  <si>
    <t>Moise Fokou</t>
  </si>
  <si>
    <t>Darryl Sharpton</t>
  </si>
  <si>
    <t>Daniel Thomas</t>
  </si>
  <si>
    <t>Nick Bellore</t>
  </si>
  <si>
    <t>Eric Page</t>
  </si>
  <si>
    <t>Kevin Pierre-Louis</t>
  </si>
  <si>
    <t>Ashlee Palmer</t>
  </si>
  <si>
    <t>Jason Williams</t>
  </si>
  <si>
    <t>Deontae Skinner</t>
  </si>
  <si>
    <t>Trindon Holliday</t>
  </si>
  <si>
    <t>Larry English</t>
  </si>
  <si>
    <t>Albert McClellan</t>
  </si>
  <si>
    <t>LaRoy Reynolds</t>
  </si>
  <si>
    <t>Michael Mauti</t>
  </si>
  <si>
    <t>Yawin Smallwood</t>
  </si>
  <si>
    <t>LaRod Stephens-Howling</t>
  </si>
  <si>
    <t>Steve Williams</t>
  </si>
  <si>
    <t>Aaron Ross</t>
  </si>
  <si>
    <t>Kyle Knox</t>
  </si>
  <si>
    <t>Brandian Ross</t>
  </si>
  <si>
    <t>Pierre Desir</t>
  </si>
  <si>
    <t>Jeron Johnson</t>
  </si>
  <si>
    <t>M.D. Jennings</t>
  </si>
  <si>
    <t>Marquis Spruill</t>
  </si>
  <si>
    <t>Cyrus Gray</t>
  </si>
  <si>
    <t>Mikel Leshoure</t>
  </si>
  <si>
    <t>Frank Summers</t>
  </si>
  <si>
    <t>Dennis Johnson</t>
  </si>
  <si>
    <t>Tyler Starr</t>
  </si>
  <si>
    <t>Stanley Havili</t>
  </si>
  <si>
    <t>Johnson Bademosi</t>
  </si>
  <si>
    <t>Adam Hayward</t>
  </si>
  <si>
    <t>Jeremiah George</t>
  </si>
  <si>
    <t>Dion Lewis</t>
  </si>
  <si>
    <t>Felix Jones</t>
  </si>
  <si>
    <t>Mike Goodson</t>
  </si>
  <si>
    <t>Ben Jacobs</t>
  </si>
  <si>
    <t>Vonta Leach</t>
  </si>
  <si>
    <t>Michael Ford</t>
  </si>
  <si>
    <t>Tony Fiammetta</t>
  </si>
  <si>
    <t>Chris Rainey</t>
  </si>
  <si>
    <t>Will Taufoou</t>
  </si>
  <si>
    <t>Brian Leonard</t>
  </si>
  <si>
    <t>Jalen Parmele</t>
  </si>
  <si>
    <t>Michael Cox</t>
  </si>
  <si>
    <t>Isaiah Pead</t>
  </si>
  <si>
    <t>Greg Jones</t>
  </si>
  <si>
    <t>Terrance Cobb</t>
  </si>
  <si>
    <t>Alvester Alexander</t>
  </si>
  <si>
    <t>James Wilder</t>
  </si>
  <si>
    <t>Joe McKnight</t>
  </si>
  <si>
    <t>Victor Butler</t>
  </si>
  <si>
    <t>Daryl Washington</t>
  </si>
  <si>
    <t>Colin McCarthy</t>
  </si>
  <si>
    <t>Dontay Moch</t>
  </si>
  <si>
    <t>James Anderson</t>
  </si>
  <si>
    <t>Tank Carder</t>
  </si>
  <si>
    <t>Trevardo Williams</t>
  </si>
  <si>
    <t>Marquis Flowers</t>
  </si>
  <si>
    <t>Will Smith</t>
  </si>
  <si>
    <t>Matthew Tucker</t>
  </si>
  <si>
    <t>Montell Owens</t>
  </si>
  <si>
    <t>Ryan Williams</t>
  </si>
  <si>
    <t>Evan Royster</t>
  </si>
  <si>
    <t>Michael Hill</t>
  </si>
  <si>
    <t>LeRon McClain</t>
  </si>
  <si>
    <t>David Bruton</t>
  </si>
  <si>
    <t>Kurt Coleman</t>
  </si>
  <si>
    <t>Major Wright</t>
  </si>
  <si>
    <t>Sean Richardson</t>
  </si>
  <si>
    <t>Will Hill</t>
  </si>
  <si>
    <t>Robert Lester</t>
  </si>
  <si>
    <t>Cooper Taylor</t>
  </si>
  <si>
    <t>SAF</t>
  </si>
  <si>
    <t>Kemal Ishmael</t>
  </si>
  <si>
    <t>Dexter McDougle</t>
  </si>
  <si>
    <t>Ahmad Dixon</t>
  </si>
  <si>
    <t>Marqueston Huff</t>
  </si>
  <si>
    <t>Connor Barth</t>
  </si>
  <si>
    <t>Bradie Ewing</t>
  </si>
  <si>
    <t>Miguel Maysonet</t>
  </si>
  <si>
    <t>Chris Gronkowski</t>
  </si>
  <si>
    <t>Chase Reynolds</t>
  </si>
  <si>
    <t>Spencer Ware</t>
  </si>
  <si>
    <t>Cierre Wood</t>
  </si>
  <si>
    <t>Darius Reynaud</t>
  </si>
  <si>
    <t>Tashard Choice</t>
  </si>
  <si>
    <t>Quinn Johnson</t>
  </si>
  <si>
    <t>Kory Sheets</t>
  </si>
  <si>
    <t>Bernard Scott</t>
  </si>
  <si>
    <t>Montario Hardesty</t>
  </si>
  <si>
    <t>Deji Karim</t>
  </si>
  <si>
    <t>DaRel Scott</t>
  </si>
  <si>
    <t>Delone Carter</t>
  </si>
  <si>
    <t>Willis McGahee</t>
  </si>
  <si>
    <t>Brandon Jacobs</t>
  </si>
  <si>
    <t>Michael Bush</t>
  </si>
  <si>
    <t>Isaac Redman</t>
  </si>
  <si>
    <t>Josh Vaughan</t>
  </si>
  <si>
    <t>Alex Green</t>
  </si>
  <si>
    <t>Anthony Allen</t>
  </si>
  <si>
    <t>Phillip Tanner</t>
  </si>
  <si>
    <t>William Powell</t>
  </si>
  <si>
    <t>Armond Smith</t>
  </si>
  <si>
    <t>Jeff Demps</t>
  </si>
  <si>
    <t>Michael Smith</t>
  </si>
  <si>
    <t>Ray Graham</t>
  </si>
  <si>
    <t>Johnathan Franklin</t>
  </si>
  <si>
    <t>Brennan Clay</t>
  </si>
  <si>
    <t>David Fluellen</t>
  </si>
  <si>
    <t>Kapri Bibbs</t>
  </si>
  <si>
    <t>Henry Josey</t>
  </si>
  <si>
    <t>Jordan Lynch</t>
  </si>
  <si>
    <t>Kahlil Bell</t>
  </si>
  <si>
    <t>David Wilson</t>
  </si>
  <si>
    <t>Jay Feely</t>
  </si>
  <si>
    <t>Nate Freese</t>
  </si>
  <si>
    <t>Garrett Hartley</t>
  </si>
  <si>
    <t>Billy Cundiff</t>
  </si>
  <si>
    <t>Alex Henery</t>
  </si>
  <si>
    <t>David Akers</t>
  </si>
  <si>
    <t>Rian Lindell</t>
  </si>
  <si>
    <t>Lawrence Tynes</t>
  </si>
  <si>
    <t>Rob Bironas</t>
  </si>
  <si>
    <t>Jake Rogers</t>
  </si>
  <si>
    <t>Derek Dimke</t>
  </si>
  <si>
    <t>John Potter</t>
  </si>
  <si>
    <t>Giorgio Tavecchio</t>
  </si>
  <si>
    <t>Dustin Hopkins</t>
  </si>
  <si>
    <t>Maikon Bonani</t>
  </si>
  <si>
    <t>Zach Hocker</t>
  </si>
  <si>
    <t>Carey Spear</t>
  </si>
  <si>
    <t>Chris Boswell</t>
  </si>
  <si>
    <t>Travis Coons</t>
  </si>
  <si>
    <t>Mitch Ewald</t>
  </si>
  <si>
    <t>Michael Vick</t>
  </si>
  <si>
    <t>Kyle Orton</t>
  </si>
  <si>
    <t>Matt Flynn</t>
  </si>
  <si>
    <t>Jason Campbell</t>
  </si>
  <si>
    <t>Jeff Tuel</t>
  </si>
  <si>
    <t>Josh Freeman</t>
  </si>
  <si>
    <t>Jordan Palmer</t>
  </si>
  <si>
    <t>Thad Lewis</t>
  </si>
  <si>
    <t>Dominique Davis</t>
  </si>
  <si>
    <t>Tyler Thigpen</t>
  </si>
  <si>
    <t>T.J. Yates</t>
  </si>
  <si>
    <t>Dennis Dixon</t>
  </si>
  <si>
    <t>Rusty Smith</t>
  </si>
  <si>
    <t>Brady Quinn</t>
  </si>
  <si>
    <t>Seneca Wallace</t>
  </si>
  <si>
    <t>Rex Grossman</t>
  </si>
  <si>
    <t>Vince Young</t>
  </si>
  <si>
    <t>Caleb Hanie</t>
  </si>
  <si>
    <t>Pat Devlin</t>
  </si>
  <si>
    <t>Alex Tanney</t>
  </si>
  <si>
    <t>Tyler Wilson</t>
  </si>
  <si>
    <t>Zac Dysert</t>
  </si>
  <si>
    <t>Brad Sorensen</t>
  </si>
  <si>
    <t>Tyler Bray</t>
  </si>
  <si>
    <t>Jordan Rodgers</t>
  </si>
  <si>
    <t>Aaron Murray</t>
  </si>
  <si>
    <t>Tajh Boyd</t>
  </si>
  <si>
    <t>David Fales</t>
  </si>
  <si>
    <t>Keith Wenning</t>
  </si>
  <si>
    <t>Garrett Gilbert</t>
  </si>
  <si>
    <t>Dustin Vaughan</t>
  </si>
  <si>
    <t>Curtis Painter</t>
  </si>
  <si>
    <t>standard_risk</t>
  </si>
  <si>
    <t>PPG (from fantasypros consensus projections, calculated to our scoring)</t>
  </si>
  <si>
    <t>Scarcity (count from boris chen's tiers)</t>
  </si>
  <si>
    <t>Normalized Risk (risk from FFA, normalized manually)</t>
  </si>
  <si>
    <t>Value (PPG/#Available in Tier, then scaled by risk)</t>
  </si>
  <si>
    <t>Cost (from historical draft data, assuming players were drafted roughly in order of tiers)</t>
  </si>
  <si>
    <t>playername</t>
  </si>
  <si>
    <t>playerposition</t>
  </si>
  <si>
    <t>playerteam</t>
  </si>
  <si>
    <t>DeVante Parker</t>
  </si>
  <si>
    <t>Mike Williams</t>
  </si>
  <si>
    <t>James OShaughnessy</t>
  </si>
  <si>
    <t>Jeff Heuerman</t>
  </si>
  <si>
    <t>Randall Telfer</t>
  </si>
  <si>
    <t>Nick OLeary</t>
  </si>
  <si>
    <t>Nick Boyle</t>
  </si>
  <si>
    <t>Michael Dyer</t>
  </si>
  <si>
    <t>A.J. Derby</t>
  </si>
  <si>
    <t>Geoff Swaim</t>
  </si>
  <si>
    <t>Gerald Christian</t>
  </si>
  <si>
    <t>Ben Koyack</t>
  </si>
  <si>
    <t>Wes Saxton</t>
  </si>
  <si>
    <t>Blake Annen</t>
  </si>
  <si>
    <t>RaShaun Allen</t>
  </si>
  <si>
    <t>Jerome Cunningham</t>
  </si>
  <si>
    <t>Joe Don Duncan</t>
  </si>
  <si>
    <t>Beau Gardner</t>
  </si>
  <si>
    <t>E.J. Bibbs</t>
  </si>
  <si>
    <t>Jerome Smith</t>
  </si>
  <si>
    <t>Rajion Neal</t>
  </si>
  <si>
    <t>Malcolm Brown</t>
  </si>
  <si>
    <t>Terrence Magee</t>
  </si>
  <si>
    <t>Trey Williams</t>
  </si>
  <si>
    <t>Glenn Winston</t>
  </si>
  <si>
    <t>Zach Zenner</t>
  </si>
  <si>
    <t>Mike Zimmer</t>
  </si>
  <si>
    <t>George Atkinson</t>
  </si>
  <si>
    <t>Tyler Varga</t>
  </si>
  <si>
    <t>Terrell Watson</t>
  </si>
  <si>
    <t>Rasheed Williams</t>
  </si>
  <si>
    <t>Akeem Hunt</t>
  </si>
  <si>
    <t>Dominique Brown</t>
  </si>
  <si>
    <t>Ross Scheuerman</t>
  </si>
  <si>
    <t>Synjyn Days</t>
  </si>
  <si>
    <t>Dreamius Smith</t>
  </si>
  <si>
    <t>Jahwan Edwards</t>
  </si>
  <si>
    <t>Evan Spencer</t>
  </si>
  <si>
    <t>Bud Sasser</t>
  </si>
  <si>
    <t>Geremy Davis</t>
  </si>
  <si>
    <t>Dezmin Lewis</t>
  </si>
  <si>
    <t>Jordan Taylor</t>
  </si>
  <si>
    <t>Kaelin Clay</t>
  </si>
  <si>
    <t>Mario Alford</t>
  </si>
  <si>
    <t>DeAndre Carter</t>
  </si>
  <si>
    <t>Andre Debose</t>
  </si>
  <si>
    <t>Titus Davis</t>
  </si>
  <si>
    <t>Jeremy Butler</t>
  </si>
  <si>
    <t>George Farmer</t>
  </si>
  <si>
    <t>Bennie Fowler</t>
  </si>
  <si>
    <t>Freddie Martino</t>
  </si>
  <si>
    <t>Tony Washington</t>
  </si>
  <si>
    <t>Nathan Slaughter</t>
  </si>
  <si>
    <t>Dres Anderson</t>
  </si>
  <si>
    <t>Ezell Ruffin</t>
  </si>
  <si>
    <t>DaRon Brown</t>
  </si>
  <si>
    <t>DeAndrew White</t>
  </si>
  <si>
    <t>Darius Davis</t>
  </si>
  <si>
    <t>Ricky Collins</t>
  </si>
  <si>
    <t>Adrian Coxson</t>
  </si>
  <si>
    <t>Antwan Goodley</t>
  </si>
  <si>
    <t>Deontay Greenberry</t>
  </si>
  <si>
    <t>Vernon Johnson</t>
  </si>
  <si>
    <t>Levi Norwood</t>
  </si>
  <si>
    <t>Jaxon Shipley</t>
  </si>
  <si>
    <t>Cam Worthy</t>
  </si>
  <si>
    <t>Damarr Aultman</t>
  </si>
  <si>
    <t>DaVaris Daniels</t>
  </si>
  <si>
    <t>Devin Gardner</t>
  </si>
  <si>
    <t>Josh Harper</t>
  </si>
  <si>
    <t>Jordan Leslie</t>
  </si>
  <si>
    <t>Gavin Lutman</t>
  </si>
  <si>
    <t>Rasheed Bailey</t>
  </si>
  <si>
    <t>Devante Davis</t>
  </si>
  <si>
    <t>Rannell Hall</t>
  </si>
  <si>
    <t>R.J. Harris</t>
  </si>
  <si>
    <t>Deon Long</t>
  </si>
  <si>
    <t>Austin Hill</t>
  </si>
  <si>
    <t>Tyrell Williams</t>
  </si>
  <si>
    <t>Brandon Bogotay</t>
  </si>
  <si>
    <t>Kyle Brindza</t>
  </si>
  <si>
    <t>Tom Obarski</t>
  </si>
  <si>
    <t>Andrew Franks</t>
  </si>
  <si>
    <t>Josh Lambo</t>
  </si>
  <si>
    <t>Matt Blanchard</t>
  </si>
  <si>
    <t>Bryn Renner</t>
  </si>
  <si>
    <t>Stephen Morris</t>
  </si>
  <si>
    <t>Trevor Siemian</t>
  </si>
  <si>
    <t>Shane Carden</t>
  </si>
  <si>
    <t>Cody Fajardo</t>
  </si>
  <si>
    <t>posrank</t>
  </si>
  <si>
    <t>3 FROM THIS LIST</t>
  </si>
  <si>
    <t>Budget:</t>
  </si>
  <si>
    <t>2 FROM THIS LIST</t>
  </si>
  <si>
    <t>1 FROM THIS LIST</t>
  </si>
  <si>
    <t>value</t>
  </si>
  <si>
    <t>Highest Priority</t>
  </si>
  <si>
    <t>Second Priority</t>
  </si>
  <si>
    <t>Max Budget:</t>
  </si>
  <si>
    <t>Low Budget:</t>
  </si>
  <si>
    <t>RB1</t>
  </si>
  <si>
    <t>RB2</t>
  </si>
  <si>
    <t>RB3</t>
  </si>
  <si>
    <t>RB4</t>
  </si>
  <si>
    <t>RB5</t>
  </si>
  <si>
    <t>WR1</t>
  </si>
  <si>
    <t>WR2</t>
  </si>
  <si>
    <t>TE1</t>
  </si>
  <si>
    <t>RB6</t>
  </si>
  <si>
    <t>WR3</t>
  </si>
  <si>
    <t>WR4</t>
  </si>
  <si>
    <t>WR5</t>
  </si>
  <si>
    <t>RB7</t>
  </si>
  <si>
    <t>WR6</t>
  </si>
  <si>
    <t>RB8</t>
  </si>
  <si>
    <t>RB9</t>
  </si>
  <si>
    <t>WR7</t>
  </si>
  <si>
    <t>RB10</t>
  </si>
  <si>
    <t>WR8</t>
  </si>
  <si>
    <t>QB1</t>
  </si>
  <si>
    <t>WR9</t>
  </si>
  <si>
    <t>RB11</t>
  </si>
  <si>
    <t>QB2</t>
  </si>
  <si>
    <t>WR10</t>
  </si>
  <si>
    <t>RB12</t>
  </si>
  <si>
    <t>WR11</t>
  </si>
  <si>
    <t>RB13</t>
  </si>
  <si>
    <t>RB14</t>
  </si>
  <si>
    <t>WR12</t>
  </si>
  <si>
    <t>RB15</t>
  </si>
  <si>
    <t>WR13</t>
  </si>
  <si>
    <t>WR14</t>
  </si>
  <si>
    <t>WR15</t>
  </si>
  <si>
    <t>TE2</t>
  </si>
  <si>
    <t>RB16</t>
  </si>
  <si>
    <t>RB17</t>
  </si>
  <si>
    <t>RB18</t>
  </si>
  <si>
    <t>WR16</t>
  </si>
  <si>
    <t>RB19</t>
  </si>
  <si>
    <t>QB3</t>
  </si>
  <si>
    <t>RB20</t>
  </si>
  <si>
    <t>QB4</t>
  </si>
  <si>
    <t>WR17</t>
  </si>
  <si>
    <t>RB21</t>
  </si>
  <si>
    <t>WR18</t>
  </si>
  <si>
    <t>RB22</t>
  </si>
  <si>
    <t>WR19</t>
  </si>
  <si>
    <t>TE3</t>
  </si>
  <si>
    <t>TE4</t>
  </si>
  <si>
    <t>WR20</t>
  </si>
  <si>
    <t>WR21</t>
  </si>
  <si>
    <t>QB5</t>
  </si>
  <si>
    <t>WR22</t>
  </si>
  <si>
    <t>WR23</t>
  </si>
  <si>
    <t>QB6</t>
  </si>
  <si>
    <t>RB23</t>
  </si>
  <si>
    <t>RB24</t>
  </si>
  <si>
    <t>WR24</t>
  </si>
  <si>
    <t>RB25</t>
  </si>
  <si>
    <t>RB26</t>
  </si>
  <si>
    <t>WR25</t>
  </si>
  <si>
    <t>WR26</t>
  </si>
  <si>
    <t>WR27</t>
  </si>
  <si>
    <t>RB27</t>
  </si>
  <si>
    <t>QB7</t>
  </si>
  <si>
    <t>RB28</t>
  </si>
  <si>
    <t>QB8</t>
  </si>
  <si>
    <t>TE5</t>
  </si>
  <si>
    <t>RB29</t>
  </si>
  <si>
    <t>WR28</t>
  </si>
  <si>
    <t>QB9</t>
  </si>
  <si>
    <t>RB30</t>
  </si>
  <si>
    <t>QB10</t>
  </si>
  <si>
    <t>QB11</t>
  </si>
  <si>
    <t>WR29</t>
  </si>
  <si>
    <t>WR30</t>
  </si>
  <si>
    <t>WR31</t>
  </si>
  <si>
    <t>RB31</t>
  </si>
  <si>
    <t>QB12</t>
  </si>
  <si>
    <t>WR32</t>
  </si>
  <si>
    <t>WR33</t>
  </si>
  <si>
    <t>WR34</t>
  </si>
  <si>
    <t>WR35</t>
  </si>
  <si>
    <t>RB32</t>
  </si>
  <si>
    <t>WR36</t>
  </si>
  <si>
    <t>WR37</t>
  </si>
  <si>
    <t>RB33</t>
  </si>
  <si>
    <t>WR38</t>
  </si>
  <si>
    <t>QB13</t>
  </si>
  <si>
    <t>TE6</t>
  </si>
  <si>
    <t>QB14</t>
  </si>
  <si>
    <t>TE7</t>
  </si>
  <si>
    <t>WR39</t>
  </si>
  <si>
    <t>WR40</t>
  </si>
  <si>
    <t>WR41</t>
  </si>
  <si>
    <t>RB34</t>
  </si>
  <si>
    <t>RB35</t>
  </si>
  <si>
    <t>TE8</t>
  </si>
  <si>
    <t>TE9</t>
  </si>
  <si>
    <t>RB36</t>
  </si>
  <si>
    <t>TE10</t>
  </si>
  <si>
    <t>RB37</t>
  </si>
  <si>
    <t>WR42</t>
  </si>
  <si>
    <t>WR43</t>
  </si>
  <si>
    <t>QB15</t>
  </si>
  <si>
    <t>WR44</t>
  </si>
  <si>
    <t>RB38</t>
  </si>
  <si>
    <t>RB39</t>
  </si>
  <si>
    <t>QB16</t>
  </si>
  <si>
    <t>WR45</t>
  </si>
  <si>
    <t>QB17</t>
  </si>
  <si>
    <t>RB40</t>
  </si>
  <si>
    <t>WR46</t>
  </si>
  <si>
    <t>WR47</t>
  </si>
  <si>
    <t>TE11</t>
  </si>
  <si>
    <t>WR48</t>
  </si>
  <si>
    <t>RB41</t>
  </si>
  <si>
    <t>QB18</t>
  </si>
  <si>
    <t>WR49</t>
  </si>
  <si>
    <t>QB19</t>
  </si>
  <si>
    <t>TE12</t>
  </si>
  <si>
    <t>WR50</t>
  </si>
  <si>
    <t>TE13</t>
  </si>
  <si>
    <t>WR51</t>
  </si>
  <si>
    <t>QB20</t>
  </si>
  <si>
    <t>RB42</t>
  </si>
  <si>
    <t>RB43</t>
  </si>
  <si>
    <t>TE14</t>
  </si>
  <si>
    <t>WR52</t>
  </si>
  <si>
    <t>WR53</t>
  </si>
  <si>
    <t>WR54</t>
  </si>
  <si>
    <t>RB44</t>
  </si>
  <si>
    <t>QB21</t>
  </si>
  <si>
    <t>TE15</t>
  </si>
  <si>
    <t>TE16</t>
  </si>
  <si>
    <t>RB45</t>
  </si>
  <si>
    <t>RB46</t>
  </si>
  <si>
    <t>TE17</t>
  </si>
  <si>
    <t>WR55</t>
  </si>
  <si>
    <t>RB47</t>
  </si>
  <si>
    <t>WR56</t>
  </si>
  <si>
    <t>WR57</t>
  </si>
  <si>
    <t>DST1</t>
  </si>
  <si>
    <t>TE18</t>
  </si>
  <si>
    <t>RB48</t>
  </si>
  <si>
    <t>WR58</t>
  </si>
  <si>
    <t>WR59</t>
  </si>
  <si>
    <t>QB22</t>
  </si>
  <si>
    <t>RB49</t>
  </si>
  <si>
    <t>RB50</t>
  </si>
  <si>
    <t>TE19</t>
  </si>
  <si>
    <t>TE20</t>
  </si>
  <si>
    <t>TE21</t>
  </si>
  <si>
    <t>TE22</t>
  </si>
  <si>
    <t>RB51</t>
  </si>
  <si>
    <t>QB23</t>
  </si>
  <si>
    <t>QB24</t>
  </si>
  <si>
    <t>WR60</t>
  </si>
  <si>
    <t>WR61</t>
  </si>
  <si>
    <t>WR62</t>
  </si>
  <si>
    <t>RB52</t>
  </si>
  <si>
    <t>TE23</t>
  </si>
  <si>
    <t>QB25</t>
  </si>
  <si>
    <t>TE24</t>
  </si>
  <si>
    <t>WR63</t>
  </si>
  <si>
    <t>QB26</t>
  </si>
  <si>
    <t>DST2</t>
  </si>
  <si>
    <t>WR64</t>
  </si>
  <si>
    <t>DST3</t>
  </si>
  <si>
    <t>WR65</t>
  </si>
  <si>
    <t>DST4</t>
  </si>
  <si>
    <t>TE25</t>
  </si>
  <si>
    <t>RB53</t>
  </si>
  <si>
    <t>WR66</t>
  </si>
  <si>
    <t>RB54</t>
  </si>
  <si>
    <t>WR67</t>
  </si>
  <si>
    <t>RB55</t>
  </si>
  <si>
    <t>RB56</t>
  </si>
  <si>
    <t>RB57</t>
  </si>
  <si>
    <t>RB58</t>
  </si>
  <si>
    <t>WR70</t>
  </si>
  <si>
    <t>RB59</t>
  </si>
  <si>
    <t>TE26</t>
  </si>
  <si>
    <t>RB60</t>
  </si>
  <si>
    <t>WR71</t>
  </si>
  <si>
    <t>RB61</t>
  </si>
  <si>
    <t>RB62</t>
  </si>
  <si>
    <t>WR72</t>
  </si>
  <si>
    <t>RB63</t>
  </si>
  <si>
    <t>RB64</t>
  </si>
  <si>
    <t>TE27</t>
  </si>
  <si>
    <t>RB65</t>
  </si>
  <si>
    <t>RB66</t>
  </si>
  <si>
    <t>RB67</t>
  </si>
  <si>
    <t>RB68</t>
  </si>
  <si>
    <t>WR73</t>
  </si>
  <si>
    <t>DST5</t>
  </si>
  <si>
    <t>DST6</t>
  </si>
  <si>
    <t>TE28</t>
  </si>
  <si>
    <t>WR68</t>
  </si>
  <si>
    <t>pos_full</t>
  </si>
  <si>
    <t>DS</t>
  </si>
  <si>
    <t>Chris Williams</t>
  </si>
  <si>
    <t>Wait as long as possible because budget may increase</t>
  </si>
  <si>
    <t>Gus Johnson</t>
  </si>
  <si>
    <t>Jarryd Hayne</t>
  </si>
  <si>
    <t>Jordan Campbell</t>
  </si>
  <si>
    <t>Nikita Whitlock</t>
  </si>
  <si>
    <t>Braylon Heard</t>
  </si>
  <si>
    <t>Tony Creecy</t>
  </si>
  <si>
    <t>T.Y. Hilton</t>
  </si>
  <si>
    <t>Chuck Jacobs</t>
  </si>
  <si>
    <t>Je'Ron Hamm</t>
  </si>
  <si>
    <t>Dominique Jones</t>
  </si>
  <si>
    <t>Anthony Denham</t>
  </si>
  <si>
    <t>Most Points</t>
  </si>
  <si>
    <t>Highest Floor</t>
  </si>
  <si>
    <t>Highest Floor (No Cam)</t>
  </si>
  <si>
    <t>Most Points (No Cam, No Antonio)</t>
  </si>
  <si>
    <t>LeVeon Bell</t>
  </si>
  <si>
    <t>Odell Beckham</t>
  </si>
  <si>
    <t>Chris Ivory</t>
  </si>
  <si>
    <t>Robert Griffin</t>
  </si>
  <si>
    <t>COST</t>
  </si>
  <si>
    <t>AAV</t>
  </si>
  <si>
    <t>Highest Floor (No Russell)</t>
  </si>
  <si>
    <t>RB/WR</t>
  </si>
  <si>
    <t>Bench</t>
  </si>
  <si>
    <t>actual</t>
  </si>
  <si>
    <t>Jeff</t>
  </si>
  <si>
    <t>Steve F</t>
  </si>
  <si>
    <t>Steve C</t>
  </si>
  <si>
    <t>Craig</t>
  </si>
  <si>
    <t>John N</t>
  </si>
  <si>
    <t>John L</t>
  </si>
  <si>
    <t>Nathan</t>
  </si>
  <si>
    <t>OWNER</t>
  </si>
  <si>
    <t>ACTUAL</t>
  </si>
  <si>
    <t>Andrew</t>
  </si>
  <si>
    <r>
      <t xml:space="preserve">ONE STUD AND ONE VALUE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TWO VALUES - See how things go w/ WR. Sacrifice budget at QB if necessary.</t>
    </r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</si>
</sst>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0" xfId="0" applyFill="1" applyBorder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Fill="1"/>
    <xf numFmtId="0" fontId="2" fillId="0" borderId="0" xfId="0" applyFont="1" applyFill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164" fontId="0" fillId="0" borderId="1" xfId="0" applyNumberFormat="1" applyBorder="1"/>
    <xf numFmtId="164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Border="1"/>
    <xf numFmtId="0" fontId="0" fillId="3" borderId="2" xfId="0" applyFill="1" applyBorder="1"/>
    <xf numFmtId="0" fontId="0" fillId="0" borderId="3" xfId="0" applyBorder="1"/>
    <xf numFmtId="164" fontId="0" fillId="0" borderId="3" xfId="0" applyNumberFormat="1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3" borderId="5" xfId="0" applyFont="1" applyFill="1" applyBorder="1"/>
    <xf numFmtId="0" fontId="2" fillId="0" borderId="0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64" fontId="0" fillId="0" borderId="8" xfId="0" applyNumberFormat="1" applyBorder="1"/>
    <xf numFmtId="0" fontId="2" fillId="0" borderId="9" xfId="0" applyFont="1" applyBorder="1"/>
    <xf numFmtId="44" fontId="0" fillId="0" borderId="0" xfId="1" applyFont="1"/>
    <xf numFmtId="165" fontId="0" fillId="0" borderId="0" xfId="1" applyNumberFormat="1" applyFont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4" fillId="0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1" applyNumberFormat="1" applyFont="1"/>
    <xf numFmtId="164" fontId="0" fillId="0" borderId="0" xfId="0" applyNumberFormat="1" applyFill="1"/>
    <xf numFmtId="165" fontId="0" fillId="0" borderId="0" xfId="1" applyNumberFormat="1" applyFont="1" applyFill="1"/>
    <xf numFmtId="0" fontId="0" fillId="0" borderId="1" xfId="0" applyFill="1" applyBorder="1"/>
    <xf numFmtId="165" fontId="0" fillId="0" borderId="1" xfId="1" applyNumberFormat="1" applyFont="1" applyBorder="1"/>
    <xf numFmtId="164" fontId="0" fillId="0" borderId="1" xfId="0" applyNumberFormat="1" applyFill="1" applyBorder="1"/>
    <xf numFmtId="165" fontId="0" fillId="0" borderId="1" xfId="1" applyNumberFormat="1" applyFont="1" applyFill="1" applyBorder="1"/>
    <xf numFmtId="1" fontId="0" fillId="0" borderId="0" xfId="0" applyNumberFormat="1" applyFill="1"/>
    <xf numFmtId="44" fontId="0" fillId="0" borderId="0" xfId="1" applyFont="1" applyFill="1"/>
    <xf numFmtId="165" fontId="0" fillId="6" borderId="0" xfId="1" applyNumberFormat="1" applyFont="1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0" xfId="0"/>
    <xf numFmtId="0" fontId="0" fillId="7" borderId="0" xfId="0" applyFill="1"/>
    <xf numFmtId="0" fontId="0" fillId="7" borderId="1" xfId="0" applyFill="1" applyBorder="1"/>
    <xf numFmtId="0" fontId="0" fillId="0" borderId="0" xfId="0" applyFill="1" applyBorder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4">
    <dxf>
      <font>
        <color theme="9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'DRAFT PLAN'!$T$1:$AA$1</c:f>
              <c:strCache>
                <c:ptCount val="8"/>
                <c:pt idx="0">
                  <c:v>Andrew</c:v>
                </c:pt>
                <c:pt idx="1">
                  <c:v>Jeff</c:v>
                </c:pt>
                <c:pt idx="2">
                  <c:v>Steve F</c:v>
                </c:pt>
                <c:pt idx="3">
                  <c:v>Steve C</c:v>
                </c:pt>
                <c:pt idx="4">
                  <c:v>Craig</c:v>
                </c:pt>
                <c:pt idx="5">
                  <c:v>John N</c:v>
                </c:pt>
                <c:pt idx="6">
                  <c:v>John L</c:v>
                </c:pt>
                <c:pt idx="7">
                  <c:v>Nathan</c:v>
                </c:pt>
              </c:strCache>
            </c:strRef>
          </c:cat>
          <c:val>
            <c:numRef>
              <c:f>'DRAFT PLAN'!$T$12:$AA$12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16</c:v>
                </c:pt>
                <c:pt idx="5">
                  <c:v>15</c:v>
                </c:pt>
                <c:pt idx="6">
                  <c:v>33</c:v>
                </c:pt>
                <c:pt idx="7">
                  <c:v>15</c:v>
                </c:pt>
              </c:numCache>
            </c:numRef>
          </c:val>
        </c:ser>
        <c:dLbls/>
        <c:axId val="103000704"/>
        <c:axId val="103006976"/>
      </c:barChart>
      <c:catAx>
        <c:axId val="103000704"/>
        <c:scaling>
          <c:orientation val="minMax"/>
        </c:scaling>
        <c:axPos val="b"/>
        <c:tickLblPos val="nextTo"/>
        <c:crossAx val="103006976"/>
        <c:crosses val="autoZero"/>
        <c:auto val="1"/>
        <c:lblAlgn val="ctr"/>
        <c:lblOffset val="100"/>
      </c:catAx>
      <c:valAx>
        <c:axId val="103006976"/>
        <c:scaling>
          <c:orientation val="minMax"/>
          <c:max val="200"/>
        </c:scaling>
        <c:axPos val="l"/>
        <c:numFmt formatCode="General" sourceLinked="1"/>
        <c:tickLblPos val="nextTo"/>
        <c:crossAx val="10300070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247650</xdr:colOff>
      <xdr:row>0</xdr:row>
      <xdr:rowOff>76200</xdr:rowOff>
    </xdr:from>
    <xdr:to>
      <xdr:col>34</xdr:col>
      <xdr:colOff>552450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43</xdr:row>
      <xdr:rowOff>0</xdr:rowOff>
    </xdr:from>
    <xdr:to>
      <xdr:col>42</xdr:col>
      <xdr:colOff>228600</xdr:colOff>
      <xdr:row>103</xdr:row>
      <xdr:rowOff>0</xdr:rowOff>
    </xdr:to>
    <xdr:pic>
      <xdr:nvPicPr>
        <xdr:cNvPr id="7" name="Picture 6" descr="https://s3-us-west-1.amazonaws.com/fftiers/out/current/weekly-ALL-HALF-PPR-adjust0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05875" y="8001000"/>
          <a:ext cx="13573125" cy="1143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42</xdr:col>
      <xdr:colOff>228600</xdr:colOff>
      <xdr:row>164</xdr:row>
      <xdr:rowOff>0</xdr:rowOff>
    </xdr:to>
    <xdr:pic>
      <xdr:nvPicPr>
        <xdr:cNvPr id="8" name="Picture 7" descr="https://s3-us-west-1.amazonaws.com/fftiers/out/current/weekly-ALL-HALF-PPR-adjust1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05875" y="19621500"/>
          <a:ext cx="13573125" cy="1143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165</xdr:row>
      <xdr:rowOff>0</xdr:rowOff>
    </xdr:from>
    <xdr:to>
      <xdr:col>42</xdr:col>
      <xdr:colOff>228600</xdr:colOff>
      <xdr:row>225</xdr:row>
      <xdr:rowOff>0</xdr:rowOff>
    </xdr:to>
    <xdr:pic>
      <xdr:nvPicPr>
        <xdr:cNvPr id="9" name="Picture 8" descr="https://s3-us-west-1.amazonaws.com/fftiers/out/current/weekly-ALL-HALF-PPR-adjust2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05875" y="31242000"/>
          <a:ext cx="13573125" cy="1143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url?q=http%3A%2F%2FPlayer.Name&amp;sa=D&amp;sntz=1&amp;usg=AFQjCNG_EtoPCl5OypjT3CB-t569zAuF0Q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url?q=http%3A%2F%2FPlayer.Name&amp;sa=D&amp;sntz=1&amp;usg=AFQjCNG_EtoPCl5OypjT3CB-t569zAuF0Q" TargetMode="External"/><Relationship Id="rId2" Type="http://schemas.openxmlformats.org/officeDocument/2006/relationships/hyperlink" Target="http://www.google.com/url?q=http%3A%2F%2FPlayer.Name&amp;sa=D&amp;sntz=1&amp;usg=AFQjCNG_EtoPCl5OypjT3CB-t569zAuF0Q" TargetMode="External"/><Relationship Id="rId1" Type="http://schemas.openxmlformats.org/officeDocument/2006/relationships/hyperlink" Target="http://www.google.com/url?q=http%3A%2F%2FPlayer.Name&amp;sa=D&amp;sntz=1&amp;usg=AFQjCNG_EtoPCl5OypjT3CB-t569zAuF0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H54"/>
  <sheetViews>
    <sheetView workbookViewId="0">
      <selection activeCell="Y34" sqref="Y34"/>
    </sheetView>
  </sheetViews>
  <sheetFormatPr defaultRowHeight="15"/>
  <cols>
    <col min="3" max="3" width="7.7109375" bestFit="1" customWidth="1"/>
    <col min="4" max="22" width="5.28515625" bestFit="1" customWidth="1"/>
    <col min="23" max="24" width="3" customWidth="1"/>
    <col min="25" max="25" width="3" bestFit="1" customWidth="1"/>
    <col min="26" max="26" width="4" bestFit="1" customWidth="1"/>
    <col min="27" max="27" width="3" bestFit="1" customWidth="1"/>
    <col min="28" max="28" width="4" bestFit="1" customWidth="1"/>
    <col min="29" max="30" width="4" customWidth="1"/>
    <col min="34" max="34" width="9.5703125" bestFit="1" customWidth="1"/>
  </cols>
  <sheetData>
    <row r="1" spans="2:34">
      <c r="B1" s="56" t="s">
        <v>13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1"/>
      <c r="X1" s="1"/>
    </row>
    <row r="2" spans="2:34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AE2" t="s">
        <v>11</v>
      </c>
      <c r="AG2" t="s">
        <v>9</v>
      </c>
      <c r="AH2" s="6">
        <f>SUMPRODUCT(C3:V8,C49:V54)</f>
        <v>55.372152072450106</v>
      </c>
    </row>
    <row r="3" spans="2:34"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v>1</v>
      </c>
      <c r="Y3" t="s">
        <v>7</v>
      </c>
      <c r="Z3">
        <f>SUM(C3:V3)</f>
        <v>1</v>
      </c>
      <c r="AA3" s="2" t="s">
        <v>7</v>
      </c>
      <c r="AB3">
        <v>1</v>
      </c>
      <c r="AE3">
        <f t="shared" ref="AE3:AE8" si="0">SUMPRODUCT(C3:V3,C13:V13)</f>
        <v>28.5</v>
      </c>
      <c r="AG3" t="s">
        <v>12</v>
      </c>
      <c r="AH3">
        <f>SUMPRODUCT(C3:V8,C22:V27)</f>
        <v>125.5058125</v>
      </c>
    </row>
    <row r="4" spans="2:34">
      <c r="B4" t="s">
        <v>1</v>
      </c>
      <c r="C4">
        <v>0</v>
      </c>
      <c r="D4">
        <v>0</v>
      </c>
      <c r="E4">
        <v>0</v>
      </c>
      <c r="F4">
        <v>2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v>2</v>
      </c>
      <c r="Y4" t="s">
        <v>7</v>
      </c>
      <c r="Z4">
        <f>SUM(C4:V4)</f>
        <v>4</v>
      </c>
      <c r="AA4" t="s">
        <v>7</v>
      </c>
      <c r="AB4">
        <v>8</v>
      </c>
      <c r="AE4">
        <f t="shared" si="0"/>
        <v>81.116</v>
      </c>
    </row>
    <row r="5" spans="2:34">
      <c r="B5" t="s">
        <v>2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2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v>2</v>
      </c>
      <c r="Y5" t="s">
        <v>7</v>
      </c>
      <c r="Z5">
        <f t="shared" ref="Z5:Z8" si="1">SUM(C5:V5)</f>
        <v>6</v>
      </c>
      <c r="AA5" t="s">
        <v>7</v>
      </c>
      <c r="AB5">
        <v>8</v>
      </c>
      <c r="AE5">
        <f t="shared" si="0"/>
        <v>84.668000000000006</v>
      </c>
    </row>
    <row r="6" spans="2:34"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v>0</v>
      </c>
      <c r="Y6" t="s">
        <v>7</v>
      </c>
      <c r="Z6">
        <f t="shared" si="1"/>
        <v>0</v>
      </c>
      <c r="AA6" t="s">
        <v>7</v>
      </c>
      <c r="AB6">
        <v>0</v>
      </c>
      <c r="AE6">
        <f t="shared" si="0"/>
        <v>0</v>
      </c>
    </row>
    <row r="7" spans="2:34">
      <c r="B7" t="s">
        <v>1537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X7">
        <v>0</v>
      </c>
      <c r="Y7" t="s">
        <v>7</v>
      </c>
      <c r="Z7">
        <f t="shared" si="1"/>
        <v>1</v>
      </c>
      <c r="AA7" s="2" t="s">
        <v>8</v>
      </c>
      <c r="AB7">
        <v>1</v>
      </c>
      <c r="AE7">
        <f t="shared" si="0"/>
        <v>1</v>
      </c>
    </row>
    <row r="8" spans="2:34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X8">
        <v>0</v>
      </c>
      <c r="Y8" t="s">
        <v>7</v>
      </c>
      <c r="Z8" s="3">
        <f t="shared" si="1"/>
        <v>1</v>
      </c>
      <c r="AA8" s="2" t="s">
        <v>8</v>
      </c>
      <c r="AB8">
        <v>1</v>
      </c>
      <c r="AE8">
        <f t="shared" si="0"/>
        <v>1</v>
      </c>
    </row>
    <row r="9" spans="2:34">
      <c r="Z9">
        <f>SUM(C3:V8)</f>
        <v>13</v>
      </c>
      <c r="AA9" s="2" t="s">
        <v>8</v>
      </c>
      <c r="AB9">
        <v>13</v>
      </c>
    </row>
    <row r="10" spans="2:34">
      <c r="AA10" s="2"/>
    </row>
    <row r="11" spans="2:34">
      <c r="B11" s="56" t="s">
        <v>1232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1"/>
      <c r="X11" s="1"/>
    </row>
    <row r="12" spans="2:34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</row>
    <row r="13" spans="2:34">
      <c r="B13" t="s">
        <v>0</v>
      </c>
      <c r="C13" s="11">
        <v>0</v>
      </c>
      <c r="D13" s="11">
        <v>0</v>
      </c>
      <c r="E13" s="11">
        <v>0</v>
      </c>
      <c r="F13" s="11">
        <v>49</v>
      </c>
      <c r="G13" s="11">
        <v>0</v>
      </c>
      <c r="H13" s="11">
        <v>0</v>
      </c>
      <c r="I13" s="11">
        <f>AVERAGE(27,33,40.5,21.5,20.5)</f>
        <v>28.5</v>
      </c>
      <c r="J13" s="11">
        <f>AVERAGE(22.5,25,26.5,13.5,8.5)</f>
        <v>19.2</v>
      </c>
      <c r="K13" s="11">
        <v>0</v>
      </c>
      <c r="L13" s="11">
        <f>AVERAGE(16.5,12,10.5,10,3.5)</f>
        <v>10.5</v>
      </c>
      <c r="M13" s="11">
        <f>AVERAGE(8,12,4,5,3)</f>
        <v>6.4</v>
      </c>
      <c r="N13" s="11">
        <f>AVERAGE(7,6,2.67,3.33,2.33)</f>
        <v>4.266</v>
      </c>
      <c r="O13" s="11">
        <f>AVERAGE(1.5,1,1,3,1.5)</f>
        <v>1.6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2:34">
      <c r="B14" t="s">
        <v>1</v>
      </c>
      <c r="C14" s="11">
        <v>66</v>
      </c>
      <c r="D14" s="11">
        <f>AVERAGE(47,43,41,53,53)</f>
        <v>47.4</v>
      </c>
      <c r="E14" s="11">
        <f>AVERAGE(30.25,34.75,33.25,46.5,40.25)</f>
        <v>37</v>
      </c>
      <c r="F14" s="11">
        <f>AVERAGE(22,27.5,29,35,26)</f>
        <v>27.9</v>
      </c>
      <c r="G14" s="11">
        <f>AVERAGE(19.67,21.33,24,24.33,19)</f>
        <v>21.666</v>
      </c>
      <c r="H14" s="11">
        <f>AVERAGE(16.5,13,22,21.5,12)</f>
        <v>17</v>
      </c>
      <c r="I14" s="11">
        <f>AVERAGE(13.33,11.33,18.33,15.33,8.67)</f>
        <v>13.398</v>
      </c>
      <c r="J14" s="11">
        <f>AVERAGE(10.5,6,10,10.5,6)</f>
        <v>8.6</v>
      </c>
      <c r="K14" s="11">
        <f>AVERAGE(8,4,6,8,6)</f>
        <v>6.4</v>
      </c>
      <c r="L14" s="11">
        <f>AVERAGE(8,4,6,6,5)</f>
        <v>5.8</v>
      </c>
      <c r="M14" s="11">
        <f>AVERAGE(3.25,3,3.25,5,3.75)</f>
        <v>3.65</v>
      </c>
      <c r="N14" s="11">
        <f>AVERAGE(1.8,1.2,2.2,2.4,1.2)</f>
        <v>1.7599999999999998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AG14" t="s">
        <v>707</v>
      </c>
    </row>
    <row r="15" spans="2:34">
      <c r="B15" t="s">
        <v>2</v>
      </c>
      <c r="C15" s="11">
        <f>AVERAGE(57,43,46,50,59)</f>
        <v>51</v>
      </c>
      <c r="D15" s="11">
        <f>AVERAGE(34.1,30.4,32.7,34.2,41.4)</f>
        <v>34.56</v>
      </c>
      <c r="E15" s="11">
        <f>AVERAGE(21.5,23,26,21.5,26)</f>
        <v>23.6</v>
      </c>
      <c r="F15" s="11">
        <f>AVERAGE(16.5,16.5,16.75,15,15.5)</f>
        <v>16.05</v>
      </c>
      <c r="G15" s="11">
        <f>AVERAGE(13,14,13,8,15)</f>
        <v>12.6</v>
      </c>
      <c r="H15" s="11">
        <f>AVERAGE(11.4,11,10.8,6.4,12.4)</f>
        <v>10.4</v>
      </c>
      <c r="I15" s="11">
        <f>AVERAGE(8.67,8.67,7.33,4.67,8.33)</f>
        <v>7.5340000000000007</v>
      </c>
      <c r="J15" s="11">
        <f>AVERAGE(8.67,8.67,7.33,4.67,8.33)</f>
        <v>7.5340000000000007</v>
      </c>
      <c r="K15" s="11">
        <f>AVERAGE(4,6.25,4,2.5,4)</f>
        <v>4.1500000000000004</v>
      </c>
      <c r="L15" s="11">
        <f>AVERAGE(3,5,2,2,3)</f>
        <v>3</v>
      </c>
      <c r="M15" s="11">
        <f>AVERAGE(1.6,2.33,1.25,1.5,1)</f>
        <v>1.536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AG15" t="s">
        <v>708</v>
      </c>
    </row>
    <row r="16" spans="2:34">
      <c r="B16" t="s">
        <v>3</v>
      </c>
      <c r="C16" s="11">
        <v>0</v>
      </c>
      <c r="D16">
        <v>36</v>
      </c>
      <c r="E16">
        <v>0</v>
      </c>
      <c r="F16">
        <v>0</v>
      </c>
      <c r="G16">
        <v>0</v>
      </c>
      <c r="H16">
        <v>20</v>
      </c>
      <c r="I16">
        <v>5</v>
      </c>
      <c r="J16">
        <v>5</v>
      </c>
      <c r="K16">
        <v>5</v>
      </c>
      <c r="L16">
        <v>3</v>
      </c>
      <c r="M16">
        <v>3</v>
      </c>
      <c r="N16">
        <v>3</v>
      </c>
      <c r="O16">
        <v>2</v>
      </c>
      <c r="P16">
        <v>2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</row>
    <row r="17" spans="2:28">
      <c r="B17" t="s">
        <v>1537</v>
      </c>
      <c r="C17" s="11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2</v>
      </c>
      <c r="S17">
        <v>1</v>
      </c>
      <c r="T17">
        <v>1</v>
      </c>
      <c r="U17">
        <v>1</v>
      </c>
      <c r="V17">
        <v>1</v>
      </c>
    </row>
    <row r="18" spans="2:28">
      <c r="B18" t="s">
        <v>5</v>
      </c>
      <c r="C18" s="11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Z18" s="4">
        <f>SUMPRODUCT(C13:V18,C3:V8)</f>
        <v>196.28399999999999</v>
      </c>
      <c r="AA18" t="s">
        <v>7</v>
      </c>
      <c r="AB18">
        <v>200</v>
      </c>
    </row>
    <row r="20" spans="2:28">
      <c r="B20" s="56" t="s">
        <v>1228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"/>
      <c r="X20" s="1"/>
    </row>
    <row r="21" spans="2:28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</row>
    <row r="22" spans="2:28">
      <c r="B22" t="s">
        <v>0</v>
      </c>
      <c r="C22" s="7">
        <f>IFERROR(AVERAGEIFS(player_info!$L:$L,player_info!$R:$R,Model!$B22,player_info!$C:$C,Model!C$21),0)</f>
        <v>0</v>
      </c>
      <c r="D22" s="7">
        <f>IFERROR(AVERAGEIFS(player_info!$L:$L,player_info!$R:$R,Model!$B22,player_info!$C:$C,Model!D$21),0)</f>
        <v>0</v>
      </c>
      <c r="E22" s="7">
        <f>IFERROR(AVERAGEIFS(player_info!$L:$L,player_info!$R:$R,Model!$B22,player_info!$C:$C,Model!E$21),0)</f>
        <v>0</v>
      </c>
      <c r="F22" s="7">
        <f>IFERROR(AVERAGEIFS(player_info!$L:$L,player_info!$R:$R,Model!$B22,player_info!$C:$C,Model!F$21),0)</f>
        <v>20.429812500000001</v>
      </c>
      <c r="G22" s="7">
        <f>IFERROR(AVERAGEIFS(player_info!$L:$L,player_info!$R:$R,Model!$B22,player_info!$C:$C,Model!G$21),0)</f>
        <v>0</v>
      </c>
      <c r="H22" s="7">
        <f>IFERROR(AVERAGEIFS(player_info!$L:$L,player_info!$R:$R,Model!$B22,player_info!$C:$C,Model!H$21),0)</f>
        <v>0</v>
      </c>
      <c r="I22" s="7">
        <f>IFERROR(AVERAGEIFS(player_info!$L:$L,player_info!$R:$R,Model!$B22,player_info!$C:$C,Model!I$21),0)</f>
        <v>18.7255</v>
      </c>
      <c r="J22" s="7">
        <f>IFERROR(AVERAGEIFS(player_info!$L:$L,player_info!$R:$R,Model!$B22,player_info!$C:$C,Model!J$21),0)</f>
        <v>18.438375000000001</v>
      </c>
      <c r="K22" s="7">
        <f>IFERROR(AVERAGEIFS(player_info!$L:$L,player_info!$R:$R,Model!$B22,player_info!$C:$C,Model!K$21),0)</f>
        <v>16.884249999999998</v>
      </c>
      <c r="L22" s="7">
        <f>IFERROR(AVERAGEIFS(player_info!$L:$L,player_info!$R:$R,Model!$B22,player_info!$C:$C,Model!L$21),0)</f>
        <v>17.083062499999997</v>
      </c>
      <c r="M22" s="7">
        <f>IFERROR(AVERAGEIFS(player_info!$L:$L,player_info!$R:$R,Model!$B22,player_info!$C:$C,Model!M$21),0)</f>
        <v>16.162187500000002</v>
      </c>
      <c r="N22" s="7">
        <f>IFERROR(AVERAGEIFS(player_info!$L:$L,player_info!$R:$R,Model!$B22,player_info!$C:$C,Model!N$21),0)</f>
        <v>17.202625000000001</v>
      </c>
      <c r="O22" s="7">
        <f>IFERROR(AVERAGEIFS(player_info!$L:$L,player_info!$R:$R,Model!$B22,player_info!$C:$C,Model!O$21),0)</f>
        <v>15.315125</v>
      </c>
      <c r="P22" s="7">
        <f>IFERROR(AVERAGEIFS(player_info!$L:$L,player_info!$R:$R,Model!$B22,player_info!$C:$C,Model!P$21),0)</f>
        <v>14.441000000000001</v>
      </c>
      <c r="Q22" s="7">
        <f>IFERROR(AVERAGEIFS(player_info!$L:$L,player_info!$R:$R,Model!$B22,player_info!$C:$C,Model!Q$21),0)</f>
        <v>15.3456875</v>
      </c>
      <c r="R22" s="7">
        <f>IFERROR(AVERAGEIFS(player_info!$L:$L,player_info!$R:$R,Model!$B22,player_info!$C:$C,Model!R$21),0)</f>
        <v>14.9326875</v>
      </c>
      <c r="S22" s="7">
        <f>IFERROR(AVERAGEIFS(player_info!$L:$L,player_info!$R:$R,Model!$B22,player_info!$C:$C,Model!S$21),0)</f>
        <v>15.010625000000001</v>
      </c>
      <c r="T22" s="7">
        <f>IFERROR(AVERAGEIFS(player_info!$L:$L,player_info!$R:$R,Model!$B22,player_info!$C:$C,Model!T$21),0)</f>
        <v>13.799312499999999</v>
      </c>
      <c r="U22" s="7">
        <f>IFERROR(AVERAGEIFS(player_info!$L:$L,player_info!$R:$R,Model!$B22,player_info!$C:$C,Model!U$21),0)</f>
        <v>13.399875000000002</v>
      </c>
      <c r="V22" s="7">
        <f>IFERROR(AVERAGEIFS(player_info!$L:$L,player_info!$R:$R,Model!$B22,player_info!$C:$C,Model!V$21),0)</f>
        <v>0</v>
      </c>
    </row>
    <row r="23" spans="2:28">
      <c r="B23" t="s">
        <v>1</v>
      </c>
      <c r="C23" s="7">
        <f>IFERROR(AVERAGEIFS(player_info!$L:$L,player_info!$R:$R,Model!$B23,player_info!$C:$C,Model!C$21),0)</f>
        <v>14.56453125</v>
      </c>
      <c r="D23" s="7">
        <f>IFERROR(AVERAGEIFS(player_info!$L:$L,player_info!$R:$R,Model!$B23,player_info!$C:$C,Model!D$21),0)</f>
        <v>13.970833333333331</v>
      </c>
      <c r="E23" s="7">
        <f>IFERROR(AVERAGEIFS(player_info!$L:$L,player_info!$R:$R,Model!$B23,player_info!$C:$C,Model!E$21),0)</f>
        <v>12.411406249999999</v>
      </c>
      <c r="F23" s="7">
        <f>IFERROR(AVERAGEIFS(player_info!$L:$L,player_info!$R:$R,Model!$B23,player_info!$C:$C,Model!F$21),0)</f>
        <v>10.612187500000001</v>
      </c>
      <c r="G23" s="7">
        <f>IFERROR(AVERAGEIFS(player_info!$L:$L,player_info!$R:$R,Model!$B23,player_info!$C:$C,Model!G$21),0)</f>
        <v>10.92</v>
      </c>
      <c r="H23" s="7">
        <f>IFERROR(AVERAGEIFS(player_info!$L:$L,player_info!$R:$R,Model!$B23,player_info!$C:$C,Model!H$21),0)</f>
        <v>10.1165</v>
      </c>
      <c r="I23" s="7">
        <f>IFERROR(AVERAGEIFS(player_info!$L:$L,player_info!$R:$R,Model!$B23,player_info!$C:$C,Model!I$21),0)</f>
        <v>8.4229166666666675</v>
      </c>
      <c r="J23" s="7">
        <f>IFERROR(AVERAGEIFS(player_info!$L:$L,player_info!$R:$R,Model!$B23,player_info!$C:$C,Model!J$21),0)</f>
        <v>9.3931250000000013</v>
      </c>
      <c r="K23" s="7">
        <f>IFERROR(AVERAGEIFS(player_info!$L:$L,player_info!$R:$R,Model!$B23,player_info!$C:$C,Model!K$21),0)</f>
        <v>0</v>
      </c>
      <c r="L23" s="7">
        <f>IFERROR(AVERAGEIFS(player_info!$L:$L,player_info!$R:$R,Model!$B23,player_info!$C:$C,Model!L$21),0)</f>
        <v>8.3748749999999994</v>
      </c>
      <c r="M23" s="7">
        <f>IFERROR(AVERAGEIFS(player_info!$L:$L,player_info!$R:$R,Model!$B23,player_info!$C:$C,Model!M$21),0)</f>
        <v>9.1025000000000009</v>
      </c>
      <c r="N23" s="7">
        <f>IFERROR(AVERAGEIFS(player_info!$L:$L,player_info!$R:$R,Model!$B23,player_info!$C:$C,Model!N$21),0)</f>
        <v>8.194583333333334</v>
      </c>
      <c r="O23" s="7">
        <f>IFERROR(AVERAGEIFS(player_info!$L:$L,player_info!$R:$R,Model!$B23,player_info!$C:$C,Model!O$21),0)</f>
        <v>7.6306249999999993</v>
      </c>
      <c r="P23" s="7">
        <f>IFERROR(AVERAGEIFS(player_info!$L:$L,player_info!$R:$R,Model!$B23,player_info!$C:$C,Model!P$21),0)</f>
        <v>5.6419791666666663</v>
      </c>
      <c r="Q23" s="7">
        <f>IFERROR(AVERAGEIFS(player_info!$L:$L,player_info!$R:$R,Model!$B23,player_info!$C:$C,Model!Q$21),0)</f>
        <v>5.3197916666666671</v>
      </c>
      <c r="R23" s="7">
        <f>IFERROR(AVERAGEIFS(player_info!$L:$L,player_info!$R:$R,Model!$B23,player_info!$C:$C,Model!R$21),0)</f>
        <v>5.0617187499999989</v>
      </c>
      <c r="S23" s="7">
        <f>IFERROR(AVERAGEIFS(player_info!$L:$L,player_info!$R:$R,Model!$B23,player_info!$C:$C,Model!S$21),0)</f>
        <v>0</v>
      </c>
      <c r="T23" s="7">
        <f>IFERROR(AVERAGEIFS(player_info!$L:$L,player_info!$R:$R,Model!$B23,player_info!$C:$C,Model!T$21),0)</f>
        <v>3.4302083333333329</v>
      </c>
      <c r="U23" s="7">
        <f>IFERROR(AVERAGEIFS(player_info!$L:$L,player_info!$R:$R,Model!$B23,player_info!$C:$C,Model!U$21),0)</f>
        <v>4.0488068181818173</v>
      </c>
      <c r="V23" s="7">
        <f>IFERROR(AVERAGEIFS(player_info!$L:$L,player_info!$R:$R,Model!$B23,player_info!$C:$C,Model!V$21),0)</f>
        <v>3.4677083333333329</v>
      </c>
    </row>
    <row r="24" spans="2:28">
      <c r="B24" t="s">
        <v>2</v>
      </c>
      <c r="C24" s="7">
        <f>IFERROR(AVERAGEIFS(player_info!$L:$L,player_info!$R:$R,Model!$B24,player_info!$C:$C,Model!C$21),0)</f>
        <v>14.073124999999999</v>
      </c>
      <c r="D24" s="7">
        <f>IFERROR(AVERAGEIFS(player_info!$L:$L,player_info!$R:$R,Model!$B24,player_info!$C:$C,Model!D$21),0)</f>
        <v>13.041750000000002</v>
      </c>
      <c r="E24" s="7">
        <f>IFERROR(AVERAGEIFS(player_info!$L:$L,player_info!$R:$R,Model!$B24,player_info!$C:$C,Model!E$21),0)</f>
        <v>11.632291666666667</v>
      </c>
      <c r="F24" s="7">
        <f>IFERROR(AVERAGEIFS(player_info!$L:$L,player_info!$R:$R,Model!$B24,player_info!$C:$C,Model!F$21),0)</f>
        <v>10.50546875</v>
      </c>
      <c r="G24" s="7">
        <f>IFERROR(AVERAGEIFS(player_info!$L:$L,player_info!$R:$R,Model!$B24,player_info!$C:$C,Model!G$21),0)</f>
        <v>10.055937499999999</v>
      </c>
      <c r="H24" s="7">
        <f>IFERROR(AVERAGEIFS(player_info!$L:$L,player_info!$R:$R,Model!$B24,player_info!$C:$C,Model!H$21),0)</f>
        <v>9.0008333333333344</v>
      </c>
      <c r="I24" s="7">
        <f>IFERROR(AVERAGEIFS(player_info!$L:$L,player_info!$R:$R,Model!$B24,player_info!$C:$C,Model!I$21),0)</f>
        <v>8.4278125000000017</v>
      </c>
      <c r="J24" s="7">
        <f>IFERROR(AVERAGEIFS(player_info!$L:$L,player_info!$R:$R,Model!$B24,player_info!$C:$C,Model!J$21),0)</f>
        <v>8.2743749999999991</v>
      </c>
      <c r="K24" s="7">
        <f>IFERROR(AVERAGEIFS(player_info!$L:$L,player_info!$R:$R,Model!$B24,player_info!$C:$C,Model!K$21),0)</f>
        <v>8.2315000000000005</v>
      </c>
      <c r="L24" s="7">
        <f>IFERROR(AVERAGEIFS(player_info!$L:$L,player_info!$R:$R,Model!$B24,player_info!$C:$C,Model!L$21),0)</f>
        <v>7.7743749999999991</v>
      </c>
      <c r="M24" s="7">
        <f>IFERROR(AVERAGEIFS(player_info!$L:$L,player_info!$R:$R,Model!$B24,player_info!$C:$C,Model!M$21),0)</f>
        <v>7.9071875000000009</v>
      </c>
      <c r="N24" s="7">
        <f>IFERROR(AVERAGEIFS(player_info!$L:$L,player_info!$R:$R,Model!$B24,player_info!$C:$C,Model!N$21),0)</f>
        <v>7.6419791666666681</v>
      </c>
      <c r="O24" s="7">
        <f>IFERROR(AVERAGEIFS(player_info!$L:$L,player_info!$R:$R,Model!$B24,player_info!$C:$C,Model!O$21),0)</f>
        <v>7.3229687500000002</v>
      </c>
      <c r="P24" s="7">
        <f>IFERROR(AVERAGEIFS(player_info!$L:$L,player_info!$R:$R,Model!$B24,player_info!$C:$C,Model!P$21),0)</f>
        <v>6.322916666666667</v>
      </c>
      <c r="Q24" s="7">
        <f>IFERROR(AVERAGEIFS(player_info!$L:$L,player_info!$R:$R,Model!$B24,player_info!$C:$C,Model!Q$21),0)</f>
        <v>5.490312499999999</v>
      </c>
      <c r="R24" s="7">
        <f>IFERROR(AVERAGEIFS(player_info!$L:$L,player_info!$R:$R,Model!$B24,player_info!$C:$C,Model!R$21),0)</f>
        <v>6.6450000000000005</v>
      </c>
      <c r="S24" s="7">
        <f>IFERROR(AVERAGEIFS(player_info!$L:$L,player_info!$R:$R,Model!$B24,player_info!$C:$C,Model!S$21),0)</f>
        <v>5.3868749999999999</v>
      </c>
      <c r="T24" s="7">
        <f>IFERROR(AVERAGEIFS(player_info!$L:$L,player_info!$R:$R,Model!$B24,player_info!$C:$C,Model!T$21),0)</f>
        <v>4.8900000000000006</v>
      </c>
      <c r="U24" s="7">
        <f>IFERROR(AVERAGEIFS(player_info!$L:$L,player_info!$R:$R,Model!$B24,player_info!$C:$C,Model!U$21),0)</f>
        <v>3.807232142857143</v>
      </c>
      <c r="V24" s="7">
        <f>IFERROR(AVERAGEIFS(player_info!$L:$L,player_info!$R:$R,Model!$B24,player_info!$C:$C,Model!V$21),0)</f>
        <v>4.6538750000000002</v>
      </c>
    </row>
    <row r="25" spans="2:28">
      <c r="B25" t="s">
        <v>3</v>
      </c>
      <c r="C25" s="7">
        <f>IFERROR(AVERAGEIFS(player_info!$L:$L,player_info!$R:$R,Model!$B25,player_info!$C:$C,Model!C$21),0)</f>
        <v>0</v>
      </c>
      <c r="D25" s="7">
        <f>IFERROR(AVERAGEIFS(player_info!$L:$L,player_info!$R:$R,Model!$B25,player_info!$C:$C,Model!D$21),0)</f>
        <v>10.863124999999998</v>
      </c>
      <c r="E25" s="7">
        <f>IFERROR(AVERAGEIFS(player_info!$L:$L,player_info!$R:$R,Model!$B25,player_info!$C:$C,Model!E$21),0)</f>
        <v>0</v>
      </c>
      <c r="F25" s="7">
        <f>IFERROR(AVERAGEIFS(player_info!$L:$L,player_info!$R:$R,Model!$B25,player_info!$C:$C,Model!F$21),0)</f>
        <v>0</v>
      </c>
      <c r="G25" s="7">
        <f>IFERROR(AVERAGEIFS(player_info!$L:$L,player_info!$R:$R,Model!$B25,player_info!$C:$C,Model!G$21),0)</f>
        <v>0</v>
      </c>
      <c r="H25" s="7">
        <f>IFERROR(AVERAGEIFS(player_info!$L:$L,player_info!$R:$R,Model!$B25,player_info!$C:$C,Model!H$21),0)</f>
        <v>8.7674999999999983</v>
      </c>
      <c r="I25" s="7">
        <f>IFERROR(AVERAGEIFS(player_info!$L:$L,player_info!$R:$R,Model!$B25,player_info!$C:$C,Model!I$21),0)</f>
        <v>0</v>
      </c>
      <c r="J25" s="7">
        <f>IFERROR(AVERAGEIFS(player_info!$L:$L,player_info!$R:$R,Model!$B25,player_info!$C:$C,Model!J$21),0)</f>
        <v>7.7396875000000005</v>
      </c>
      <c r="K25" s="7">
        <f>IFERROR(AVERAGEIFS(player_info!$L:$L,player_info!$R:$R,Model!$B25,player_info!$C:$C,Model!K$21),0)</f>
        <v>0</v>
      </c>
      <c r="L25" s="7">
        <f>IFERROR(AVERAGEIFS(player_info!$L:$L,player_info!$R:$R,Model!$B25,player_info!$C:$C,Model!L$21),0)</f>
        <v>7.2793749999999999</v>
      </c>
      <c r="M25" s="7">
        <f>IFERROR(AVERAGEIFS(player_info!$L:$L,player_info!$R:$R,Model!$B25,player_info!$C:$C,Model!M$21),0)</f>
        <v>0</v>
      </c>
      <c r="N25" s="7">
        <f>IFERROR(AVERAGEIFS(player_info!$L:$L,player_info!$R:$R,Model!$B25,player_info!$C:$C,Model!N$21),0)</f>
        <v>6.5428125000000001</v>
      </c>
      <c r="O25" s="7">
        <f>IFERROR(AVERAGEIFS(player_info!$L:$L,player_info!$R:$R,Model!$B25,player_info!$C:$C,Model!O$21),0)</f>
        <v>6.3103124999999993</v>
      </c>
      <c r="P25" s="7">
        <f>IFERROR(AVERAGEIFS(player_info!$L:$L,player_info!$R:$R,Model!$B25,player_info!$C:$C,Model!P$21),0)</f>
        <v>5.8674999999999997</v>
      </c>
      <c r="Q25" s="7">
        <f>IFERROR(AVERAGEIFS(player_info!$L:$L,player_info!$R:$R,Model!$B25,player_info!$C:$C,Model!Q$21),0)</f>
        <v>5.3510937500000004</v>
      </c>
      <c r="R25" s="7">
        <f>IFERROR(AVERAGEIFS(player_info!$L:$L,player_info!$R:$R,Model!$B25,player_info!$C:$C,Model!R$21),0)</f>
        <v>5.4609375000000009</v>
      </c>
      <c r="S25" s="7">
        <f>IFERROR(AVERAGEIFS(player_info!$L:$L,player_info!$R:$R,Model!$B25,player_info!$C:$C,Model!S$21),0)</f>
        <v>5.4746874999999999</v>
      </c>
      <c r="T25" s="7">
        <f>IFERROR(AVERAGEIFS(player_info!$L:$L,player_info!$R:$R,Model!$B25,player_info!$C:$C,Model!T$21),0)</f>
        <v>4.8706249999999995</v>
      </c>
      <c r="U25" s="7">
        <f>IFERROR(AVERAGEIFS(player_info!$L:$L,player_info!$R:$R,Model!$B25,player_info!$C:$C,Model!U$21),0)</f>
        <v>4.3079166666666664</v>
      </c>
      <c r="V25" s="7">
        <f>IFERROR(AVERAGEIFS(player_info!$L:$L,player_info!$R:$R,Model!$B25,player_info!$C:$C,Model!V$21),0)</f>
        <v>3.8781249999999998</v>
      </c>
    </row>
    <row r="26" spans="2:28">
      <c r="B26" t="s">
        <v>1537</v>
      </c>
      <c r="C26" s="7">
        <f>IFERROR(AVERAGEIFS(player_info!$L:$L,player_info!$R:$R,Model!$B26,player_info!$C:$C,Model!C$21),0)</f>
        <v>0</v>
      </c>
      <c r="D26" s="7">
        <f>IFERROR(AVERAGEIFS(player_info!$L:$L,player_info!$R:$R,Model!$B26,player_info!$C:$C,Model!D$21),0)</f>
        <v>0</v>
      </c>
      <c r="E26" s="7">
        <f>IFERROR(AVERAGEIFS(player_info!$L:$L,player_info!$R:$R,Model!$B26,player_info!$C:$C,Model!E$21),0)</f>
        <v>0</v>
      </c>
      <c r="F26" s="7">
        <f>IFERROR(AVERAGEIFS(player_info!$L:$L,player_info!$R:$R,Model!$B26,player_info!$C:$C,Model!F$21),0)</f>
        <v>0</v>
      </c>
      <c r="G26" s="7">
        <f>IFERROR(AVERAGEIFS(player_info!$L:$L,player_info!$R:$R,Model!$B26,player_info!$C:$C,Model!G$21),0)</f>
        <v>0</v>
      </c>
      <c r="H26" s="7">
        <f>IFERROR(AVERAGEIFS(player_info!$L:$L,player_info!$R:$R,Model!$B26,player_info!$C:$C,Model!H$21),0)</f>
        <v>0</v>
      </c>
      <c r="I26" s="7">
        <f>IFERROR(AVERAGEIFS(player_info!$L:$L,player_info!$R:$R,Model!$B26,player_info!$C:$C,Model!I$21),0)</f>
        <v>0</v>
      </c>
      <c r="J26" s="7">
        <f>IFERROR(AVERAGEIFS(player_info!$L:$L,player_info!$R:$R,Model!$B26,player_info!$C:$C,Model!J$21),0)</f>
        <v>0</v>
      </c>
      <c r="K26" s="7">
        <f>IFERROR(AVERAGEIFS(player_info!$L:$L,player_info!$R:$R,Model!$B26,player_info!$C:$C,Model!K$21),0)</f>
        <v>0</v>
      </c>
      <c r="L26" s="7">
        <f>IFERROR(AVERAGEIFS(player_info!$L:$L,player_info!$R:$R,Model!$B26,player_info!$C:$C,Model!L$21),0)</f>
        <v>0</v>
      </c>
      <c r="M26" s="7">
        <f>IFERROR(AVERAGEIFS(player_info!$L:$L,player_info!$R:$R,Model!$B26,player_info!$C:$C,Model!M$21),0)</f>
        <v>0</v>
      </c>
      <c r="N26" s="7">
        <f>IFERROR(AVERAGEIFS(player_info!$L:$L,player_info!$R:$R,Model!$B26,player_info!$C:$C,Model!N$21),0)</f>
        <v>0</v>
      </c>
      <c r="O26" s="7">
        <f>IFERROR(AVERAGEIFS(player_info!$L:$L,player_info!$R:$R,Model!$B26,player_info!$C:$C,Model!O$21),0)</f>
        <v>0</v>
      </c>
      <c r="P26" s="7">
        <f>IFERROR(AVERAGEIFS(player_info!$L:$L,player_info!$R:$R,Model!$B26,player_info!$C:$C,Model!P$21),0)</f>
        <v>0</v>
      </c>
      <c r="Q26" s="7">
        <f>IFERROR(AVERAGEIFS(player_info!$L:$L,player_info!$R:$R,Model!$B26,player_info!$C:$C,Model!Q$21),0)</f>
        <v>0</v>
      </c>
      <c r="R26" s="7">
        <v>9</v>
      </c>
      <c r="S26" s="7">
        <f>IFERROR(AVERAGEIFS(player_info!$L:$L,player_info!$R:$R,Model!$B26,player_info!$C:$C,Model!S$21),0)</f>
        <v>0</v>
      </c>
      <c r="T26" s="7">
        <v>9</v>
      </c>
      <c r="U26" s="7">
        <v>8</v>
      </c>
      <c r="V26" s="7">
        <v>8</v>
      </c>
    </row>
    <row r="27" spans="2:28">
      <c r="B27" t="s">
        <v>5</v>
      </c>
      <c r="C27" s="7">
        <f>IFERROR(AVERAGEIFS(player_info!$L:$L,player_info!$R:$R,Model!$B27,player_info!$C:$C,Model!C$21),0)</f>
        <v>0</v>
      </c>
      <c r="D27" s="7">
        <f>IFERROR(AVERAGEIFS(player_info!$L:$L,player_info!$R:$R,Model!$B27,player_info!$C:$C,Model!D$21),0)</f>
        <v>0</v>
      </c>
      <c r="E27" s="7">
        <f>IFERROR(AVERAGEIFS(player_info!$L:$L,player_info!$R:$R,Model!$B27,player_info!$C:$C,Model!E$21),0)</f>
        <v>0</v>
      </c>
      <c r="F27" s="7">
        <f>IFERROR(AVERAGEIFS(player_info!$L:$L,player_info!$R:$R,Model!$B27,player_info!$C:$C,Model!F$21),0)</f>
        <v>0</v>
      </c>
      <c r="G27" s="7">
        <f>IFERROR(AVERAGEIFS(player_info!$L:$L,player_info!$R:$R,Model!$B27,player_info!$C:$C,Model!G$21),0)</f>
        <v>0</v>
      </c>
      <c r="H27" s="7">
        <f>IFERROR(AVERAGEIFS(player_info!$L:$L,player_info!$R:$R,Model!$B27,player_info!$C:$C,Model!H$21),0)</f>
        <v>0</v>
      </c>
      <c r="I27" s="7">
        <f>IFERROR(AVERAGEIFS(player_info!$L:$L,player_info!$R:$R,Model!$B27,player_info!$C:$C,Model!I$21),0)</f>
        <v>0</v>
      </c>
      <c r="J27" s="7">
        <f>IFERROR(AVERAGEIFS(player_info!$L:$L,player_info!$R:$R,Model!$B27,player_info!$C:$C,Model!J$21),0)</f>
        <v>0</v>
      </c>
      <c r="K27" s="7">
        <f>IFERROR(AVERAGEIFS(player_info!$L:$L,player_info!$R:$R,Model!$B27,player_info!$C:$C,Model!K$21),0)</f>
        <v>0</v>
      </c>
      <c r="L27" s="7">
        <f>IFERROR(AVERAGEIFS(player_info!$L:$L,player_info!$R:$R,Model!$B27,player_info!$C:$C,Model!L$21),0)</f>
        <v>0</v>
      </c>
      <c r="M27" s="7">
        <f>IFERROR(AVERAGEIFS(player_info!$L:$L,player_info!$R:$R,Model!$B27,player_info!$C:$C,Model!M$21),0)</f>
        <v>0</v>
      </c>
      <c r="N27" s="7">
        <f>IFERROR(AVERAGEIFS(player_info!$L:$L,player_info!$R:$R,Model!$B27,player_info!$C:$C,Model!N$21),0)</f>
        <v>0</v>
      </c>
      <c r="O27" s="7">
        <f>IFERROR(AVERAGEIFS(player_info!$L:$L,player_info!$R:$R,Model!$B27,player_info!$C:$C,Model!O$21),0)</f>
        <v>0</v>
      </c>
      <c r="P27" s="7">
        <f>IFERROR(AVERAGEIFS(player_info!$L:$L,player_info!$R:$R,Model!$B27,player_info!$C:$C,Model!P$21),0)</f>
        <v>0</v>
      </c>
      <c r="Q27" s="7">
        <f>IFERROR(AVERAGEIFS(player_info!$L:$L,player_info!$R:$R,Model!$B27,player_info!$C:$C,Model!Q$21),0)</f>
        <v>0</v>
      </c>
      <c r="R27" s="7">
        <f>IFERROR(AVERAGEIFS(player_info!$L:$L,player_info!$R:$R,Model!$B27,player_info!$C:$C,Model!R$21),0)</f>
        <v>0</v>
      </c>
      <c r="S27" s="7">
        <f>IFERROR(AVERAGEIFS(player_info!$L:$L,player_info!$R:$R,Model!$B27,player_info!$C:$C,Model!S$21),0)</f>
        <v>0</v>
      </c>
      <c r="T27" s="7">
        <f>IFERROR(AVERAGEIFS(player_info!$L:$L,player_info!$R:$R,Model!$B27,player_info!$C:$C,Model!T$21),0)</f>
        <v>0</v>
      </c>
      <c r="U27" s="7">
        <f>IFERROR(AVERAGEIFS(player_info!$L:$L,player_info!$R:$R,Model!$B27,player_info!$C:$C,Model!U$21),0)</f>
        <v>0</v>
      </c>
      <c r="V27" s="7">
        <f>IFERROR(AVERAGEIFS(player_info!$L:$L,player_info!$R:$R,Model!$B27,player_info!$C:$C,Model!V$21),0)</f>
        <v>0</v>
      </c>
    </row>
    <row r="29" spans="2:28">
      <c r="B29" s="56" t="s">
        <v>1229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</row>
    <row r="30" spans="2:28"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</row>
    <row r="31" spans="2:28">
      <c r="B31" t="s">
        <v>0</v>
      </c>
      <c r="C31">
        <f>COUNTIFS(player_info!$R:$R,Model!$B31,player_info!$C:$C,Model!C$30)</f>
        <v>0</v>
      </c>
      <c r="D31">
        <f>COUNTIFS(player_info!$R:$R,Model!$B31,player_info!$C:$C,Model!D$30)</f>
        <v>0</v>
      </c>
      <c r="E31">
        <f>COUNTIFS(player_info!$R:$R,Model!$B31,player_info!$C:$C,Model!E$30)</f>
        <v>0</v>
      </c>
      <c r="F31">
        <f>COUNTIFS(player_info!$R:$R,Model!$B31,player_info!$C:$C,Model!F$30)</f>
        <v>2</v>
      </c>
      <c r="G31">
        <f>COUNTIFS(player_info!$R:$R,Model!$B31,player_info!$C:$C,Model!G$30)</f>
        <v>0</v>
      </c>
      <c r="H31">
        <f>COUNTIFS(player_info!$R:$R,Model!$B31,player_info!$C:$C,Model!H$30)</f>
        <v>0</v>
      </c>
      <c r="I31">
        <f>COUNTIFS(player_info!$R:$R,Model!$B31,player_info!$C:$C,Model!I$30)</f>
        <v>1</v>
      </c>
      <c r="J31">
        <f>COUNTIFS(player_info!$R:$R,Model!$B31,player_info!$C:$C,Model!J$30)</f>
        <v>2</v>
      </c>
      <c r="K31">
        <f>COUNTIFS(player_info!$R:$R,Model!$B31,player_info!$C:$C,Model!K$30)</f>
        <v>1</v>
      </c>
      <c r="L31">
        <f>COUNTIFS(player_info!$R:$R,Model!$B31,player_info!$C:$C,Model!L$30)</f>
        <v>2</v>
      </c>
      <c r="M31">
        <f>COUNTIFS(player_info!$R:$R,Model!$B31,player_info!$C:$C,Model!M$30)</f>
        <v>2</v>
      </c>
      <c r="N31">
        <f>COUNTIFS(player_info!$R:$R,Model!$B31,player_info!$C:$C,Model!N$30)</f>
        <v>1</v>
      </c>
      <c r="O31">
        <f>COUNTIFS(player_info!$R:$R,Model!$B31,player_info!$C:$C,Model!O$30)</f>
        <v>3</v>
      </c>
      <c r="P31">
        <f>COUNTIFS(player_info!$R:$R,Model!$B31,player_info!$C:$C,Model!P$30)</f>
        <v>1</v>
      </c>
      <c r="Q31">
        <f>COUNTIFS(player_info!$R:$R,Model!$B31,player_info!$C:$C,Model!Q$30)</f>
        <v>2</v>
      </c>
      <c r="R31">
        <f>COUNTIFS(player_info!$R:$R,Model!$B31,player_info!$C:$C,Model!R$30)</f>
        <v>2</v>
      </c>
      <c r="S31">
        <f>COUNTIFS(player_info!$R:$R,Model!$B31,player_info!$C:$C,Model!S$30)</f>
        <v>1</v>
      </c>
      <c r="T31">
        <f>COUNTIFS(player_info!$R:$R,Model!$B31,player_info!$C:$C,Model!T$30)</f>
        <v>4</v>
      </c>
      <c r="U31">
        <f>COUNTIFS(player_info!$R:$R,Model!$B31,player_info!$C:$C,Model!U$30)</f>
        <v>2</v>
      </c>
      <c r="V31">
        <f>COUNTIFS(player_info!$R:$R,Model!$B31,player_info!$C:$C,Model!V$30)</f>
        <v>0</v>
      </c>
    </row>
    <row r="32" spans="2:28">
      <c r="B32" t="s">
        <v>1</v>
      </c>
      <c r="C32">
        <f>COUNTIFS(player_info!$R:$R,Model!$B32,player_info!$C:$C,Model!C$30)</f>
        <v>4</v>
      </c>
      <c r="D32">
        <f>COUNTIFS(player_info!$R:$R,Model!$B32,player_info!$C:$C,Model!D$30)</f>
        <v>3</v>
      </c>
      <c r="E32">
        <f>COUNTIFS(player_info!$R:$R,Model!$B32,player_info!$C:$C,Model!E$30)</f>
        <v>4</v>
      </c>
      <c r="F32">
        <f>COUNTIFS(player_info!$R:$R,Model!$B32,player_info!$C:$C,Model!F$30)</f>
        <v>2</v>
      </c>
      <c r="G32">
        <f>COUNTIFS(player_info!$R:$R,Model!$B32,player_info!$C:$C,Model!G$30)</f>
        <v>1</v>
      </c>
      <c r="H32">
        <f>COUNTIFS(player_info!$R:$R,Model!$B32,player_info!$C:$C,Model!H$30)</f>
        <v>5</v>
      </c>
      <c r="I32">
        <f>COUNTIFS(player_info!$R:$R,Model!$B32,player_info!$C:$C,Model!I$30)</f>
        <v>3</v>
      </c>
      <c r="J32">
        <f>COUNTIFS(player_info!$R:$R,Model!$B32,player_info!$C:$C,Model!J$30)</f>
        <v>2</v>
      </c>
      <c r="K32">
        <f>COUNTIFS(player_info!$R:$R,Model!$B32,player_info!$C:$C,Model!K$30)</f>
        <v>0</v>
      </c>
      <c r="L32">
        <f>COUNTIFS(player_info!$R:$R,Model!$B32,player_info!$C:$C,Model!L$30)</f>
        <v>5</v>
      </c>
      <c r="M32">
        <f>COUNTIFS(player_info!$R:$R,Model!$B32,player_info!$C:$C,Model!M$30)</f>
        <v>1</v>
      </c>
      <c r="N32">
        <f>COUNTIFS(player_info!$R:$R,Model!$B32,player_info!$C:$C,Model!N$30)</f>
        <v>3</v>
      </c>
      <c r="O32">
        <f>COUNTIFS(player_info!$R:$R,Model!$B32,player_info!$C:$C,Model!O$30)</f>
        <v>3</v>
      </c>
      <c r="P32">
        <f>COUNTIFS(player_info!$R:$R,Model!$B32,player_info!$C:$C,Model!P$30)</f>
        <v>6</v>
      </c>
      <c r="Q32">
        <f>COUNTIFS(player_info!$R:$R,Model!$B32,player_info!$C:$C,Model!Q$30)</f>
        <v>3</v>
      </c>
      <c r="R32">
        <f>COUNTIFS(player_info!$R:$R,Model!$B32,player_info!$C:$C,Model!R$30)</f>
        <v>4</v>
      </c>
      <c r="S32">
        <f>COUNTIFS(player_info!$R:$R,Model!$B32,player_info!$C:$C,Model!S$30)</f>
        <v>0</v>
      </c>
      <c r="T32">
        <f>COUNTIFS(player_info!$R:$R,Model!$B32,player_info!$C:$C,Model!T$30)</f>
        <v>6</v>
      </c>
      <c r="U32">
        <f>COUNTIFS(player_info!$R:$R,Model!$B32,player_info!$C:$C,Model!U$30)</f>
        <v>11</v>
      </c>
      <c r="V32">
        <f>COUNTIFS(player_info!$R:$R,Model!$B32,player_info!$C:$C,Model!V$30)</f>
        <v>6</v>
      </c>
    </row>
    <row r="33" spans="2:22">
      <c r="B33" t="s">
        <v>2</v>
      </c>
      <c r="C33">
        <f>COUNTIFS(player_info!$R:$R,Model!$B33,player_info!$C:$C,Model!C$30)</f>
        <v>1</v>
      </c>
      <c r="D33">
        <f>COUNTIFS(player_info!$R:$R,Model!$B33,player_info!$C:$C,Model!D$30)</f>
        <v>5</v>
      </c>
      <c r="E33">
        <f>COUNTIFS(player_info!$R:$R,Model!$B33,player_info!$C:$C,Model!E$30)</f>
        <v>3</v>
      </c>
      <c r="F33">
        <f>COUNTIFS(player_info!$R:$R,Model!$B33,player_info!$C:$C,Model!F$30)</f>
        <v>4</v>
      </c>
      <c r="G33">
        <f>COUNTIFS(player_info!$R:$R,Model!$B33,player_info!$C:$C,Model!G$30)</f>
        <v>2</v>
      </c>
      <c r="H33">
        <f>COUNTIFS(player_info!$R:$R,Model!$B33,player_info!$C:$C,Model!H$30)</f>
        <v>3</v>
      </c>
      <c r="I33">
        <f>COUNTIFS(player_info!$R:$R,Model!$B33,player_info!$C:$C,Model!I$30)</f>
        <v>2</v>
      </c>
      <c r="J33">
        <f>COUNTIFS(player_info!$R:$R,Model!$B33,player_info!$C:$C,Model!J$30)</f>
        <v>2</v>
      </c>
      <c r="K33">
        <f>COUNTIFS(player_info!$R:$R,Model!$B33,player_info!$C:$C,Model!K$30)</f>
        <v>5</v>
      </c>
      <c r="L33">
        <f>COUNTIFS(player_info!$R:$R,Model!$B33,player_info!$C:$C,Model!L$30)</f>
        <v>2</v>
      </c>
      <c r="M33">
        <f>COUNTIFS(player_info!$R:$R,Model!$B33,player_info!$C:$C,Model!M$30)</f>
        <v>4</v>
      </c>
      <c r="N33">
        <f>COUNTIFS(player_info!$R:$R,Model!$B33,player_info!$C:$C,Model!N$30)</f>
        <v>6</v>
      </c>
      <c r="O33">
        <f>COUNTIFS(player_info!$R:$R,Model!$B33,player_info!$C:$C,Model!O$30)</f>
        <v>4</v>
      </c>
      <c r="P33">
        <f>COUNTIFS(player_info!$R:$R,Model!$B33,player_info!$C:$C,Model!P$30)</f>
        <v>6</v>
      </c>
      <c r="Q33">
        <f>COUNTIFS(player_info!$R:$R,Model!$B33,player_info!$C:$C,Model!Q$30)</f>
        <v>4</v>
      </c>
      <c r="R33">
        <f>COUNTIFS(player_info!$R:$R,Model!$B33,player_info!$C:$C,Model!R$30)</f>
        <v>2</v>
      </c>
      <c r="S33">
        <f>COUNTIFS(player_info!$R:$R,Model!$B33,player_info!$C:$C,Model!S$30)</f>
        <v>2</v>
      </c>
      <c r="T33">
        <f>COUNTIFS(player_info!$R:$R,Model!$B33,player_info!$C:$C,Model!T$30)</f>
        <v>5</v>
      </c>
      <c r="U33">
        <f>COUNTIFS(player_info!$R:$R,Model!$B33,player_info!$C:$C,Model!U$30)</f>
        <v>7</v>
      </c>
      <c r="V33">
        <f>COUNTIFS(player_info!$R:$R,Model!$B33,player_info!$C:$C,Model!V$30)</f>
        <v>5</v>
      </c>
    </row>
    <row r="34" spans="2:22">
      <c r="B34" t="s">
        <v>3</v>
      </c>
      <c r="C34">
        <f>COUNTIFS(player_info!$R:$R,Model!$B34,player_info!$C:$C,Model!C$30)</f>
        <v>0</v>
      </c>
      <c r="D34">
        <f>COUNTIFS(player_info!$R:$R,Model!$B34,player_info!$C:$C,Model!D$30)</f>
        <v>1</v>
      </c>
      <c r="E34">
        <f>COUNTIFS(player_info!$R:$R,Model!$B34,player_info!$C:$C,Model!E$30)</f>
        <v>0</v>
      </c>
      <c r="F34">
        <f>COUNTIFS(player_info!$R:$R,Model!$B34,player_info!$C:$C,Model!F$30)</f>
        <v>0</v>
      </c>
      <c r="G34">
        <f>COUNTIFS(player_info!$R:$R,Model!$B34,player_info!$C:$C,Model!G$30)</f>
        <v>0</v>
      </c>
      <c r="H34">
        <f>COUNTIFS(player_info!$R:$R,Model!$B34,player_info!$C:$C,Model!H$30)</f>
        <v>1</v>
      </c>
      <c r="I34">
        <f>COUNTIFS(player_info!$R:$R,Model!$B34,player_info!$C:$C,Model!I$30)</f>
        <v>0</v>
      </c>
      <c r="J34">
        <f>COUNTIFS(player_info!$R:$R,Model!$B34,player_info!$C:$C,Model!J$30)</f>
        <v>2</v>
      </c>
      <c r="K34">
        <f>COUNTIFS(player_info!$R:$R,Model!$B34,player_info!$C:$C,Model!K$30)</f>
        <v>0</v>
      </c>
      <c r="L34">
        <f>COUNTIFS(player_info!$R:$R,Model!$B34,player_info!$C:$C,Model!L$30)</f>
        <v>1</v>
      </c>
      <c r="M34">
        <f>COUNTIFS(player_info!$R:$R,Model!$B34,player_info!$C:$C,Model!M$30)</f>
        <v>0</v>
      </c>
      <c r="N34">
        <f>COUNTIFS(player_info!$R:$R,Model!$B34,player_info!$C:$C,Model!N$30)</f>
        <v>2</v>
      </c>
      <c r="O34">
        <f>COUNTIFS(player_info!$R:$R,Model!$B34,player_info!$C:$C,Model!O$30)</f>
        <v>2</v>
      </c>
      <c r="P34">
        <f>COUNTIFS(player_info!$R:$R,Model!$B34,player_info!$C:$C,Model!P$30)</f>
        <v>2</v>
      </c>
      <c r="Q34">
        <f>COUNTIFS(player_info!$R:$R,Model!$B34,player_info!$C:$C,Model!Q$30)</f>
        <v>4</v>
      </c>
      <c r="R34">
        <f>COUNTIFS(player_info!$R:$R,Model!$B34,player_info!$C:$C,Model!R$30)</f>
        <v>4</v>
      </c>
      <c r="S34">
        <f>COUNTIFS(player_info!$R:$R,Model!$B34,player_info!$C:$C,Model!S$30)</f>
        <v>2</v>
      </c>
      <c r="T34">
        <f>COUNTIFS(player_info!$R:$R,Model!$B34,player_info!$C:$C,Model!T$30)</f>
        <v>4</v>
      </c>
      <c r="U34">
        <f>COUNTIFS(player_info!$R:$R,Model!$B34,player_info!$C:$C,Model!U$30)</f>
        <v>3</v>
      </c>
      <c r="V34">
        <f>COUNTIFS(player_info!$R:$R,Model!$B34,player_info!$C:$C,Model!V$30)</f>
        <v>1</v>
      </c>
    </row>
    <row r="35" spans="2:22">
      <c r="B35" t="s">
        <v>1537</v>
      </c>
      <c r="C35">
        <f>COUNTIFS(player_info!$R:$R,Model!$B35,player_info!$C:$C,Model!C$30)</f>
        <v>0</v>
      </c>
      <c r="D35">
        <f>COUNTIFS(player_info!$R:$R,Model!$B35,player_info!$C:$C,Model!D$30)</f>
        <v>0</v>
      </c>
      <c r="E35">
        <f>COUNTIFS(player_info!$R:$R,Model!$B35,player_info!$C:$C,Model!E$30)</f>
        <v>0</v>
      </c>
      <c r="F35">
        <f>COUNTIFS(player_info!$R:$R,Model!$B35,player_info!$C:$C,Model!F$30)</f>
        <v>0</v>
      </c>
      <c r="G35">
        <f>COUNTIFS(player_info!$R:$R,Model!$B35,player_info!$C:$C,Model!G$30)</f>
        <v>0</v>
      </c>
      <c r="H35">
        <f>COUNTIFS(player_info!$R:$R,Model!$B35,player_info!$C:$C,Model!H$30)</f>
        <v>0</v>
      </c>
      <c r="I35">
        <f>COUNTIFS(player_info!$R:$R,Model!$B35,player_info!$C:$C,Model!I$30)</f>
        <v>0</v>
      </c>
      <c r="J35">
        <f>COUNTIFS(player_info!$R:$R,Model!$B35,player_info!$C:$C,Model!J$30)</f>
        <v>0</v>
      </c>
      <c r="K35">
        <f>COUNTIFS(player_info!$R:$R,Model!$B35,player_info!$C:$C,Model!K$30)</f>
        <v>0</v>
      </c>
      <c r="L35">
        <f>COUNTIFS(player_info!$R:$R,Model!$B35,player_info!$C:$C,Model!L$30)</f>
        <v>0</v>
      </c>
      <c r="M35">
        <f>COUNTIFS(player_info!$R:$R,Model!$B35,player_info!$C:$C,Model!M$30)</f>
        <v>0</v>
      </c>
      <c r="N35">
        <f>COUNTIFS(player_info!$R:$R,Model!$B35,player_info!$C:$C,Model!N$30)</f>
        <v>0</v>
      </c>
      <c r="O35">
        <f>COUNTIFS(player_info!$R:$R,Model!$B35,player_info!$C:$C,Model!O$30)</f>
        <v>0</v>
      </c>
      <c r="P35">
        <f>COUNTIFS(player_info!$R:$R,Model!$B35,player_info!$C:$C,Model!P$30)</f>
        <v>0</v>
      </c>
      <c r="Q35">
        <f>COUNTIFS(player_info!$R:$R,Model!$B35,player_info!$C:$C,Model!Q$30)</f>
        <v>0</v>
      </c>
      <c r="R35">
        <f>COUNTIFS(player_info!$R:$R,Model!$B35,player_info!$C:$C,Model!R$30)</f>
        <v>1</v>
      </c>
      <c r="S35">
        <f>COUNTIFS(player_info!$R:$R,Model!$B35,player_info!$C:$C,Model!S$30)</f>
        <v>0</v>
      </c>
      <c r="T35">
        <f>COUNTIFS(player_info!$R:$R,Model!$B35,player_info!$C:$C,Model!T$30)</f>
        <v>1</v>
      </c>
      <c r="U35">
        <f>COUNTIFS(player_info!$R:$R,Model!$B35,player_info!$C:$C,Model!U$30)</f>
        <v>2</v>
      </c>
      <c r="V35">
        <f>COUNTIFS(player_info!$R:$R,Model!$B35,player_info!$C:$C,Model!V$30)</f>
        <v>2</v>
      </c>
    </row>
    <row r="36" spans="2:22">
      <c r="B36" t="s">
        <v>5</v>
      </c>
      <c r="C36">
        <f>COUNTIFS(player_info!$R:$R,Model!$B36,player_info!$C:$C,Model!C$30)</f>
        <v>0</v>
      </c>
      <c r="D36">
        <f>COUNTIFS(player_info!$R:$R,Model!$B36,player_info!$C:$C,Model!D$30)</f>
        <v>0</v>
      </c>
      <c r="E36">
        <f>COUNTIFS(player_info!$R:$R,Model!$B36,player_info!$C:$C,Model!E$30)</f>
        <v>0</v>
      </c>
      <c r="F36">
        <f>COUNTIFS(player_info!$R:$R,Model!$B36,player_info!$C:$C,Model!F$30)</f>
        <v>0</v>
      </c>
      <c r="G36">
        <f>COUNTIFS(player_info!$R:$R,Model!$B36,player_info!$C:$C,Model!G$30)</f>
        <v>0</v>
      </c>
      <c r="H36">
        <f>COUNTIFS(player_info!$R:$R,Model!$B36,player_info!$C:$C,Model!H$30)</f>
        <v>0</v>
      </c>
      <c r="I36">
        <f>COUNTIFS(player_info!$R:$R,Model!$B36,player_info!$C:$C,Model!I$30)</f>
        <v>0</v>
      </c>
      <c r="J36">
        <f>COUNTIFS(player_info!$R:$R,Model!$B36,player_info!$C:$C,Model!J$30)</f>
        <v>0</v>
      </c>
      <c r="K36">
        <f>COUNTIFS(player_info!$R:$R,Model!$B36,player_info!$C:$C,Model!K$30)</f>
        <v>0</v>
      </c>
      <c r="L36">
        <f>COUNTIFS(player_info!$R:$R,Model!$B36,player_info!$C:$C,Model!L$30)</f>
        <v>0</v>
      </c>
      <c r="M36">
        <f>COUNTIFS(player_info!$R:$R,Model!$B36,player_info!$C:$C,Model!M$30)</f>
        <v>0</v>
      </c>
      <c r="N36">
        <f>COUNTIFS(player_info!$R:$R,Model!$B36,player_info!$C:$C,Model!N$30)</f>
        <v>0</v>
      </c>
      <c r="O36">
        <f>COUNTIFS(player_info!$R:$R,Model!$B36,player_info!$C:$C,Model!O$30)</f>
        <v>0</v>
      </c>
      <c r="P36">
        <f>COUNTIFS(player_info!$R:$R,Model!$B36,player_info!$C:$C,Model!P$30)</f>
        <v>0</v>
      </c>
      <c r="Q36">
        <f>COUNTIFS(player_info!$R:$R,Model!$B36,player_info!$C:$C,Model!Q$30)</f>
        <v>0</v>
      </c>
      <c r="R36">
        <f>COUNTIFS(player_info!$R:$R,Model!$B36,player_info!$C:$C,Model!R$30)</f>
        <v>0</v>
      </c>
      <c r="S36">
        <f>COUNTIFS(player_info!$R:$R,Model!$B36,player_info!$C:$C,Model!S$30)</f>
        <v>0</v>
      </c>
      <c r="T36">
        <f>COUNTIFS(player_info!$R:$R,Model!$B36,player_info!$C:$C,Model!T$30)</f>
        <v>0</v>
      </c>
      <c r="U36">
        <f>COUNTIFS(player_info!$R:$R,Model!$B36,player_info!$C:$C,Model!U$30)</f>
        <v>0</v>
      </c>
      <c r="V36">
        <f>COUNTIFS(player_info!$R:$R,Model!$B36,player_info!$C:$C,Model!V$30)</f>
        <v>10</v>
      </c>
    </row>
    <row r="38" spans="2:22">
      <c r="B38" s="56" t="s">
        <v>1230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</row>
    <row r="39" spans="2:22"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</row>
    <row r="40" spans="2:22">
      <c r="B40" t="s">
        <v>0</v>
      </c>
      <c r="C40" s="8">
        <f>IFERROR(AVERAGEIFS(player_info!$N:$N,player_info!$R:$R,Model!$B40,player_info!$C:$C,Model!C$39),0)</f>
        <v>0</v>
      </c>
      <c r="D40" s="8">
        <f>IFERROR(AVERAGEIFS(player_info!$N:$N,player_info!$R:$R,Model!$B40,player_info!$C:$C,Model!D$39),0)</f>
        <v>0</v>
      </c>
      <c r="E40" s="8">
        <f>IFERROR(AVERAGEIFS(player_info!$N:$N,player_info!$R:$R,Model!$B40,player_info!$C:$C,Model!E$39),0)</f>
        <v>0</v>
      </c>
      <c r="F40" s="8">
        <f>IFERROR(AVERAGEIFS(player_info!$N:$N,player_info!$R:$R,Model!$B40,player_info!$C:$C,Model!F$39),0)</f>
        <v>0.44845858320839577</v>
      </c>
      <c r="G40" s="8">
        <f>IFERROR(AVERAGEIFS(player_info!$N:$N,player_info!$R:$R,Model!$B40,player_info!$C:$C,Model!G$39),0)</f>
        <v>0</v>
      </c>
      <c r="H40" s="8">
        <f>IFERROR(AVERAGEIFS(player_info!$N:$N,player_info!$R:$R,Model!$B40,player_info!$C:$C,Model!H$39),0)</f>
        <v>0</v>
      </c>
      <c r="I40" s="8">
        <f>IFERROR(AVERAGEIFS(player_info!$N:$N,player_info!$R:$R,Model!$B40,player_info!$C:$C,Model!I$39),0)</f>
        <v>0.36604197901049473</v>
      </c>
      <c r="J40" s="8">
        <f>IFERROR(AVERAGEIFS(player_info!$N:$N,player_info!$R:$R,Model!$B40,player_info!$C:$C,Model!J$39),0)</f>
        <v>0.27922601199400299</v>
      </c>
      <c r="K40" s="8">
        <f>IFERROR(AVERAGEIFS(player_info!$N:$N,player_info!$R:$R,Model!$B40,player_info!$C:$C,Model!K$39),0)</f>
        <v>0.36807533733133435</v>
      </c>
      <c r="L40" s="8">
        <f>IFERROR(AVERAGEIFS(player_info!$N:$N,player_info!$R:$R,Model!$B40,player_info!$C:$C,Model!L$39),0)</f>
        <v>0.28825899550224887</v>
      </c>
      <c r="M40" s="8">
        <f>IFERROR(AVERAGEIFS(player_info!$N:$N,player_info!$R:$R,Model!$B40,player_info!$C:$C,Model!M$39),0)</f>
        <v>0.26629497751124437</v>
      </c>
      <c r="N40" s="8">
        <f>IFERROR(AVERAGEIFS(player_info!$N:$N,player_info!$R:$R,Model!$B40,player_info!$C:$C,Model!N$39),0)</f>
        <v>0.64811656671664164</v>
      </c>
      <c r="O40" s="8">
        <f>IFERROR(AVERAGEIFS(player_info!$N:$N,player_info!$R:$R,Model!$B40,player_info!$C:$C,Model!O$39),0)</f>
        <v>0.2646551724137931</v>
      </c>
      <c r="P40" s="8">
        <f>IFERROR(AVERAGEIFS(player_info!$N:$N,player_info!$R:$R,Model!$B40,player_info!$C:$C,Model!P$39),0)</f>
        <v>0.82253560719640173</v>
      </c>
      <c r="Q40" s="8">
        <f>IFERROR(AVERAGEIFS(player_info!$N:$N,player_info!$R:$R,Model!$B40,player_info!$C:$C,Model!Q$39),0)</f>
        <v>0.52110194902548723</v>
      </c>
      <c r="R40" s="8">
        <f>IFERROR(AVERAGEIFS(player_info!$N:$N,player_info!$R:$R,Model!$B40,player_info!$C:$C,Model!R$39),0)</f>
        <v>0.49075149925037476</v>
      </c>
      <c r="S40" s="8">
        <f>IFERROR(AVERAGEIFS(player_info!$N:$N,player_info!$R:$R,Model!$B40,player_info!$C:$C,Model!S$39),0)</f>
        <v>0.35297976011993998</v>
      </c>
      <c r="T40" s="8">
        <f>IFERROR(AVERAGEIFS(player_info!$N:$N,player_info!$R:$R,Model!$B40,player_info!$C:$C,Model!T$39),0)</f>
        <v>0.49680706521739126</v>
      </c>
      <c r="U40" s="8">
        <f>IFERROR(AVERAGEIFS(player_info!$N:$N,player_info!$R:$R,Model!$B40,player_info!$C:$C,Model!U$39),0)</f>
        <v>0.39059688905547224</v>
      </c>
      <c r="V40" s="8">
        <f>IFERROR(AVERAGEIFS(player_info!$N:$N,player_info!$R:$R,Model!$B40,player_info!$C:$C,Model!V$39),0)</f>
        <v>0</v>
      </c>
    </row>
    <row r="41" spans="2:22">
      <c r="B41" t="s">
        <v>1</v>
      </c>
      <c r="C41" s="8">
        <f>IFERROR(AVERAGEIFS(player_info!$N:$N,player_info!$R:$R,Model!$B41,player_info!$C:$C,Model!C$39),0)</f>
        <v>0.70372470014992494</v>
      </c>
      <c r="D41" s="8">
        <f>IFERROR(AVERAGEIFS(player_info!$N:$N,player_info!$R:$R,Model!$B41,player_info!$C:$C,Model!D$39),0)</f>
        <v>0.51829397801099442</v>
      </c>
      <c r="E41" s="8">
        <f>IFERROR(AVERAGEIFS(player_info!$N:$N,player_info!$R:$R,Model!$B41,player_info!$C:$C,Model!E$39),0)</f>
        <v>0.5136478635682159</v>
      </c>
      <c r="F41" s="8">
        <f>IFERROR(AVERAGEIFS(player_info!$N:$N,player_info!$R:$R,Model!$B41,player_info!$C:$C,Model!F$39),0)</f>
        <v>0.41759276611694152</v>
      </c>
      <c r="G41" s="8">
        <f>IFERROR(AVERAGEIFS(player_info!$N:$N,player_info!$R:$R,Model!$B41,player_info!$C:$C,Model!G$39),0)</f>
        <v>0.49475262368815592</v>
      </c>
      <c r="H41" s="8">
        <f>IFERROR(AVERAGEIFS(player_info!$N:$N,player_info!$R:$R,Model!$B41,player_info!$C:$C,Model!H$39),0)</f>
        <v>0.57670352323838081</v>
      </c>
      <c r="I41" s="8">
        <f>IFERROR(AVERAGEIFS(player_info!$N:$N,player_info!$R:$R,Model!$B41,player_info!$C:$C,Model!I$39),0)</f>
        <v>0.55229260369815092</v>
      </c>
      <c r="J41" s="8">
        <f>IFERROR(AVERAGEIFS(player_info!$N:$N,player_info!$R:$R,Model!$B41,player_info!$C:$C,Model!J$39),0)</f>
        <v>0.53817466266866565</v>
      </c>
      <c r="K41" s="8">
        <f>IFERROR(AVERAGEIFS(player_info!$N:$N,player_info!$R:$R,Model!$B41,player_info!$C:$C,Model!K$39),0)</f>
        <v>0</v>
      </c>
      <c r="L41" s="8">
        <f>IFERROR(AVERAGEIFS(player_info!$N:$N,player_info!$R:$R,Model!$B41,player_info!$C:$C,Model!L$39),0)</f>
        <v>0.5120539730134932</v>
      </c>
      <c r="M41" s="8">
        <f>IFERROR(AVERAGEIFS(player_info!$N:$N,player_info!$R:$R,Model!$B41,player_info!$C:$C,Model!M$39),0)</f>
        <v>0.59112631184407793</v>
      </c>
      <c r="N41" s="8">
        <f>IFERROR(AVERAGEIFS(player_info!$N:$N,player_info!$R:$R,Model!$B41,player_info!$C:$C,Model!N$39),0)</f>
        <v>0.52702398800599692</v>
      </c>
      <c r="O41" s="8">
        <f>IFERROR(AVERAGEIFS(player_info!$N:$N,player_info!$R:$R,Model!$B41,player_info!$C:$C,Model!O$39),0)</f>
        <v>0.53301161919040474</v>
      </c>
      <c r="P41" s="8">
        <f>IFERROR(AVERAGEIFS(player_info!$N:$N,player_info!$R:$R,Model!$B41,player_info!$C:$C,Model!P$39),0)</f>
        <v>0.46775987006496744</v>
      </c>
      <c r="Q41" s="8">
        <f>IFERROR(AVERAGEIFS(player_info!$N:$N,player_info!$R:$R,Model!$B41,player_info!$C:$C,Model!Q$39),0)</f>
        <v>0.31071964017990999</v>
      </c>
      <c r="R41" s="8">
        <f>IFERROR(AVERAGEIFS(player_info!$N:$N,player_info!$R:$R,Model!$B41,player_info!$C:$C,Model!R$39),0)</f>
        <v>0.39087097076461769</v>
      </c>
      <c r="S41" s="8">
        <f>IFERROR(AVERAGEIFS(player_info!$N:$N,player_info!$R:$R,Model!$B41,player_info!$C:$C,Model!S$39),0)</f>
        <v>0</v>
      </c>
      <c r="T41" s="8">
        <f>IFERROR(AVERAGEIFS(player_info!$N:$N,player_info!$R:$R,Model!$B41,player_info!$C:$C,Model!T$39),0)</f>
        <v>0.41675568465767115</v>
      </c>
      <c r="U41" s="8">
        <f>IFERROR(AVERAGEIFS(player_info!$N:$N,player_info!$R:$R,Model!$B41,player_info!$C:$C,Model!U$39),0)</f>
        <v>0.38718481668256782</v>
      </c>
      <c r="V41" s="8">
        <f>IFERROR(AVERAGEIFS(player_info!$N:$N,player_info!$R:$R,Model!$B41,player_info!$C:$C,Model!V$39),0)</f>
        <v>0.40128841829085449</v>
      </c>
    </row>
    <row r="42" spans="2:22">
      <c r="B42" t="s">
        <v>2</v>
      </c>
      <c r="C42" s="8">
        <f>IFERROR(AVERAGEIFS(player_info!$N:$N,player_info!$R:$R,Model!$B42,player_info!$C:$C,Model!C$39),0)</f>
        <v>0.50410419790104943</v>
      </c>
      <c r="D42" s="8">
        <f>IFERROR(AVERAGEIFS(player_info!$N:$N,player_info!$R:$R,Model!$B42,player_info!$C:$C,Model!D$39),0)</f>
        <v>0.67358695652173917</v>
      </c>
      <c r="E42" s="8">
        <f>IFERROR(AVERAGEIFS(player_info!$N:$N,player_info!$R:$R,Model!$B42,player_info!$C:$C,Model!E$39),0)</f>
        <v>0.58769677661169417</v>
      </c>
      <c r="F42" s="8">
        <f>IFERROR(AVERAGEIFS(player_info!$N:$N,player_info!$R:$R,Model!$B42,player_info!$C:$C,Model!F$39),0)</f>
        <v>0.54361881559220382</v>
      </c>
      <c r="G42" s="8">
        <f>IFERROR(AVERAGEIFS(player_info!$N:$N,player_info!$R:$R,Model!$B42,player_info!$C:$C,Model!G$39),0)</f>
        <v>0.52135026236881554</v>
      </c>
      <c r="H42" s="8">
        <f>IFERROR(AVERAGEIFS(player_info!$N:$N,player_info!$R:$R,Model!$B42,player_info!$C:$C,Model!H$39),0)</f>
        <v>0.62752373813093454</v>
      </c>
      <c r="I42" s="8">
        <f>IFERROR(AVERAGEIFS(player_info!$N:$N,player_info!$R:$R,Model!$B42,player_info!$C:$C,Model!I$39),0)</f>
        <v>0.45285794602698648</v>
      </c>
      <c r="J42" s="8">
        <f>IFERROR(AVERAGEIFS(player_info!$N:$N,player_info!$R:$R,Model!$B42,player_info!$C:$C,Model!J$39),0)</f>
        <v>0.52145333583208386</v>
      </c>
      <c r="K42" s="8">
        <f>IFERROR(AVERAGEIFS(player_info!$N:$N,player_info!$R:$R,Model!$B42,player_info!$C:$C,Model!K$39),0)</f>
        <v>0.47978823088455763</v>
      </c>
      <c r="L42" s="8">
        <f>IFERROR(AVERAGEIFS(player_info!$N:$N,player_info!$R:$R,Model!$B42,player_info!$C:$C,Model!L$39),0)</f>
        <v>0.34597544977511241</v>
      </c>
      <c r="M42" s="8">
        <f>IFERROR(AVERAGEIFS(player_info!$N:$N,player_info!$R:$R,Model!$B42,player_info!$C:$C,Model!M$39),0)</f>
        <v>0.35335925787106448</v>
      </c>
      <c r="N42" s="8">
        <f>IFERROR(AVERAGEIFS(player_info!$N:$N,player_info!$R:$R,Model!$B42,player_info!$C:$C,Model!N$39),0)</f>
        <v>0.40678254622688659</v>
      </c>
      <c r="O42" s="8">
        <f>IFERROR(AVERAGEIFS(player_info!$N:$N,player_info!$R:$R,Model!$B42,player_info!$C:$C,Model!O$39),0)</f>
        <v>0.34314561469265359</v>
      </c>
      <c r="P42" s="8">
        <f>IFERROR(AVERAGEIFS(player_info!$N:$N,player_info!$R:$R,Model!$B42,player_info!$C:$C,Model!P$39),0)</f>
        <v>0.42103635682158919</v>
      </c>
      <c r="Q42" s="8">
        <f>IFERROR(AVERAGEIFS(player_info!$N:$N,player_info!$R:$R,Model!$B42,player_info!$C:$C,Model!Q$39),0)</f>
        <v>0.47332739880059971</v>
      </c>
      <c r="R42" s="8">
        <f>IFERROR(AVERAGEIFS(player_info!$N:$N,player_info!$R:$R,Model!$B42,player_info!$C:$C,Model!R$39),0)</f>
        <v>0.46703054722638676</v>
      </c>
      <c r="S42" s="8">
        <f>IFERROR(AVERAGEIFS(player_info!$N:$N,player_info!$R:$R,Model!$B42,player_info!$C:$C,Model!S$39),0)</f>
        <v>0.38041604197901047</v>
      </c>
      <c r="T42" s="8">
        <f>IFERROR(AVERAGEIFS(player_info!$N:$N,player_info!$R:$R,Model!$B42,player_info!$C:$C,Model!T$39),0)</f>
        <v>0.38924475262368813</v>
      </c>
      <c r="U42" s="8">
        <f>IFERROR(AVERAGEIFS(player_info!$N:$N,player_info!$R:$R,Model!$B42,player_info!$C:$C,Model!U$39),0)</f>
        <v>0.47119431355750685</v>
      </c>
      <c r="V42" s="8">
        <f>IFERROR(AVERAGEIFS(player_info!$N:$N,player_info!$R:$R,Model!$B42,player_info!$C:$C,Model!V$39),0)</f>
        <v>0.45961206896551721</v>
      </c>
    </row>
    <row r="43" spans="2:22">
      <c r="B43" t="s">
        <v>3</v>
      </c>
      <c r="C43" s="8">
        <f>IFERROR(AVERAGEIFS(player_info!$N:$N,player_info!$R:$R,Model!$B43,player_info!$C:$C,Model!C$39),0)</f>
        <v>0</v>
      </c>
      <c r="D43" s="8">
        <f>IFERROR(AVERAGEIFS(player_info!$N:$N,player_info!$R:$R,Model!$B43,player_info!$C:$C,Model!D$39),0)</f>
        <v>0.77574025487256371</v>
      </c>
      <c r="E43" s="8">
        <f>IFERROR(AVERAGEIFS(player_info!$N:$N,player_info!$R:$R,Model!$B43,player_info!$C:$C,Model!E$39),0)</f>
        <v>0</v>
      </c>
      <c r="F43" s="8">
        <f>IFERROR(AVERAGEIFS(player_info!$N:$N,player_info!$R:$R,Model!$B43,player_info!$C:$C,Model!F$39),0)</f>
        <v>0</v>
      </c>
      <c r="G43" s="8">
        <f>IFERROR(AVERAGEIFS(player_info!$N:$N,player_info!$R:$R,Model!$B43,player_info!$C:$C,Model!G$39),0)</f>
        <v>0</v>
      </c>
      <c r="H43" s="8">
        <f>IFERROR(AVERAGEIFS(player_info!$N:$N,player_info!$R:$R,Model!$B43,player_info!$C:$C,Model!H$39),0)</f>
        <v>0.63818403298350823</v>
      </c>
      <c r="I43" s="8">
        <f>IFERROR(AVERAGEIFS(player_info!$N:$N,player_info!$R:$R,Model!$B43,player_info!$C:$C,Model!I$39),0)</f>
        <v>0</v>
      </c>
      <c r="J43" s="8">
        <f>IFERROR(AVERAGEIFS(player_info!$N:$N,player_info!$R:$R,Model!$B43,player_info!$C:$C,Model!J$39),0)</f>
        <v>0.48995970764617691</v>
      </c>
      <c r="K43" s="8">
        <f>IFERROR(AVERAGEIFS(player_info!$N:$N,player_info!$R:$R,Model!$B43,player_info!$C:$C,Model!K$39),0)</f>
        <v>0</v>
      </c>
      <c r="L43" s="8">
        <f>IFERROR(AVERAGEIFS(player_info!$N:$N,player_info!$R:$R,Model!$B43,player_info!$C:$C,Model!L$39),0)</f>
        <v>0.45949212893553221</v>
      </c>
      <c r="M43" s="8">
        <f>IFERROR(AVERAGEIFS(player_info!$N:$N,player_info!$R:$R,Model!$B43,player_info!$C:$C,Model!M$39),0)</f>
        <v>0</v>
      </c>
      <c r="N43" s="8">
        <f>IFERROR(AVERAGEIFS(player_info!$N:$N,player_info!$R:$R,Model!$B43,player_info!$C:$C,Model!N$39),0)</f>
        <v>0.49828523238380806</v>
      </c>
      <c r="O43" s="8">
        <f>IFERROR(AVERAGEIFS(player_info!$N:$N,player_info!$R:$R,Model!$B43,player_info!$C:$C,Model!O$39),0)</f>
        <v>0.49785419790104946</v>
      </c>
      <c r="P43" s="8">
        <f>IFERROR(AVERAGEIFS(player_info!$N:$N,player_info!$R:$R,Model!$B43,player_info!$C:$C,Model!P$39),0)</f>
        <v>0.51246720389805089</v>
      </c>
      <c r="Q43" s="8">
        <f>IFERROR(AVERAGEIFS(player_info!$N:$N,player_info!$R:$R,Model!$B43,player_info!$C:$C,Model!Q$39),0)</f>
        <v>0.45856446776611687</v>
      </c>
      <c r="R43" s="8">
        <f>IFERROR(AVERAGEIFS(player_info!$N:$N,player_info!$R:$R,Model!$B43,player_info!$C:$C,Model!R$39),0)</f>
        <v>0.4254357196401799</v>
      </c>
      <c r="S43" s="8">
        <f>IFERROR(AVERAGEIFS(player_info!$N:$N,player_info!$R:$R,Model!$B43,player_info!$C:$C,Model!S$39),0)</f>
        <v>0.38083770614692647</v>
      </c>
      <c r="T43" s="8">
        <f>IFERROR(AVERAGEIFS(player_info!$N:$N,player_info!$R:$R,Model!$B43,player_info!$C:$C,Model!T$39),0)</f>
        <v>0.37213736881559223</v>
      </c>
      <c r="U43" s="8">
        <f>IFERROR(AVERAGEIFS(player_info!$N:$N,player_info!$R:$R,Model!$B43,player_info!$C:$C,Model!U$39),0)</f>
        <v>0.46009807596201896</v>
      </c>
      <c r="V43" s="8">
        <f>IFERROR(AVERAGEIFS(player_info!$N:$N,player_info!$R:$R,Model!$B43,player_info!$C:$C,Model!V$39),0)</f>
        <v>0.33850262368815587</v>
      </c>
    </row>
    <row r="44" spans="2:22">
      <c r="B44" t="s">
        <v>1537</v>
      </c>
      <c r="C44" s="8">
        <f>IFERROR(AVERAGEIFS(player_info!$N:$N,player_info!$R:$R,Model!$B44,player_info!$C:$C,Model!C$39),0)</f>
        <v>0</v>
      </c>
      <c r="D44" s="8">
        <f>IFERROR(AVERAGEIFS(player_info!$N:$N,player_info!$R:$R,Model!$B44,player_info!$C:$C,Model!D$39),0)</f>
        <v>0</v>
      </c>
      <c r="E44" s="8">
        <f>IFERROR(AVERAGEIFS(player_info!$N:$N,player_info!$R:$R,Model!$B44,player_info!$C:$C,Model!E$39),0)</f>
        <v>0</v>
      </c>
      <c r="F44" s="8">
        <f>IFERROR(AVERAGEIFS(player_info!$N:$N,player_info!$R:$R,Model!$B44,player_info!$C:$C,Model!F$39),0)</f>
        <v>0</v>
      </c>
      <c r="G44" s="8">
        <f>IFERROR(AVERAGEIFS(player_info!$N:$N,player_info!$R:$R,Model!$B44,player_info!$C:$C,Model!G$39),0)</f>
        <v>0</v>
      </c>
      <c r="H44" s="8">
        <f>IFERROR(AVERAGEIFS(player_info!$N:$N,player_info!$R:$R,Model!$B44,player_info!$C:$C,Model!H$39),0)</f>
        <v>0</v>
      </c>
      <c r="I44" s="8">
        <f>IFERROR(AVERAGEIFS(player_info!$N:$N,player_info!$R:$R,Model!$B44,player_info!$C:$C,Model!I$39),0)</f>
        <v>0</v>
      </c>
      <c r="J44" s="8">
        <f>IFERROR(AVERAGEIFS(player_info!$N:$N,player_info!$R:$R,Model!$B44,player_info!$C:$C,Model!J$39),0)</f>
        <v>0</v>
      </c>
      <c r="K44" s="8">
        <f>IFERROR(AVERAGEIFS(player_info!$N:$N,player_info!$R:$R,Model!$B44,player_info!$C:$C,Model!K$39),0)</f>
        <v>0</v>
      </c>
      <c r="L44" s="8">
        <f>IFERROR(AVERAGEIFS(player_info!$N:$N,player_info!$R:$R,Model!$B44,player_info!$C:$C,Model!L$39),0)</f>
        <v>0</v>
      </c>
      <c r="M44" s="8">
        <f>IFERROR(AVERAGEIFS(player_info!$N:$N,player_info!$R:$R,Model!$B44,player_info!$C:$C,Model!M$39),0)</f>
        <v>0</v>
      </c>
      <c r="N44" s="8">
        <f>IFERROR(AVERAGEIFS(player_info!$N:$N,player_info!$R:$R,Model!$B44,player_info!$C:$C,Model!N$39),0)</f>
        <v>0</v>
      </c>
      <c r="O44" s="8">
        <f>IFERROR(AVERAGEIFS(player_info!$N:$N,player_info!$R:$R,Model!$B44,player_info!$C:$C,Model!O$39),0)</f>
        <v>0</v>
      </c>
      <c r="P44" s="8">
        <f>IFERROR(AVERAGEIFS(player_info!$N:$N,player_info!$R:$R,Model!$B44,player_info!$C:$C,Model!P$39),0)</f>
        <v>0</v>
      </c>
      <c r="Q44" s="8">
        <f>IFERROR(AVERAGEIFS(player_info!$N:$N,player_info!$R:$R,Model!$B44,player_info!$C:$C,Model!Q$39),0)</f>
        <v>0</v>
      </c>
      <c r="R44" s="8">
        <f>IFERROR(AVERAGEIFS(player_info!$N:$N,player_info!$R:$R,Model!$B44,player_info!$C:$C,Model!R$39),0)</f>
        <v>0</v>
      </c>
      <c r="S44" s="8">
        <f>IFERROR(AVERAGEIFS(player_info!$N:$N,player_info!$R:$R,Model!$B44,player_info!$C:$C,Model!S$39),0)</f>
        <v>0</v>
      </c>
      <c r="T44" s="8">
        <f>IFERROR(AVERAGEIFS(player_info!$N:$N,player_info!$R:$R,Model!$B44,player_info!$C:$C,Model!T$39),0)</f>
        <v>0</v>
      </c>
      <c r="U44" s="8">
        <f>IFERROR(AVERAGEIFS(player_info!$N:$N,player_info!$R:$R,Model!$B44,player_info!$C:$C,Model!U$39),0)</f>
        <v>0</v>
      </c>
      <c r="V44" s="8">
        <f>IFERROR(AVERAGEIFS(player_info!$N:$N,player_info!$R:$R,Model!$B44,player_info!$C:$C,Model!V$39),0)</f>
        <v>0</v>
      </c>
    </row>
    <row r="45" spans="2:22">
      <c r="B45" t="s">
        <v>5</v>
      </c>
      <c r="C45" s="8">
        <f>IFERROR(AVERAGEIFS(player_info!$N:$N,player_info!$R:$R,Model!$B45,player_info!$C:$C,Model!C$39),0)</f>
        <v>0</v>
      </c>
      <c r="D45" s="8">
        <f>IFERROR(AVERAGEIFS(player_info!$N:$N,player_info!$R:$R,Model!$B45,player_info!$C:$C,Model!D$39),0)</f>
        <v>0</v>
      </c>
      <c r="E45" s="8">
        <f>IFERROR(AVERAGEIFS(player_info!$N:$N,player_info!$R:$R,Model!$B45,player_info!$C:$C,Model!E$39),0)</f>
        <v>0</v>
      </c>
      <c r="F45" s="8">
        <f>IFERROR(AVERAGEIFS(player_info!$N:$N,player_info!$R:$R,Model!$B45,player_info!$C:$C,Model!F$39),0)</f>
        <v>0</v>
      </c>
      <c r="G45" s="8">
        <f>IFERROR(AVERAGEIFS(player_info!$N:$N,player_info!$R:$R,Model!$B45,player_info!$C:$C,Model!G$39),0)</f>
        <v>0</v>
      </c>
      <c r="H45" s="8">
        <f>IFERROR(AVERAGEIFS(player_info!$N:$N,player_info!$R:$R,Model!$B45,player_info!$C:$C,Model!H$39),0)</f>
        <v>0</v>
      </c>
      <c r="I45" s="8">
        <f>IFERROR(AVERAGEIFS(player_info!$N:$N,player_info!$R:$R,Model!$B45,player_info!$C:$C,Model!I$39),0)</f>
        <v>0</v>
      </c>
      <c r="J45" s="8">
        <f>IFERROR(AVERAGEIFS(player_info!$N:$N,player_info!$R:$R,Model!$B45,player_info!$C:$C,Model!J$39),0)</f>
        <v>0</v>
      </c>
      <c r="K45" s="8">
        <f>IFERROR(AVERAGEIFS(player_info!$N:$N,player_info!$R:$R,Model!$B45,player_info!$C:$C,Model!K$39),0)</f>
        <v>0</v>
      </c>
      <c r="L45" s="8">
        <f>IFERROR(AVERAGEIFS(player_info!$N:$N,player_info!$R:$R,Model!$B45,player_info!$C:$C,Model!L$39),0)</f>
        <v>0</v>
      </c>
      <c r="M45" s="8">
        <f>IFERROR(AVERAGEIFS(player_info!$N:$N,player_info!$R:$R,Model!$B45,player_info!$C:$C,Model!M$39),0)</f>
        <v>0</v>
      </c>
      <c r="N45" s="8">
        <f>IFERROR(AVERAGEIFS(player_info!$N:$N,player_info!$R:$R,Model!$B45,player_info!$C:$C,Model!N$39),0)</f>
        <v>0</v>
      </c>
      <c r="O45" s="8">
        <f>IFERROR(AVERAGEIFS(player_info!$N:$N,player_info!$R:$R,Model!$B45,player_info!$C:$C,Model!O$39),0)</f>
        <v>0</v>
      </c>
      <c r="P45" s="8">
        <f>IFERROR(AVERAGEIFS(player_info!$N:$N,player_info!$R:$R,Model!$B45,player_info!$C:$C,Model!P$39),0)</f>
        <v>0</v>
      </c>
      <c r="Q45" s="8">
        <f>IFERROR(AVERAGEIFS(player_info!$N:$N,player_info!$R:$R,Model!$B45,player_info!$C:$C,Model!Q$39),0)</f>
        <v>0</v>
      </c>
      <c r="R45" s="8">
        <f>IFERROR(AVERAGEIFS(player_info!$N:$N,player_info!$R:$R,Model!$B45,player_info!$C:$C,Model!R$39),0)</f>
        <v>0</v>
      </c>
      <c r="S45" s="8">
        <f>IFERROR(AVERAGEIFS(player_info!$N:$N,player_info!$R:$R,Model!$B45,player_info!$C:$C,Model!S$39),0)</f>
        <v>0</v>
      </c>
      <c r="T45" s="8">
        <f>IFERROR(AVERAGEIFS(player_info!$N:$N,player_info!$R:$R,Model!$B45,player_info!$C:$C,Model!T$39),0)</f>
        <v>0</v>
      </c>
      <c r="U45" s="8">
        <f>IFERROR(AVERAGEIFS(player_info!$N:$N,player_info!$R:$R,Model!$B45,player_info!$C:$C,Model!U$39),0)</f>
        <v>0</v>
      </c>
      <c r="V45" s="8">
        <f>IFERROR(AVERAGEIFS(player_info!$N:$N,player_info!$R:$R,Model!$B45,player_info!$C:$C,Model!V$39),0)</f>
        <v>0.50226105697151424</v>
      </c>
    </row>
    <row r="47" spans="2:22">
      <c r="B47" s="56" t="s">
        <v>1231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</row>
    <row r="48" spans="2:22">
      <c r="C48">
        <v>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O48">
        <v>13</v>
      </c>
      <c r="P48">
        <v>14</v>
      </c>
      <c r="Q48">
        <v>15</v>
      </c>
      <c r="R48">
        <v>16</v>
      </c>
      <c r="S48">
        <v>17</v>
      </c>
      <c r="T48">
        <v>18</v>
      </c>
      <c r="U48">
        <v>19</v>
      </c>
      <c r="V48">
        <v>20</v>
      </c>
    </row>
    <row r="49" spans="2:22">
      <c r="B49" t="s">
        <v>0</v>
      </c>
      <c r="C49" s="6">
        <f>IFERROR((C22/C31)*(1-C40),0)</f>
        <v>0</v>
      </c>
      <c r="D49" s="6">
        <f t="shared" ref="D49:V54" si="2">IFERROR((D22/D31)*(1-D40),0)</f>
        <v>0</v>
      </c>
      <c r="E49" s="6">
        <f t="shared" si="2"/>
        <v>0</v>
      </c>
      <c r="F49" s="6">
        <f t="shared" si="2"/>
        <v>5.6339438655184129</v>
      </c>
      <c r="G49" s="6">
        <f t="shared" si="2"/>
        <v>0</v>
      </c>
      <c r="H49" s="6">
        <f t="shared" si="2"/>
        <v>0</v>
      </c>
      <c r="I49" s="6">
        <f t="shared" si="2"/>
        <v>11.871180922038981</v>
      </c>
      <c r="J49" s="6">
        <f t="shared" si="2"/>
        <v>6.6449505405500382</v>
      </c>
      <c r="K49" s="6">
        <f t="shared" si="2"/>
        <v>10.669573985663417</v>
      </c>
      <c r="L49" s="6">
        <f t="shared" si="2"/>
        <v>6.0793580318239311</v>
      </c>
      <c r="M49" s="6">
        <f t="shared" si="2"/>
        <v>5.9291390715774925</v>
      </c>
      <c r="N49" s="6">
        <f t="shared" si="2"/>
        <v>6.0533187464861333</v>
      </c>
      <c r="O49" s="6">
        <f t="shared" si="2"/>
        <v>3.7539659841954025</v>
      </c>
      <c r="P49" s="6">
        <f t="shared" si="2"/>
        <v>2.5627632964767626</v>
      </c>
      <c r="Q49" s="6">
        <f t="shared" si="2"/>
        <v>3.6745099173069717</v>
      </c>
      <c r="R49" s="6">
        <f t="shared" si="2"/>
        <v>3.8022243607688346</v>
      </c>
      <c r="S49" s="6">
        <f t="shared" si="2"/>
        <v>9.7121781882496254</v>
      </c>
      <c r="T49" s="6">
        <f t="shared" si="2"/>
        <v>1.7359291387143343</v>
      </c>
      <c r="U49" s="6">
        <f t="shared" si="2"/>
        <v>4.0829627556339023</v>
      </c>
      <c r="V49" s="6">
        <f t="shared" si="2"/>
        <v>0</v>
      </c>
    </row>
    <row r="50" spans="2:22">
      <c r="B50" t="s">
        <v>1</v>
      </c>
      <c r="C50" s="6">
        <f>IFERROR((C23/C32)*(1-C41),0)</f>
        <v>1.0787777158173846</v>
      </c>
      <c r="D50" s="6">
        <f t="shared" ref="C50:R54" si="3">IFERROR((D23/D32)*(1-D41),0)</f>
        <v>2.2432781829571327</v>
      </c>
      <c r="E50" s="6">
        <f t="shared" si="3"/>
        <v>1.5090784864525744</v>
      </c>
      <c r="F50" s="6">
        <f t="shared" si="3"/>
        <v>3.0903073836616852</v>
      </c>
      <c r="G50" s="6">
        <f t="shared" si="3"/>
        <v>5.5173013493253382</v>
      </c>
      <c r="H50" s="6">
        <f t="shared" si="3"/>
        <v>0.85645576143178404</v>
      </c>
      <c r="I50" s="6">
        <f t="shared" si="3"/>
        <v>1.2570006967002612</v>
      </c>
      <c r="J50" s="6">
        <f t="shared" si="3"/>
        <v>2.1689915608601953</v>
      </c>
      <c r="K50" s="6">
        <f t="shared" si="3"/>
        <v>0</v>
      </c>
      <c r="L50" s="6">
        <f t="shared" si="3"/>
        <v>0.81729739655172418</v>
      </c>
      <c r="M50" s="6">
        <f t="shared" si="3"/>
        <v>3.7217727464392811</v>
      </c>
      <c r="N50" s="6">
        <f t="shared" si="3"/>
        <v>1.2919471149841748</v>
      </c>
      <c r="O50" s="6">
        <f t="shared" si="3"/>
        <v>1.187804404438406</v>
      </c>
      <c r="P50" s="6">
        <f t="shared" si="3"/>
        <v>0.50048128745956888</v>
      </c>
      <c r="Q50" s="6">
        <f t="shared" si="3"/>
        <v>1.2222759713893057</v>
      </c>
      <c r="R50" s="6">
        <f t="shared" si="3"/>
        <v>0.7708099571125081</v>
      </c>
      <c r="S50" s="6">
        <f t="shared" si="2"/>
        <v>0</v>
      </c>
      <c r="T50" s="6">
        <f t="shared" si="2"/>
        <v>0.3334415851427584</v>
      </c>
      <c r="U50" s="6">
        <f t="shared" si="2"/>
        <v>0.22556093568190544</v>
      </c>
      <c r="V50" s="6">
        <f t="shared" si="2"/>
        <v>0.34602619019266412</v>
      </c>
    </row>
    <row r="51" spans="2:22">
      <c r="B51" t="s">
        <v>2</v>
      </c>
      <c r="C51" s="6">
        <f t="shared" si="3"/>
        <v>6.9788036099137933</v>
      </c>
      <c r="D51" s="6">
        <f t="shared" si="2"/>
        <v>0.85139946195652183</v>
      </c>
      <c r="E51" s="6">
        <f t="shared" si="2"/>
        <v>1.598677116519865</v>
      </c>
      <c r="F51" s="6">
        <f t="shared" si="2"/>
        <v>1.1986245677210225</v>
      </c>
      <c r="G51" s="6">
        <f t="shared" si="2"/>
        <v>2.4066359230052941</v>
      </c>
      <c r="H51" s="6">
        <f t="shared" si="2"/>
        <v>1.1175322512354935</v>
      </c>
      <c r="I51" s="6">
        <f t="shared" si="2"/>
        <v>2.3056053208747196</v>
      </c>
      <c r="J51" s="6">
        <f t="shared" si="2"/>
        <v>1.9798372771622004</v>
      </c>
      <c r="K51" s="6">
        <f t="shared" si="2"/>
        <v>0.85642463549475289</v>
      </c>
      <c r="L51" s="6">
        <f t="shared" si="2"/>
        <v>2.5423160563273051</v>
      </c>
      <c r="M51" s="6">
        <f t="shared" si="2"/>
        <v>1.2782773982881608</v>
      </c>
      <c r="N51" s="6">
        <f t="shared" si="2"/>
        <v>0.75555923717286333</v>
      </c>
      <c r="O51" s="6">
        <f t="shared" si="2"/>
        <v>1.2025310342265392</v>
      </c>
      <c r="P51" s="6">
        <f t="shared" si="2"/>
        <v>0.6101231448078045</v>
      </c>
      <c r="Q51" s="6">
        <f t="shared" si="2"/>
        <v>0.72289929144314546</v>
      </c>
      <c r="R51" s="6">
        <f t="shared" si="2"/>
        <v>1.7707910068403303</v>
      </c>
      <c r="S51" s="6">
        <f t="shared" si="2"/>
        <v>1.668810666932159</v>
      </c>
      <c r="T51" s="6">
        <f t="shared" si="2"/>
        <v>0.59731863193403301</v>
      </c>
      <c r="U51" s="6">
        <f t="shared" si="2"/>
        <v>0.28761228667849942</v>
      </c>
      <c r="V51" s="6">
        <f t="shared" si="2"/>
        <v>0.50297957650862068</v>
      </c>
    </row>
    <row r="52" spans="2:22">
      <c r="B52" t="s">
        <v>3</v>
      </c>
      <c r="C52" s="6">
        <f t="shared" si="3"/>
        <v>0</v>
      </c>
      <c r="D52" s="6">
        <f t="shared" si="2"/>
        <v>2.4361616437874809</v>
      </c>
      <c r="E52" s="6">
        <f t="shared" si="2"/>
        <v>0</v>
      </c>
      <c r="F52" s="6">
        <f t="shared" si="2"/>
        <v>0</v>
      </c>
      <c r="G52" s="6">
        <f t="shared" si="2"/>
        <v>0</v>
      </c>
      <c r="H52" s="6">
        <f t="shared" si="2"/>
        <v>3.1722214908170909</v>
      </c>
      <c r="I52" s="6">
        <f t="shared" si="2"/>
        <v>0</v>
      </c>
      <c r="J52" s="6">
        <f t="shared" si="2"/>
        <v>1.9737762376136152</v>
      </c>
      <c r="K52" s="6">
        <f t="shared" si="2"/>
        <v>0</v>
      </c>
      <c r="L52" s="6">
        <f t="shared" si="2"/>
        <v>3.9345594839299096</v>
      </c>
      <c r="M52" s="6">
        <f t="shared" si="2"/>
        <v>0</v>
      </c>
      <c r="N52" s="6">
        <f t="shared" si="2"/>
        <v>1.6413128264969079</v>
      </c>
      <c r="O52" s="6">
        <f t="shared" si="2"/>
        <v>1.5843484659037668</v>
      </c>
      <c r="P52" s="6">
        <f t="shared" si="2"/>
        <v>1.4302993405640931</v>
      </c>
      <c r="Q52" s="6">
        <f t="shared" si="2"/>
        <v>0.72431807314116392</v>
      </c>
      <c r="R52" s="6">
        <f t="shared" si="2"/>
        <v>0.78441490619436394</v>
      </c>
      <c r="S52" s="6">
        <f t="shared" si="2"/>
        <v>1.6948600353143741</v>
      </c>
      <c r="T52" s="6">
        <f t="shared" si="2"/>
        <v>0.76452085700313899</v>
      </c>
      <c r="U52" s="6">
        <f t="shared" si="2"/>
        <v>0.77528416564287295</v>
      </c>
      <c r="V52" s="6">
        <f t="shared" si="2"/>
        <v>2.5653695125093705</v>
      </c>
    </row>
    <row r="53" spans="2:22">
      <c r="B53" t="s">
        <v>4</v>
      </c>
      <c r="C53" s="6">
        <f t="shared" si="3"/>
        <v>0</v>
      </c>
      <c r="D53" s="6">
        <f t="shared" si="2"/>
        <v>0</v>
      </c>
      <c r="E53" s="6">
        <f t="shared" si="2"/>
        <v>0</v>
      </c>
      <c r="F53" s="6">
        <f t="shared" si="2"/>
        <v>0</v>
      </c>
      <c r="G53" s="6">
        <f t="shared" si="2"/>
        <v>0</v>
      </c>
      <c r="H53" s="6">
        <f t="shared" si="2"/>
        <v>0</v>
      </c>
      <c r="I53" s="6">
        <f t="shared" si="2"/>
        <v>0</v>
      </c>
      <c r="J53" s="6">
        <f t="shared" si="2"/>
        <v>0</v>
      </c>
      <c r="K53" s="6">
        <f t="shared" si="2"/>
        <v>0</v>
      </c>
      <c r="L53" s="6">
        <f t="shared" si="2"/>
        <v>0</v>
      </c>
      <c r="M53" s="6">
        <f t="shared" si="2"/>
        <v>0</v>
      </c>
      <c r="N53" s="6">
        <f t="shared" si="2"/>
        <v>0</v>
      </c>
      <c r="O53" s="6">
        <f t="shared" si="2"/>
        <v>0</v>
      </c>
      <c r="P53" s="6">
        <f t="shared" si="2"/>
        <v>0</v>
      </c>
      <c r="Q53" s="6">
        <f t="shared" si="2"/>
        <v>0</v>
      </c>
      <c r="R53" s="6">
        <f t="shared" si="2"/>
        <v>9</v>
      </c>
      <c r="S53" s="6">
        <f t="shared" si="2"/>
        <v>0</v>
      </c>
      <c r="T53" s="6">
        <f t="shared" si="2"/>
        <v>9</v>
      </c>
      <c r="U53" s="6">
        <f t="shared" si="2"/>
        <v>4</v>
      </c>
      <c r="V53" s="6">
        <f t="shared" si="2"/>
        <v>4</v>
      </c>
    </row>
    <row r="54" spans="2:22">
      <c r="B54" t="s">
        <v>5</v>
      </c>
      <c r="C54" s="6">
        <f t="shared" si="3"/>
        <v>0</v>
      </c>
      <c r="D54" s="6">
        <f t="shared" si="2"/>
        <v>0</v>
      </c>
      <c r="E54" s="6">
        <f t="shared" si="2"/>
        <v>0</v>
      </c>
      <c r="F54" s="6">
        <f t="shared" si="2"/>
        <v>0</v>
      </c>
      <c r="G54" s="6">
        <f t="shared" si="2"/>
        <v>0</v>
      </c>
      <c r="H54" s="6">
        <f t="shared" si="2"/>
        <v>0</v>
      </c>
      <c r="I54" s="6">
        <f t="shared" si="2"/>
        <v>0</v>
      </c>
      <c r="J54" s="6">
        <f t="shared" si="2"/>
        <v>0</v>
      </c>
      <c r="K54" s="6">
        <f t="shared" si="2"/>
        <v>0</v>
      </c>
      <c r="L54" s="6">
        <f t="shared" si="2"/>
        <v>0</v>
      </c>
      <c r="M54" s="6">
        <f t="shared" si="2"/>
        <v>0</v>
      </c>
      <c r="N54" s="6">
        <f t="shared" si="2"/>
        <v>0</v>
      </c>
      <c r="O54" s="6">
        <f t="shared" si="2"/>
        <v>0</v>
      </c>
      <c r="P54" s="6">
        <f t="shared" si="2"/>
        <v>0</v>
      </c>
      <c r="Q54" s="6">
        <f t="shared" si="2"/>
        <v>0</v>
      </c>
      <c r="R54" s="6">
        <f t="shared" si="2"/>
        <v>0</v>
      </c>
      <c r="S54" s="6">
        <f t="shared" si="2"/>
        <v>0</v>
      </c>
      <c r="T54" s="6">
        <f t="shared" si="2"/>
        <v>0</v>
      </c>
      <c r="U54" s="6">
        <f t="shared" si="2"/>
        <v>0</v>
      </c>
      <c r="V54" s="6">
        <f t="shared" si="2"/>
        <v>0</v>
      </c>
    </row>
  </sheetData>
  <mergeCells count="6">
    <mergeCell ref="B1:V1"/>
    <mergeCell ref="B11:V11"/>
    <mergeCell ref="B20:V20"/>
    <mergeCell ref="B29:V29"/>
    <mergeCell ref="B47:V47"/>
    <mergeCell ref="B38:V38"/>
  </mergeCells>
  <conditionalFormatting sqref="C40:V45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49:V54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C3:V8">
    <cfRule type="colorScale" priority="2">
      <colorScale>
        <cfvo type="min" val="0"/>
        <cfvo type="max" val="0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884"/>
  <sheetViews>
    <sheetView zoomScale="80" zoomScaleNormal="80" workbookViewId="0">
      <selection activeCell="R39" sqref="R39:R183"/>
    </sheetView>
  </sheetViews>
  <sheetFormatPr defaultRowHeight="15"/>
  <cols>
    <col min="1" max="1" width="22.7109375" style="11" bestFit="1" customWidth="1"/>
    <col min="2" max="2" width="10.5703125" bestFit="1" customWidth="1"/>
    <col min="3" max="3" width="7.85546875" bestFit="1" customWidth="1"/>
    <col min="4" max="4" width="6.28515625" style="6" bestFit="1" customWidth="1"/>
    <col min="5" max="5" width="8.85546875" style="6" bestFit="1" customWidth="1"/>
    <col min="6" max="6" width="12.7109375" bestFit="1" customWidth="1"/>
    <col min="7" max="7" width="13.7109375" bestFit="1" customWidth="1"/>
    <col min="8" max="8" width="14.85546875" bestFit="1" customWidth="1"/>
    <col min="9" max="9" width="10" style="6" bestFit="1" customWidth="1"/>
    <col min="10" max="10" width="7.140625" style="6" bestFit="1" customWidth="1"/>
    <col min="11" max="11" width="8.5703125" style="6" bestFit="1" customWidth="1"/>
    <col min="12" max="12" width="8.42578125" style="6" bestFit="1" customWidth="1"/>
    <col min="13" max="13" width="6.42578125" style="6" bestFit="1" customWidth="1"/>
    <col min="14" max="14" width="9.28515625" style="37" bestFit="1" customWidth="1"/>
    <col min="15" max="15" width="10" customWidth="1"/>
    <col min="16" max="16" width="7.85546875" bestFit="1" customWidth="1"/>
  </cols>
  <sheetData>
    <row r="1" spans="1:16">
      <c r="A1" s="11" t="s">
        <v>1233</v>
      </c>
      <c r="B1" t="s">
        <v>709</v>
      </c>
      <c r="C1" t="s">
        <v>249</v>
      </c>
      <c r="D1" s="6" t="s">
        <v>710</v>
      </c>
      <c r="E1" s="6" t="s">
        <v>12</v>
      </c>
      <c r="F1" t="s">
        <v>712</v>
      </c>
      <c r="G1" t="s">
        <v>713</v>
      </c>
      <c r="H1" t="s">
        <v>714</v>
      </c>
      <c r="I1" s="6" t="s">
        <v>715</v>
      </c>
      <c r="J1" s="6" t="s">
        <v>1560</v>
      </c>
      <c r="K1" s="6" t="s">
        <v>718</v>
      </c>
      <c r="L1" s="6" t="s">
        <v>719</v>
      </c>
      <c r="M1" s="6" t="s">
        <v>720</v>
      </c>
      <c r="N1" s="37" t="s">
        <v>1559</v>
      </c>
      <c r="O1" s="6" t="s">
        <v>1572</v>
      </c>
      <c r="P1" s="6" t="s">
        <v>1573</v>
      </c>
    </row>
    <row r="2" spans="1:16">
      <c r="A2" s="11" t="s">
        <v>1555</v>
      </c>
      <c r="B2" t="s">
        <v>1</v>
      </c>
      <c r="C2" t="s">
        <v>15</v>
      </c>
      <c r="D2" s="6">
        <v>129.73179999999999</v>
      </c>
      <c r="E2" s="6">
        <v>275.1481</v>
      </c>
      <c r="F2">
        <v>2</v>
      </c>
      <c r="G2">
        <v>1</v>
      </c>
      <c r="H2">
        <v>1</v>
      </c>
      <c r="I2" s="6">
        <v>13.5542</v>
      </c>
      <c r="J2" s="6">
        <v>52.1</v>
      </c>
      <c r="K2" s="6">
        <v>310.56630000000001</v>
      </c>
      <c r="L2" s="6">
        <v>239.02809999999999</v>
      </c>
      <c r="M2" s="6">
        <v>9.0250000000000004</v>
      </c>
      <c r="N2" s="53">
        <f t="shared" ref="N2:N31" si="0">J2*1.15</f>
        <v>59.914999999999999</v>
      </c>
      <c r="O2" s="55" t="s">
        <v>1569</v>
      </c>
      <c r="P2">
        <v>65</v>
      </c>
    </row>
    <row r="3" spans="1:16">
      <c r="A3" s="11" t="s">
        <v>20</v>
      </c>
      <c r="B3" t="s">
        <v>2</v>
      </c>
      <c r="C3" t="s">
        <v>15</v>
      </c>
      <c r="D3" s="6">
        <v>129.69239999999999</v>
      </c>
      <c r="E3" s="6">
        <v>280.17939999999999</v>
      </c>
      <c r="F3">
        <v>6</v>
      </c>
      <c r="G3">
        <v>2</v>
      </c>
      <c r="H3">
        <v>1</v>
      </c>
      <c r="I3" s="6">
        <v>20.846900000000002</v>
      </c>
      <c r="J3" s="6">
        <v>50.5</v>
      </c>
      <c r="K3" s="6">
        <v>299.00279999999998</v>
      </c>
      <c r="L3" s="6">
        <v>260.30169999999998</v>
      </c>
      <c r="M3" s="6">
        <v>5.2328000000000001</v>
      </c>
      <c r="N3" s="53">
        <f t="shared" si="0"/>
        <v>58.074999999999996</v>
      </c>
      <c r="O3" s="55" t="s">
        <v>1574</v>
      </c>
      <c r="P3">
        <v>53</v>
      </c>
    </row>
    <row r="4" spans="1:16">
      <c r="A4" s="11" t="s">
        <v>18</v>
      </c>
      <c r="B4" t="s">
        <v>1</v>
      </c>
      <c r="C4" t="s">
        <v>19</v>
      </c>
      <c r="D4" s="6">
        <v>117.23399999999999</v>
      </c>
      <c r="E4" s="6">
        <v>262.65039999999999</v>
      </c>
      <c r="F4">
        <v>3</v>
      </c>
      <c r="G4">
        <v>3</v>
      </c>
      <c r="H4">
        <v>2</v>
      </c>
      <c r="I4" s="6">
        <v>4.1318000000000001</v>
      </c>
      <c r="J4" s="6">
        <v>52.5</v>
      </c>
      <c r="K4" s="6">
        <v>282.3272</v>
      </c>
      <c r="L4" s="6">
        <v>241.95529999999999</v>
      </c>
      <c r="M4" s="6">
        <v>6.11</v>
      </c>
      <c r="N4" s="53">
        <f t="shared" si="0"/>
        <v>60.374999999999993</v>
      </c>
      <c r="O4" s="55" t="s">
        <v>1570</v>
      </c>
      <c r="P4">
        <v>57</v>
      </c>
    </row>
    <row r="5" spans="1:16">
      <c r="A5" s="11" t="s">
        <v>21</v>
      </c>
      <c r="B5" t="s">
        <v>1</v>
      </c>
      <c r="C5" t="s">
        <v>22</v>
      </c>
      <c r="D5" s="6">
        <v>115.1211</v>
      </c>
      <c r="E5" s="6">
        <v>260.53750000000002</v>
      </c>
      <c r="F5">
        <v>4</v>
      </c>
      <c r="G5">
        <v>4</v>
      </c>
      <c r="H5">
        <v>3</v>
      </c>
      <c r="I5" s="6">
        <v>8.5496999999999996</v>
      </c>
      <c r="J5" s="6">
        <v>52.774999999999999</v>
      </c>
      <c r="K5" s="6">
        <v>268.33640000000003</v>
      </c>
      <c r="L5" s="6">
        <v>244.8099</v>
      </c>
      <c r="M5" s="6">
        <v>7.4305000000000003</v>
      </c>
      <c r="N5" s="53">
        <f t="shared" si="0"/>
        <v>60.691249999999997</v>
      </c>
      <c r="O5" s="55" t="s">
        <v>1568</v>
      </c>
      <c r="P5">
        <v>69</v>
      </c>
    </row>
    <row r="6" spans="1:16">
      <c r="A6" s="11" t="s">
        <v>23</v>
      </c>
      <c r="B6" t="s">
        <v>2</v>
      </c>
      <c r="C6" t="s">
        <v>24</v>
      </c>
      <c r="D6" s="6">
        <v>112.49250000000001</v>
      </c>
      <c r="E6" s="6">
        <v>262.97949999999997</v>
      </c>
      <c r="F6">
        <v>11</v>
      </c>
      <c r="G6">
        <v>5</v>
      </c>
      <c r="H6">
        <v>2</v>
      </c>
      <c r="I6" s="6">
        <v>7.5578000000000003</v>
      </c>
      <c r="J6" s="6">
        <v>45.1</v>
      </c>
      <c r="K6" s="6">
        <v>276.1893</v>
      </c>
      <c r="L6" s="6">
        <v>243.19880000000001</v>
      </c>
      <c r="M6" s="6">
        <v>5.5457000000000001</v>
      </c>
      <c r="N6" s="53">
        <f t="shared" si="0"/>
        <v>51.864999999999995</v>
      </c>
      <c r="O6" s="55" t="s">
        <v>1574</v>
      </c>
      <c r="P6">
        <v>52</v>
      </c>
    </row>
    <row r="7" spans="1:16">
      <c r="A7" s="11" t="s">
        <v>16</v>
      </c>
      <c r="B7" t="s">
        <v>1</v>
      </c>
      <c r="C7" t="s">
        <v>17</v>
      </c>
      <c r="D7" s="6">
        <v>111.08329999999999</v>
      </c>
      <c r="E7" s="6">
        <v>256.49970000000002</v>
      </c>
      <c r="F7">
        <v>1</v>
      </c>
      <c r="G7">
        <v>6</v>
      </c>
      <c r="H7">
        <v>4</v>
      </c>
      <c r="I7" s="6">
        <v>10.1652</v>
      </c>
      <c r="J7" s="6">
        <v>53.274999999999999</v>
      </c>
      <c r="K7" s="6">
        <v>269.47980000000001</v>
      </c>
      <c r="L7" s="6">
        <v>232.87129999999999</v>
      </c>
      <c r="M7" s="6">
        <v>4.9947999999999997</v>
      </c>
      <c r="N7" s="53">
        <f t="shared" si="0"/>
        <v>61.266249999999992</v>
      </c>
      <c r="O7" s="55" t="s">
        <v>1568</v>
      </c>
      <c r="P7">
        <v>69</v>
      </c>
    </row>
    <row r="8" spans="1:16">
      <c r="A8" s="11" t="s">
        <v>25</v>
      </c>
      <c r="B8" t="s">
        <v>2</v>
      </c>
      <c r="C8" t="s">
        <v>26</v>
      </c>
      <c r="D8" s="6">
        <v>105.1985</v>
      </c>
      <c r="E8" s="6">
        <v>255.68549999999999</v>
      </c>
      <c r="F8">
        <v>10</v>
      </c>
      <c r="G8">
        <v>7</v>
      </c>
      <c r="H8">
        <v>3</v>
      </c>
      <c r="I8" s="6">
        <v>0.98229999999999995</v>
      </c>
      <c r="J8" s="6">
        <v>42.35</v>
      </c>
      <c r="K8" s="6">
        <v>282.32330000000002</v>
      </c>
      <c r="L8" s="6">
        <v>231.09530000000001</v>
      </c>
      <c r="M8" s="6">
        <v>8.2871000000000006</v>
      </c>
      <c r="N8" s="53">
        <f t="shared" si="0"/>
        <v>48.702500000000001</v>
      </c>
      <c r="O8" s="55" t="s">
        <v>1569</v>
      </c>
      <c r="P8">
        <v>49</v>
      </c>
    </row>
    <row r="9" spans="1:16">
      <c r="A9" s="11" t="s">
        <v>1556</v>
      </c>
      <c r="B9" t="s">
        <v>2</v>
      </c>
      <c r="C9" t="s">
        <v>30</v>
      </c>
      <c r="D9" s="6">
        <v>104.6709</v>
      </c>
      <c r="E9" s="6">
        <v>255.15790000000001</v>
      </c>
      <c r="F9">
        <v>12</v>
      </c>
      <c r="G9">
        <v>8</v>
      </c>
      <c r="H9">
        <v>4</v>
      </c>
      <c r="I9" s="6">
        <v>4.9188000000000001</v>
      </c>
      <c r="J9" s="6">
        <v>43.7</v>
      </c>
      <c r="K9" s="6">
        <v>276.97050000000002</v>
      </c>
      <c r="L9" s="6">
        <v>211.5539</v>
      </c>
      <c r="M9" s="6">
        <v>8.8271999999999995</v>
      </c>
      <c r="N9" s="53">
        <f t="shared" si="0"/>
        <v>50.255000000000003</v>
      </c>
      <c r="O9" s="55" t="s">
        <v>1570</v>
      </c>
      <c r="P9">
        <v>45</v>
      </c>
    </row>
    <row r="10" spans="1:16">
      <c r="A10" s="11" t="s">
        <v>27</v>
      </c>
      <c r="B10" t="s">
        <v>2</v>
      </c>
      <c r="C10" t="s">
        <v>28</v>
      </c>
      <c r="D10" s="6">
        <v>103.7615</v>
      </c>
      <c r="E10" s="6">
        <v>254.24850000000001</v>
      </c>
      <c r="F10">
        <v>7</v>
      </c>
      <c r="G10">
        <v>9</v>
      </c>
      <c r="H10">
        <v>5</v>
      </c>
      <c r="I10" s="6">
        <v>13.1029</v>
      </c>
      <c r="J10" s="6">
        <v>47.2</v>
      </c>
      <c r="K10" s="6">
        <v>270.32420000000002</v>
      </c>
      <c r="L10" s="6">
        <v>229.5993</v>
      </c>
      <c r="M10" s="6">
        <v>5.3982000000000001</v>
      </c>
      <c r="N10" s="53">
        <f t="shared" si="0"/>
        <v>54.28</v>
      </c>
      <c r="O10" s="55" t="s">
        <v>1567</v>
      </c>
      <c r="P10">
        <v>50</v>
      </c>
    </row>
    <row r="11" spans="1:16">
      <c r="A11" s="11" t="s">
        <v>33</v>
      </c>
      <c r="B11" t="s">
        <v>1</v>
      </c>
      <c r="C11" t="s">
        <v>34</v>
      </c>
      <c r="D11" s="6">
        <v>102.0596</v>
      </c>
      <c r="E11" s="6">
        <v>247.4759</v>
      </c>
      <c r="F11">
        <v>16</v>
      </c>
      <c r="G11">
        <v>10</v>
      </c>
      <c r="H11">
        <v>5</v>
      </c>
      <c r="I11" s="6">
        <v>3.9691999999999998</v>
      </c>
      <c r="J11" s="6">
        <v>43.524999999999999</v>
      </c>
      <c r="K11" s="6">
        <v>263.52069999999998</v>
      </c>
      <c r="L11" s="6">
        <v>221.18369999999999</v>
      </c>
      <c r="M11" s="6">
        <v>5.4067999999999996</v>
      </c>
      <c r="N11" s="53">
        <f t="shared" si="0"/>
        <v>50.053749999999994</v>
      </c>
      <c r="O11" s="55" t="s">
        <v>1574</v>
      </c>
      <c r="P11">
        <v>50</v>
      </c>
    </row>
    <row r="12" spans="1:16">
      <c r="A12" s="11" t="s">
        <v>31</v>
      </c>
      <c r="B12" t="s">
        <v>1</v>
      </c>
      <c r="C12" t="s">
        <v>32</v>
      </c>
      <c r="D12" s="6">
        <v>99.776700000000005</v>
      </c>
      <c r="E12" s="6">
        <v>245.19309999999999</v>
      </c>
      <c r="F12">
        <v>5</v>
      </c>
      <c r="G12">
        <v>11</v>
      </c>
      <c r="H12">
        <v>6</v>
      </c>
      <c r="I12" s="6">
        <v>11.611800000000001</v>
      </c>
      <c r="J12" s="6">
        <v>52.174999999999997</v>
      </c>
      <c r="K12" s="6">
        <v>266.19</v>
      </c>
      <c r="L12" s="6">
        <v>223.77269999999999</v>
      </c>
      <c r="M12" s="6">
        <v>4.2065000000000001</v>
      </c>
      <c r="N12" s="53">
        <f t="shared" si="0"/>
        <v>60.001249999999992</v>
      </c>
      <c r="O12" s="55" t="s">
        <v>1566</v>
      </c>
      <c r="P12">
        <v>69</v>
      </c>
    </row>
    <row r="13" spans="1:16">
      <c r="A13" s="11" t="s">
        <v>37</v>
      </c>
      <c r="B13" t="s">
        <v>1</v>
      </c>
      <c r="C13" t="s">
        <v>24</v>
      </c>
      <c r="D13" s="6">
        <v>96.4041</v>
      </c>
      <c r="E13" s="6">
        <v>241.82040000000001</v>
      </c>
      <c r="F13">
        <v>9</v>
      </c>
      <c r="G13">
        <v>12</v>
      </c>
      <c r="H13">
        <v>7</v>
      </c>
      <c r="I13" s="6">
        <v>18.974499999999999</v>
      </c>
      <c r="J13" s="6">
        <v>42.674999999999997</v>
      </c>
      <c r="K13" s="6">
        <v>260.11540000000002</v>
      </c>
      <c r="L13" s="6">
        <v>214.5583</v>
      </c>
      <c r="M13" s="6">
        <v>5.6768000000000001</v>
      </c>
      <c r="N13" s="53">
        <f t="shared" si="0"/>
        <v>49.076249999999995</v>
      </c>
      <c r="O13" s="55" t="s">
        <v>1571</v>
      </c>
      <c r="P13">
        <v>67</v>
      </c>
    </row>
    <row r="14" spans="1:16">
      <c r="A14" s="11" t="s">
        <v>35</v>
      </c>
      <c r="B14" t="s">
        <v>2</v>
      </c>
      <c r="C14" t="s">
        <v>36</v>
      </c>
      <c r="D14" s="6">
        <v>95.742599999999996</v>
      </c>
      <c r="E14" s="6">
        <v>246.2296</v>
      </c>
      <c r="F14">
        <v>14</v>
      </c>
      <c r="G14">
        <v>13</v>
      </c>
      <c r="H14">
        <v>6</v>
      </c>
      <c r="I14" s="6">
        <v>14.114100000000001</v>
      </c>
      <c r="J14" s="6">
        <v>42.85</v>
      </c>
      <c r="K14" s="6">
        <v>268.70690000000002</v>
      </c>
      <c r="L14" s="6">
        <v>221.83170000000001</v>
      </c>
      <c r="M14" s="6">
        <v>7.3053999999999997</v>
      </c>
      <c r="N14" s="53">
        <f t="shared" si="0"/>
        <v>49.277499999999996</v>
      </c>
      <c r="O14" s="55" t="s">
        <v>1571</v>
      </c>
      <c r="P14">
        <v>41</v>
      </c>
    </row>
    <row r="15" spans="1:16">
      <c r="A15" s="11" t="s">
        <v>38</v>
      </c>
      <c r="B15" s="55" t="s">
        <v>2</v>
      </c>
      <c r="C15" t="s">
        <v>39</v>
      </c>
      <c r="D15" s="6">
        <v>93.601500000000001</v>
      </c>
      <c r="E15" s="6">
        <v>222.9117</v>
      </c>
      <c r="F15">
        <v>8</v>
      </c>
      <c r="G15">
        <v>14</v>
      </c>
      <c r="H15">
        <v>1</v>
      </c>
      <c r="I15" s="6">
        <v>51.959200000000003</v>
      </c>
      <c r="J15" s="6">
        <v>46.325000000000003</v>
      </c>
      <c r="K15" s="6">
        <v>250.11</v>
      </c>
      <c r="L15" s="6">
        <v>187.11369999999999</v>
      </c>
      <c r="M15" s="6">
        <v>8.1052999999999997</v>
      </c>
      <c r="N15" s="53">
        <f t="shared" si="0"/>
        <v>53.27375</v>
      </c>
      <c r="O15" s="55" t="s">
        <v>1565</v>
      </c>
      <c r="P15">
        <v>41</v>
      </c>
    </row>
    <row r="16" spans="1:16">
      <c r="A16" s="11" t="s">
        <v>45</v>
      </c>
      <c r="B16" t="s">
        <v>2</v>
      </c>
      <c r="C16" t="s">
        <v>22</v>
      </c>
      <c r="D16" s="6">
        <v>85.574700000000007</v>
      </c>
      <c r="E16" s="6">
        <v>236.0617</v>
      </c>
      <c r="F16">
        <v>18</v>
      </c>
      <c r="G16">
        <v>15</v>
      </c>
      <c r="H16">
        <v>7</v>
      </c>
      <c r="I16" s="6">
        <v>13.4137</v>
      </c>
      <c r="J16" s="6">
        <v>35.200000000000003</v>
      </c>
      <c r="K16" s="6">
        <v>251.50819999999999</v>
      </c>
      <c r="L16" s="6">
        <v>217.1489</v>
      </c>
      <c r="M16" s="6">
        <v>5.4790000000000001</v>
      </c>
      <c r="N16" s="53">
        <f t="shared" si="0"/>
        <v>40.479999999999997</v>
      </c>
      <c r="O16" s="55" t="s">
        <v>1565</v>
      </c>
      <c r="P16">
        <v>33</v>
      </c>
    </row>
    <row r="17" spans="1:16">
      <c r="A17" s="11" t="s">
        <v>43</v>
      </c>
      <c r="B17" t="s">
        <v>1</v>
      </c>
      <c r="C17" t="s">
        <v>44</v>
      </c>
      <c r="D17" s="6">
        <v>79.925799999999995</v>
      </c>
      <c r="E17" s="6">
        <v>225.34209999999999</v>
      </c>
      <c r="F17">
        <v>15</v>
      </c>
      <c r="G17">
        <v>16</v>
      </c>
      <c r="H17">
        <v>8</v>
      </c>
      <c r="I17" s="6">
        <v>6.7125000000000004</v>
      </c>
      <c r="J17" s="6">
        <v>41.774999999999999</v>
      </c>
      <c r="K17" s="6">
        <v>242.4539</v>
      </c>
      <c r="L17" s="6">
        <v>208.2595</v>
      </c>
      <c r="M17" s="6">
        <v>6.0256999999999996</v>
      </c>
      <c r="N17" s="53">
        <f t="shared" si="0"/>
        <v>48.041249999999998</v>
      </c>
      <c r="O17" s="55" t="s">
        <v>1565</v>
      </c>
      <c r="P17">
        <v>56</v>
      </c>
    </row>
    <row r="18" spans="1:16">
      <c r="A18" s="11" t="s">
        <v>40</v>
      </c>
      <c r="B18" t="s">
        <v>2</v>
      </c>
      <c r="C18" t="s">
        <v>41</v>
      </c>
      <c r="D18" s="6">
        <v>77.682199999999995</v>
      </c>
      <c r="E18" s="6">
        <v>228.16919999999999</v>
      </c>
      <c r="F18">
        <v>17</v>
      </c>
      <c r="G18">
        <v>17</v>
      </c>
      <c r="H18">
        <v>8</v>
      </c>
      <c r="I18" s="6">
        <v>13.267799999999999</v>
      </c>
      <c r="J18" s="6">
        <v>36.9</v>
      </c>
      <c r="K18" s="6">
        <v>244.8398</v>
      </c>
      <c r="L18" s="6">
        <v>197.84809999999999</v>
      </c>
      <c r="M18" s="6">
        <v>7.5903999999999998</v>
      </c>
      <c r="N18" s="53">
        <f t="shared" si="0"/>
        <v>42.434999999999995</v>
      </c>
      <c r="O18" s="55" t="s">
        <v>1566</v>
      </c>
      <c r="P18">
        <v>35</v>
      </c>
    </row>
    <row r="19" spans="1:16">
      <c r="A19" s="11" t="s">
        <v>51</v>
      </c>
      <c r="B19" t="s">
        <v>1</v>
      </c>
      <c r="C19" t="s">
        <v>41</v>
      </c>
      <c r="D19" s="6">
        <v>74.933400000000006</v>
      </c>
      <c r="E19" s="6">
        <v>220.34970000000001</v>
      </c>
      <c r="F19">
        <v>13</v>
      </c>
      <c r="G19">
        <v>18</v>
      </c>
      <c r="H19">
        <v>9</v>
      </c>
      <c r="I19" s="6">
        <v>7.5629999999999997</v>
      </c>
      <c r="J19" s="6">
        <v>41.65</v>
      </c>
      <c r="K19" s="6">
        <v>236.28389999999999</v>
      </c>
      <c r="L19" s="6">
        <v>202.7739</v>
      </c>
      <c r="M19" s="6">
        <v>4.5267999999999997</v>
      </c>
      <c r="N19" s="53">
        <f t="shared" si="0"/>
        <v>47.897499999999994</v>
      </c>
      <c r="O19" s="55" t="s">
        <v>1567</v>
      </c>
      <c r="P19">
        <v>32</v>
      </c>
    </row>
    <row r="20" spans="1:16">
      <c r="A20" s="11" t="s">
        <v>48</v>
      </c>
      <c r="B20" t="s">
        <v>1</v>
      </c>
      <c r="C20" t="s">
        <v>49</v>
      </c>
      <c r="D20" s="6">
        <v>71.493300000000005</v>
      </c>
      <c r="E20" s="6">
        <v>216.90969999999999</v>
      </c>
      <c r="F20">
        <v>23</v>
      </c>
      <c r="G20">
        <v>19</v>
      </c>
      <c r="H20">
        <v>10</v>
      </c>
      <c r="I20" s="6">
        <v>12.2714</v>
      </c>
      <c r="J20" s="6">
        <v>29.25</v>
      </c>
      <c r="K20" s="6">
        <v>229.1044</v>
      </c>
      <c r="L20" s="6">
        <v>198.3467</v>
      </c>
      <c r="M20" s="6">
        <v>4.7535999999999996</v>
      </c>
      <c r="N20" s="53">
        <f t="shared" si="0"/>
        <v>33.637499999999996</v>
      </c>
      <c r="O20" s="55" t="s">
        <v>1567</v>
      </c>
      <c r="P20">
        <v>27</v>
      </c>
    </row>
    <row r="21" spans="1:16">
      <c r="A21" s="11" t="s">
        <v>50</v>
      </c>
      <c r="B21" t="s">
        <v>2</v>
      </c>
      <c r="C21" t="s">
        <v>34</v>
      </c>
      <c r="D21" s="6">
        <v>66.639799999999994</v>
      </c>
      <c r="E21" s="6">
        <v>217.1268</v>
      </c>
      <c r="F21">
        <v>22</v>
      </c>
      <c r="G21">
        <v>20</v>
      </c>
      <c r="H21">
        <v>9</v>
      </c>
      <c r="I21" s="6">
        <v>5.6369999999999996</v>
      </c>
      <c r="J21" s="6">
        <v>32.799999999999997</v>
      </c>
      <c r="K21" s="6">
        <v>239.78360000000001</v>
      </c>
      <c r="L21" s="6">
        <v>183.95500000000001</v>
      </c>
      <c r="M21" s="6">
        <v>5.4425999999999997</v>
      </c>
      <c r="N21" s="53">
        <f t="shared" si="0"/>
        <v>37.719999999999992</v>
      </c>
      <c r="O21" s="55" t="s">
        <v>1567</v>
      </c>
      <c r="P21">
        <v>24</v>
      </c>
    </row>
    <row r="22" spans="1:16">
      <c r="A22" s="11" t="s">
        <v>56</v>
      </c>
      <c r="B22" t="s">
        <v>0</v>
      </c>
      <c r="C22" t="s">
        <v>57</v>
      </c>
      <c r="D22" s="6">
        <v>66.296800000000005</v>
      </c>
      <c r="E22" s="6">
        <v>327.1859</v>
      </c>
      <c r="F22">
        <v>20</v>
      </c>
      <c r="G22">
        <v>21</v>
      </c>
      <c r="H22">
        <v>1</v>
      </c>
      <c r="I22" s="6">
        <v>15.5328</v>
      </c>
      <c r="J22" s="6">
        <v>39.85</v>
      </c>
      <c r="K22" s="6">
        <v>340.41550000000001</v>
      </c>
      <c r="L22" s="6">
        <v>304.62459999999999</v>
      </c>
      <c r="M22" s="6">
        <v>5.0740999999999996</v>
      </c>
      <c r="N22" s="53">
        <f t="shared" si="0"/>
        <v>45.827500000000001</v>
      </c>
      <c r="O22" s="55" t="s">
        <v>1571</v>
      </c>
      <c r="P22">
        <v>40</v>
      </c>
    </row>
    <row r="23" spans="1:16">
      <c r="A23" s="11" t="s">
        <v>46</v>
      </c>
      <c r="B23" t="s">
        <v>1</v>
      </c>
      <c r="C23" t="s">
        <v>47</v>
      </c>
      <c r="D23" s="6">
        <v>63.247300000000003</v>
      </c>
      <c r="E23" s="6">
        <v>208.66370000000001</v>
      </c>
      <c r="F23">
        <v>19</v>
      </c>
      <c r="G23">
        <v>22</v>
      </c>
      <c r="H23">
        <v>11</v>
      </c>
      <c r="I23" s="6">
        <v>14.7334</v>
      </c>
      <c r="J23" s="6">
        <v>40.424999999999997</v>
      </c>
      <c r="K23" s="6">
        <v>232.49690000000001</v>
      </c>
      <c r="L23" s="6">
        <v>170.1379</v>
      </c>
      <c r="M23" s="6">
        <v>4.5101000000000004</v>
      </c>
      <c r="N23" s="53">
        <f t="shared" si="0"/>
        <v>46.488749999999996</v>
      </c>
      <c r="O23" s="55" t="s">
        <v>1566</v>
      </c>
      <c r="P23">
        <v>36</v>
      </c>
    </row>
    <row r="24" spans="1:16">
      <c r="A24" s="11" t="s">
        <v>52</v>
      </c>
      <c r="B24" t="s">
        <v>2</v>
      </c>
      <c r="C24" t="s">
        <v>53</v>
      </c>
      <c r="D24" s="6">
        <v>62.189100000000003</v>
      </c>
      <c r="E24" s="6">
        <v>212.67609999999999</v>
      </c>
      <c r="F24">
        <v>24</v>
      </c>
      <c r="G24">
        <v>23</v>
      </c>
      <c r="H24">
        <v>10</v>
      </c>
      <c r="I24" s="6">
        <v>4.3837999999999999</v>
      </c>
      <c r="J24" s="6">
        <v>30.9</v>
      </c>
      <c r="K24" s="6">
        <v>230.05959999999999</v>
      </c>
      <c r="L24" s="6">
        <v>200.00129999999999</v>
      </c>
      <c r="M24" s="6">
        <v>5.4249000000000001</v>
      </c>
      <c r="N24" s="53">
        <f t="shared" si="0"/>
        <v>35.534999999999997</v>
      </c>
      <c r="O24" s="55" t="s">
        <v>1567</v>
      </c>
      <c r="P24">
        <v>18</v>
      </c>
    </row>
    <row r="25" spans="1:16">
      <c r="A25" s="11" t="s">
        <v>59</v>
      </c>
      <c r="B25" t="s">
        <v>0</v>
      </c>
      <c r="C25" t="s">
        <v>22</v>
      </c>
      <c r="D25" s="6">
        <v>61.227200000000003</v>
      </c>
      <c r="E25" s="6">
        <v>322.11630000000002</v>
      </c>
      <c r="F25">
        <v>25</v>
      </c>
      <c r="G25">
        <v>24</v>
      </c>
      <c r="H25">
        <v>2</v>
      </c>
      <c r="I25" s="6">
        <v>28.703900000000001</v>
      </c>
      <c r="J25" s="6">
        <v>42.3</v>
      </c>
      <c r="K25" s="6">
        <v>339.75709999999998</v>
      </c>
      <c r="L25" s="6">
        <v>288.14030000000002</v>
      </c>
      <c r="M25" s="6">
        <v>5.2911000000000001</v>
      </c>
      <c r="N25" s="53">
        <f t="shared" si="0"/>
        <v>48.644999999999996</v>
      </c>
      <c r="O25" s="55" t="s">
        <v>1570</v>
      </c>
      <c r="P25">
        <v>30</v>
      </c>
    </row>
    <row r="26" spans="1:16">
      <c r="A26" s="11" t="s">
        <v>1546</v>
      </c>
      <c r="B26" t="s">
        <v>2</v>
      </c>
      <c r="C26" t="s">
        <v>57</v>
      </c>
      <c r="D26" s="6">
        <v>59.816499999999998</v>
      </c>
      <c r="E26" s="6">
        <v>210.30350000000001</v>
      </c>
      <c r="F26">
        <v>27</v>
      </c>
      <c r="G26">
        <v>25</v>
      </c>
      <c r="H26">
        <v>11</v>
      </c>
      <c r="I26" s="6">
        <v>4.6773999999999996</v>
      </c>
      <c r="J26" s="6">
        <v>32.524999999999999</v>
      </c>
      <c r="K26" s="6">
        <v>226.17250000000001</v>
      </c>
      <c r="L26" s="6">
        <v>188.58189999999999</v>
      </c>
      <c r="M26" s="6">
        <v>5.9725000000000001</v>
      </c>
      <c r="N26" s="53">
        <f t="shared" si="0"/>
        <v>37.403749999999995</v>
      </c>
      <c r="O26" s="55" t="s">
        <v>1566</v>
      </c>
      <c r="P26">
        <v>19</v>
      </c>
    </row>
    <row r="27" spans="1:16">
      <c r="A27" s="11" t="s">
        <v>61</v>
      </c>
      <c r="B27" t="s">
        <v>2</v>
      </c>
      <c r="C27" t="s">
        <v>62</v>
      </c>
      <c r="D27" s="6">
        <v>55.7941</v>
      </c>
      <c r="E27" s="6">
        <v>206.28110000000001</v>
      </c>
      <c r="F27">
        <v>30</v>
      </c>
      <c r="G27">
        <v>26</v>
      </c>
      <c r="H27">
        <v>12</v>
      </c>
      <c r="I27" s="6">
        <v>4.5540000000000003</v>
      </c>
      <c r="J27" s="6">
        <v>26.074999999999999</v>
      </c>
      <c r="K27" s="6">
        <v>226.24189999999999</v>
      </c>
      <c r="L27" s="6">
        <v>177.5223</v>
      </c>
      <c r="M27" s="6">
        <v>4.7534999999999998</v>
      </c>
      <c r="N27" s="53">
        <f t="shared" si="0"/>
        <v>29.986249999999998</v>
      </c>
      <c r="O27" s="55" t="s">
        <v>1565</v>
      </c>
      <c r="P27">
        <v>20</v>
      </c>
    </row>
    <row r="28" spans="1:16">
      <c r="A28" s="11" t="s">
        <v>63</v>
      </c>
      <c r="B28" t="s">
        <v>1</v>
      </c>
      <c r="C28" t="s">
        <v>64</v>
      </c>
      <c r="D28" s="6">
        <v>55.196599999999997</v>
      </c>
      <c r="E28" s="6">
        <v>200.6129</v>
      </c>
      <c r="F28">
        <v>21</v>
      </c>
      <c r="G28">
        <v>27</v>
      </c>
      <c r="H28">
        <v>12</v>
      </c>
      <c r="I28" s="6">
        <v>13.9869</v>
      </c>
      <c r="J28" s="6">
        <v>29.375</v>
      </c>
      <c r="K28" s="6">
        <v>211.369</v>
      </c>
      <c r="L28" s="6">
        <v>176.8563</v>
      </c>
      <c r="M28" s="6">
        <v>4.4500999999999999</v>
      </c>
      <c r="N28" s="53">
        <f t="shared" si="0"/>
        <v>33.78125</v>
      </c>
      <c r="O28" s="55" t="s">
        <v>1566</v>
      </c>
      <c r="P28">
        <v>21</v>
      </c>
    </row>
    <row r="29" spans="1:16">
      <c r="A29" s="11" t="s">
        <v>65</v>
      </c>
      <c r="B29" t="s">
        <v>2</v>
      </c>
      <c r="C29" t="s">
        <v>24</v>
      </c>
      <c r="D29" s="6">
        <v>54.484099999999998</v>
      </c>
      <c r="E29" s="6">
        <v>204.97110000000001</v>
      </c>
      <c r="F29">
        <v>33</v>
      </c>
      <c r="G29">
        <v>28</v>
      </c>
      <c r="H29">
        <v>13</v>
      </c>
      <c r="I29" s="6">
        <v>8.6858000000000004</v>
      </c>
      <c r="J29" s="6">
        <v>25</v>
      </c>
      <c r="K29" s="6">
        <v>225.7433</v>
      </c>
      <c r="L29" s="6">
        <v>182.19</v>
      </c>
      <c r="M29" s="6">
        <v>6.4817</v>
      </c>
      <c r="N29" s="53">
        <f t="shared" si="0"/>
        <v>28.749999999999996</v>
      </c>
      <c r="O29" s="55" t="s">
        <v>1570</v>
      </c>
      <c r="P29">
        <v>12</v>
      </c>
    </row>
    <row r="30" spans="1:16">
      <c r="A30" s="11" t="s">
        <v>81</v>
      </c>
      <c r="B30" t="s">
        <v>3</v>
      </c>
      <c r="C30" t="s">
        <v>32</v>
      </c>
      <c r="D30" s="6">
        <v>48.509099999999997</v>
      </c>
      <c r="E30" s="6">
        <v>177.8193</v>
      </c>
      <c r="F30">
        <v>35</v>
      </c>
      <c r="G30">
        <v>29</v>
      </c>
      <c r="H30">
        <v>2</v>
      </c>
      <c r="I30" s="6">
        <v>18.1418</v>
      </c>
      <c r="J30" s="6">
        <v>26.975000000000001</v>
      </c>
      <c r="K30" s="6">
        <v>202.9622</v>
      </c>
      <c r="L30" s="6">
        <v>155.1052</v>
      </c>
      <c r="M30" s="6">
        <v>6.8574000000000002</v>
      </c>
      <c r="N30" s="53">
        <f t="shared" si="0"/>
        <v>31.021249999999998</v>
      </c>
      <c r="O30" s="55" t="s">
        <v>1571</v>
      </c>
      <c r="P30">
        <v>10</v>
      </c>
    </row>
    <row r="31" spans="1:16">
      <c r="A31" s="11" t="s">
        <v>54</v>
      </c>
      <c r="B31" t="s">
        <v>2</v>
      </c>
      <c r="C31" t="s">
        <v>55</v>
      </c>
      <c r="D31" s="6">
        <v>47.996099999999998</v>
      </c>
      <c r="E31" s="6">
        <v>198.48310000000001</v>
      </c>
      <c r="F31">
        <v>29</v>
      </c>
      <c r="G31">
        <v>30</v>
      </c>
      <c r="H31">
        <v>14</v>
      </c>
      <c r="I31" s="6">
        <v>7.3799000000000001</v>
      </c>
      <c r="J31" s="6">
        <v>27.425000000000001</v>
      </c>
      <c r="K31" s="6">
        <v>223.0445</v>
      </c>
      <c r="L31" s="6">
        <v>160.38730000000001</v>
      </c>
      <c r="M31" s="6">
        <v>6.8518999999999997</v>
      </c>
      <c r="N31" s="53">
        <f t="shared" si="0"/>
        <v>31.538749999999997</v>
      </c>
      <c r="O31" s="55" t="s">
        <v>1569</v>
      </c>
      <c r="P31">
        <v>12</v>
      </c>
    </row>
    <row r="32" spans="1:16">
      <c r="A32" s="11" t="s">
        <v>78</v>
      </c>
      <c r="B32" t="s">
        <v>2</v>
      </c>
      <c r="C32" t="s">
        <v>44</v>
      </c>
      <c r="D32" s="6">
        <v>43.600700000000003</v>
      </c>
      <c r="E32" s="6">
        <v>194.08770000000001</v>
      </c>
      <c r="F32">
        <v>31</v>
      </c>
      <c r="G32">
        <v>31</v>
      </c>
      <c r="H32">
        <v>15</v>
      </c>
      <c r="I32" s="6">
        <v>7.1482000000000001</v>
      </c>
      <c r="J32" s="6">
        <v>24.125</v>
      </c>
      <c r="K32" s="6">
        <v>212.15450000000001</v>
      </c>
      <c r="L32" s="6">
        <v>167.50470000000001</v>
      </c>
      <c r="M32" s="6">
        <v>4.4915000000000003</v>
      </c>
      <c r="N32" s="53">
        <f t="shared" ref="N32:N61" si="1">J32</f>
        <v>24.125</v>
      </c>
      <c r="O32" s="55" t="s">
        <v>1569</v>
      </c>
      <c r="P32">
        <v>16</v>
      </c>
    </row>
    <row r="33" spans="1:16">
      <c r="A33" s="11" t="s">
        <v>60</v>
      </c>
      <c r="B33" t="s">
        <v>1</v>
      </c>
      <c r="C33" t="s">
        <v>57</v>
      </c>
      <c r="D33" s="6">
        <v>41.831299999999999</v>
      </c>
      <c r="E33" s="6">
        <v>187.24770000000001</v>
      </c>
      <c r="F33">
        <v>26</v>
      </c>
      <c r="G33">
        <v>32</v>
      </c>
      <c r="H33">
        <v>13</v>
      </c>
      <c r="I33" s="6">
        <v>1.4782999999999999</v>
      </c>
      <c r="J33" s="6">
        <v>23.45</v>
      </c>
      <c r="K33" s="6">
        <v>208.35659999999999</v>
      </c>
      <c r="L33" s="6">
        <v>150.0343</v>
      </c>
      <c r="M33" s="6">
        <v>3.9921000000000002</v>
      </c>
      <c r="N33" s="53">
        <f t="shared" si="1"/>
        <v>23.45</v>
      </c>
      <c r="O33" s="55" t="s">
        <v>1567</v>
      </c>
      <c r="P33">
        <v>23</v>
      </c>
    </row>
    <row r="34" spans="1:16">
      <c r="A34" s="11" t="s">
        <v>66</v>
      </c>
      <c r="B34" s="11" t="s">
        <v>1</v>
      </c>
      <c r="C34" s="11" t="s">
        <v>62</v>
      </c>
      <c r="D34" s="45">
        <v>40.588099999999997</v>
      </c>
      <c r="E34" s="45">
        <v>186.00450000000001</v>
      </c>
      <c r="F34" s="11">
        <v>28</v>
      </c>
      <c r="G34" s="11">
        <v>33</v>
      </c>
      <c r="H34" s="11">
        <v>14</v>
      </c>
      <c r="I34" s="45">
        <v>0.91220000000000001</v>
      </c>
      <c r="J34" s="45">
        <v>27.9</v>
      </c>
      <c r="K34" s="45">
        <v>207.20840000000001</v>
      </c>
      <c r="L34" s="45">
        <v>141.53579999999999</v>
      </c>
      <c r="M34" s="45">
        <v>4.7816000000000001</v>
      </c>
      <c r="N34" s="53">
        <f t="shared" si="1"/>
        <v>27.9</v>
      </c>
      <c r="O34" s="55" t="s">
        <v>1565</v>
      </c>
      <c r="P34">
        <v>20</v>
      </c>
    </row>
    <row r="35" spans="1:16">
      <c r="A35" s="11" t="s">
        <v>89</v>
      </c>
      <c r="B35" t="s">
        <v>0</v>
      </c>
      <c r="C35" t="s">
        <v>32</v>
      </c>
      <c r="D35" s="6">
        <v>40.300699999999999</v>
      </c>
      <c r="E35" s="6">
        <v>301.18990000000002</v>
      </c>
      <c r="F35">
        <v>42</v>
      </c>
      <c r="G35">
        <v>34</v>
      </c>
      <c r="H35">
        <v>3</v>
      </c>
      <c r="I35" s="6">
        <v>18.535499999999999</v>
      </c>
      <c r="J35" s="6">
        <v>25.225000000000001</v>
      </c>
      <c r="K35" s="6">
        <v>319.6386</v>
      </c>
      <c r="L35" s="6">
        <v>285.3922</v>
      </c>
      <c r="M35" s="6">
        <v>3.7671000000000001</v>
      </c>
      <c r="N35" s="53">
        <f t="shared" si="1"/>
        <v>25.225000000000001</v>
      </c>
      <c r="O35" s="55" t="s">
        <v>1574</v>
      </c>
      <c r="P35">
        <v>12</v>
      </c>
    </row>
    <row r="36" spans="1:16">
      <c r="A36" s="11" t="s">
        <v>82</v>
      </c>
      <c r="B36" t="s">
        <v>1</v>
      </c>
      <c r="C36" t="s">
        <v>83</v>
      </c>
      <c r="D36" s="6">
        <v>40.118000000000002</v>
      </c>
      <c r="E36" s="6">
        <v>185.5343</v>
      </c>
      <c r="F36">
        <v>34</v>
      </c>
      <c r="G36">
        <v>35</v>
      </c>
      <c r="H36">
        <v>15</v>
      </c>
      <c r="I36" s="6">
        <v>1.0136000000000001</v>
      </c>
      <c r="J36" s="6">
        <v>19.925000000000001</v>
      </c>
      <c r="K36" s="6">
        <v>202.7209</v>
      </c>
      <c r="L36" s="6">
        <v>156.113</v>
      </c>
      <c r="M36" s="6">
        <v>6.0461</v>
      </c>
      <c r="N36" s="53">
        <f t="shared" si="1"/>
        <v>19.925000000000001</v>
      </c>
      <c r="O36" s="55" t="s">
        <v>1570</v>
      </c>
      <c r="P36">
        <v>9</v>
      </c>
    </row>
    <row r="37" spans="1:16">
      <c r="A37" s="11" t="s">
        <v>70</v>
      </c>
      <c r="B37" t="s">
        <v>1</v>
      </c>
      <c r="C37" t="s">
        <v>71</v>
      </c>
      <c r="D37" s="6">
        <v>39.233899999999998</v>
      </c>
      <c r="E37" s="6">
        <v>184.65020000000001</v>
      </c>
      <c r="F37">
        <v>37</v>
      </c>
      <c r="G37">
        <v>36</v>
      </c>
      <c r="H37">
        <v>16</v>
      </c>
      <c r="I37" s="6">
        <v>0.373</v>
      </c>
      <c r="J37" s="6">
        <v>25.7</v>
      </c>
      <c r="K37" s="6">
        <v>208.02719999999999</v>
      </c>
      <c r="L37" s="6">
        <v>162.52160000000001</v>
      </c>
      <c r="M37" s="6">
        <v>4.3091999999999997</v>
      </c>
      <c r="N37" s="53">
        <f t="shared" si="1"/>
        <v>25.7</v>
      </c>
      <c r="O37" s="55" t="s">
        <v>1571</v>
      </c>
      <c r="P37">
        <v>16</v>
      </c>
    </row>
    <row r="38" spans="1:16">
      <c r="A38" s="11" t="s">
        <v>67</v>
      </c>
      <c r="B38" t="s">
        <v>1</v>
      </c>
      <c r="C38" t="s">
        <v>68</v>
      </c>
      <c r="D38" s="6">
        <v>38.974800000000002</v>
      </c>
      <c r="E38" s="6">
        <v>184.39109999999999</v>
      </c>
      <c r="F38">
        <v>44</v>
      </c>
      <c r="G38">
        <v>37</v>
      </c>
      <c r="H38">
        <v>17</v>
      </c>
      <c r="I38" s="6">
        <v>2.4590999999999998</v>
      </c>
      <c r="J38" s="6">
        <v>13.15</v>
      </c>
      <c r="K38" s="6">
        <v>210.2627</v>
      </c>
      <c r="L38" s="6">
        <v>160.86930000000001</v>
      </c>
      <c r="M38" s="6">
        <v>7.5800999999999998</v>
      </c>
      <c r="N38" s="53">
        <f t="shared" si="1"/>
        <v>13.15</v>
      </c>
      <c r="O38" s="55" t="s">
        <v>1574</v>
      </c>
      <c r="P38">
        <v>7</v>
      </c>
    </row>
    <row r="39" spans="1:16">
      <c r="A39" s="11" t="s">
        <v>84</v>
      </c>
      <c r="B39" t="s">
        <v>1</v>
      </c>
      <c r="C39" t="s">
        <v>85</v>
      </c>
      <c r="D39" s="6">
        <v>38.747</v>
      </c>
      <c r="E39" s="6">
        <v>184.16329999999999</v>
      </c>
      <c r="F39">
        <v>38</v>
      </c>
      <c r="G39">
        <v>38</v>
      </c>
      <c r="H39">
        <v>18</v>
      </c>
      <c r="I39" s="6">
        <v>7.6254999999999997</v>
      </c>
      <c r="J39" s="6">
        <v>20.5</v>
      </c>
      <c r="K39" s="6">
        <v>212.03989999999999</v>
      </c>
      <c r="L39" s="6">
        <v>157.7413</v>
      </c>
      <c r="M39" s="6">
        <v>6.0702999999999996</v>
      </c>
      <c r="N39" s="53">
        <f t="shared" si="1"/>
        <v>20.5</v>
      </c>
      <c r="O39" s="55" t="s">
        <v>1565</v>
      </c>
      <c r="P39">
        <v>8</v>
      </c>
    </row>
    <row r="40" spans="1:16">
      <c r="A40" s="11" t="s">
        <v>77</v>
      </c>
      <c r="B40" s="11" t="s">
        <v>2</v>
      </c>
      <c r="C40" s="11" t="s">
        <v>39</v>
      </c>
      <c r="D40" s="45">
        <v>37.631599999999999</v>
      </c>
      <c r="E40" s="45">
        <v>188.11859999999999</v>
      </c>
      <c r="F40" s="11">
        <v>50</v>
      </c>
      <c r="G40" s="11">
        <v>39</v>
      </c>
      <c r="H40" s="11">
        <v>16</v>
      </c>
      <c r="I40" s="45">
        <v>5.5312999999999999</v>
      </c>
      <c r="J40" s="45">
        <v>16.125</v>
      </c>
      <c r="K40" s="45">
        <v>196.578</v>
      </c>
      <c r="L40" s="45">
        <v>172.19560000000001</v>
      </c>
      <c r="M40" s="45">
        <v>6.9207000000000001</v>
      </c>
      <c r="N40" s="53">
        <f t="shared" si="1"/>
        <v>16.125</v>
      </c>
      <c r="O40" s="55" t="s">
        <v>1574</v>
      </c>
      <c r="P40">
        <v>14</v>
      </c>
    </row>
    <row r="41" spans="1:16">
      <c r="A41" s="11" t="s">
        <v>86</v>
      </c>
      <c r="B41" t="s">
        <v>2</v>
      </c>
      <c r="C41" t="s">
        <v>36</v>
      </c>
      <c r="D41" s="6">
        <v>35.273299999999999</v>
      </c>
      <c r="E41" s="6">
        <v>185.7604</v>
      </c>
      <c r="F41">
        <v>51</v>
      </c>
      <c r="G41">
        <v>40</v>
      </c>
      <c r="H41">
        <v>17</v>
      </c>
      <c r="I41" s="6">
        <v>7.0829000000000004</v>
      </c>
      <c r="J41" s="6">
        <v>14.225</v>
      </c>
      <c r="K41" s="6">
        <v>207.21090000000001</v>
      </c>
      <c r="L41" s="6">
        <v>164.81319999999999</v>
      </c>
      <c r="M41" s="6">
        <v>4.0697000000000001</v>
      </c>
      <c r="N41" s="53">
        <f t="shared" si="1"/>
        <v>14.225</v>
      </c>
      <c r="O41" s="55" t="s">
        <v>1568</v>
      </c>
      <c r="P41">
        <v>6</v>
      </c>
    </row>
    <row r="42" spans="1:16">
      <c r="A42" s="11" t="s">
        <v>96</v>
      </c>
      <c r="B42" t="s">
        <v>3</v>
      </c>
      <c r="C42" t="s">
        <v>75</v>
      </c>
      <c r="D42" s="6">
        <v>34.775700000000001</v>
      </c>
      <c r="E42" s="6">
        <v>164.08590000000001</v>
      </c>
      <c r="F42">
        <v>43</v>
      </c>
      <c r="G42">
        <v>41</v>
      </c>
      <c r="H42">
        <v>3</v>
      </c>
      <c r="I42" s="6">
        <v>10.327</v>
      </c>
      <c r="J42" s="6">
        <v>13.25</v>
      </c>
      <c r="K42" s="6">
        <v>177.2567</v>
      </c>
      <c r="L42" s="6">
        <v>133.57320000000001</v>
      </c>
      <c r="M42" s="6">
        <v>4.9943</v>
      </c>
      <c r="N42" s="53">
        <f t="shared" si="1"/>
        <v>13.25</v>
      </c>
    </row>
    <row r="43" spans="1:16">
      <c r="A43" s="11" t="s">
        <v>72</v>
      </c>
      <c r="B43" t="s">
        <v>1</v>
      </c>
      <c r="C43" t="s">
        <v>73</v>
      </c>
      <c r="D43" s="6">
        <v>34.284300000000002</v>
      </c>
      <c r="E43" s="6">
        <v>179.70070000000001</v>
      </c>
      <c r="F43">
        <v>32</v>
      </c>
      <c r="G43">
        <v>42</v>
      </c>
      <c r="H43">
        <v>19</v>
      </c>
      <c r="I43" s="6">
        <v>7.3114999999999997</v>
      </c>
      <c r="J43" s="6">
        <v>24.524999999999999</v>
      </c>
      <c r="K43" s="6">
        <v>198.70869999999999</v>
      </c>
      <c r="L43" s="6">
        <v>159.9333</v>
      </c>
      <c r="M43" s="6">
        <v>4.1647999999999996</v>
      </c>
      <c r="N43" s="53">
        <f t="shared" si="1"/>
        <v>24.524999999999999</v>
      </c>
      <c r="O43" s="55" t="s">
        <v>1569</v>
      </c>
      <c r="P43">
        <v>8</v>
      </c>
    </row>
    <row r="44" spans="1:16">
      <c r="A44" s="11" t="s">
        <v>79</v>
      </c>
      <c r="B44" t="s">
        <v>2</v>
      </c>
      <c r="C44" t="s">
        <v>71</v>
      </c>
      <c r="D44" s="6">
        <v>28.927299999999999</v>
      </c>
      <c r="E44" s="6">
        <v>179.4143</v>
      </c>
      <c r="F44">
        <v>41</v>
      </c>
      <c r="G44">
        <v>43</v>
      </c>
      <c r="H44">
        <v>18</v>
      </c>
      <c r="I44" s="6">
        <v>2.3649</v>
      </c>
      <c r="J44" s="6">
        <v>14.574999999999999</v>
      </c>
      <c r="K44" s="6">
        <v>192.7946</v>
      </c>
      <c r="L44" s="6">
        <v>158.37880000000001</v>
      </c>
      <c r="M44" s="6">
        <v>7.7047999999999996</v>
      </c>
      <c r="N44" s="53">
        <f t="shared" si="1"/>
        <v>14.574999999999999</v>
      </c>
      <c r="O44" s="55" t="s">
        <v>1568</v>
      </c>
      <c r="P44">
        <v>3</v>
      </c>
    </row>
    <row r="45" spans="1:16">
      <c r="A45" s="11" t="s">
        <v>151</v>
      </c>
      <c r="B45" t="s">
        <v>1</v>
      </c>
      <c r="C45" t="s">
        <v>55</v>
      </c>
      <c r="D45" s="6">
        <v>27.958500000000001</v>
      </c>
      <c r="E45" s="6">
        <v>173.3749</v>
      </c>
      <c r="F45">
        <v>65</v>
      </c>
      <c r="G45">
        <v>44</v>
      </c>
      <c r="H45">
        <v>20</v>
      </c>
      <c r="I45" s="6">
        <v>3.7686999999999999</v>
      </c>
      <c r="J45" s="6">
        <v>23.175000000000001</v>
      </c>
      <c r="K45" s="6">
        <v>215.5044</v>
      </c>
      <c r="L45" s="6">
        <v>105.94159999999999</v>
      </c>
      <c r="M45" s="6">
        <v>9.6199999999999992</v>
      </c>
      <c r="N45" s="53">
        <f t="shared" si="1"/>
        <v>23.175000000000001</v>
      </c>
      <c r="O45" s="55" t="s">
        <v>1567</v>
      </c>
      <c r="P45">
        <v>14</v>
      </c>
    </row>
    <row r="46" spans="1:16">
      <c r="A46" s="11" t="s">
        <v>103</v>
      </c>
      <c r="B46" t="s">
        <v>2</v>
      </c>
      <c r="C46" t="s">
        <v>73</v>
      </c>
      <c r="D46" s="6">
        <v>27.453499999999998</v>
      </c>
      <c r="E46" s="6">
        <v>177.94049999999999</v>
      </c>
      <c r="F46">
        <v>54</v>
      </c>
      <c r="G46">
        <v>45</v>
      </c>
      <c r="H46">
        <v>19</v>
      </c>
      <c r="I46" s="6">
        <v>2.0211999999999999</v>
      </c>
      <c r="J46" s="6">
        <v>13.975</v>
      </c>
      <c r="K46" s="6">
        <v>206.16499999999999</v>
      </c>
      <c r="L46" s="6">
        <v>159.01730000000001</v>
      </c>
      <c r="M46" s="6">
        <v>6.0031999999999996</v>
      </c>
      <c r="N46" s="53">
        <f t="shared" si="1"/>
        <v>13.975</v>
      </c>
      <c r="O46" s="55" t="s">
        <v>1570</v>
      </c>
      <c r="P46">
        <v>1</v>
      </c>
    </row>
    <row r="47" spans="1:16">
      <c r="A47" s="11" t="s">
        <v>80</v>
      </c>
      <c r="B47" t="s">
        <v>1</v>
      </c>
      <c r="C47" t="s">
        <v>75</v>
      </c>
      <c r="D47" s="6">
        <v>25.987200000000001</v>
      </c>
      <c r="E47" s="6">
        <v>171.40360000000001</v>
      </c>
      <c r="F47">
        <v>36</v>
      </c>
      <c r="G47">
        <v>46</v>
      </c>
      <c r="H47">
        <v>21</v>
      </c>
      <c r="I47" s="6">
        <v>5.4542000000000002</v>
      </c>
      <c r="J47" s="6">
        <v>18.375</v>
      </c>
      <c r="K47" s="6">
        <v>186.34800000000001</v>
      </c>
      <c r="L47" s="6">
        <v>138.0274</v>
      </c>
      <c r="M47" s="6">
        <v>6.5759999999999996</v>
      </c>
      <c r="N47" s="53">
        <f t="shared" si="1"/>
        <v>18.375</v>
      </c>
      <c r="O47" s="55" t="s">
        <v>1568</v>
      </c>
      <c r="P47">
        <v>2</v>
      </c>
    </row>
    <row r="48" spans="1:16">
      <c r="A48" s="11" t="s">
        <v>101</v>
      </c>
      <c r="B48" t="s">
        <v>3</v>
      </c>
      <c r="C48" t="s">
        <v>19</v>
      </c>
      <c r="D48" s="6">
        <v>25.9588</v>
      </c>
      <c r="E48" s="6">
        <v>155.26900000000001</v>
      </c>
      <c r="F48">
        <v>48</v>
      </c>
      <c r="G48">
        <v>47</v>
      </c>
      <c r="H48">
        <v>4</v>
      </c>
      <c r="I48" s="6">
        <v>11.0909</v>
      </c>
      <c r="J48" s="6">
        <v>13.175000000000001</v>
      </c>
      <c r="K48" s="6">
        <v>171.43360000000001</v>
      </c>
      <c r="L48" s="6">
        <v>121.1614</v>
      </c>
      <c r="M48" s="6">
        <v>5.8409000000000004</v>
      </c>
      <c r="N48" s="53">
        <f t="shared" si="1"/>
        <v>13.175000000000001</v>
      </c>
    </row>
    <row r="49" spans="1:16">
      <c r="A49" s="11" t="s">
        <v>90</v>
      </c>
      <c r="B49" s="11" t="s">
        <v>2</v>
      </c>
      <c r="C49" s="11" t="s">
        <v>91</v>
      </c>
      <c r="D49" s="45">
        <v>25.671399999999998</v>
      </c>
      <c r="E49" s="45">
        <v>176.1584</v>
      </c>
      <c r="F49" s="11">
        <v>45</v>
      </c>
      <c r="G49" s="11">
        <v>48</v>
      </c>
      <c r="H49" s="11">
        <v>20</v>
      </c>
      <c r="I49" s="45">
        <v>0.61280000000000001</v>
      </c>
      <c r="J49" s="45">
        <v>11.725</v>
      </c>
      <c r="K49" s="45">
        <v>188.29249999999999</v>
      </c>
      <c r="L49" s="45">
        <v>162.31030000000001</v>
      </c>
      <c r="M49" s="45">
        <v>3.9996</v>
      </c>
      <c r="N49" s="53">
        <f t="shared" si="1"/>
        <v>11.725</v>
      </c>
      <c r="O49" s="55" t="s">
        <v>1570</v>
      </c>
      <c r="P49">
        <v>4</v>
      </c>
    </row>
    <row r="50" spans="1:16">
      <c r="A50" s="11" t="s">
        <v>76</v>
      </c>
      <c r="B50" t="s">
        <v>2</v>
      </c>
      <c r="C50" t="s">
        <v>57</v>
      </c>
      <c r="D50" s="6">
        <v>25.193100000000001</v>
      </c>
      <c r="E50" s="6">
        <v>175.68010000000001</v>
      </c>
      <c r="F50">
        <v>39</v>
      </c>
      <c r="G50">
        <v>49</v>
      </c>
      <c r="H50">
        <v>21</v>
      </c>
      <c r="I50" s="6">
        <v>0.3357</v>
      </c>
      <c r="J50" s="6">
        <v>14.775</v>
      </c>
      <c r="K50" s="6">
        <v>189.41059999999999</v>
      </c>
      <c r="L50" s="6">
        <v>145.86770000000001</v>
      </c>
      <c r="M50" s="6">
        <v>5.0736999999999997</v>
      </c>
      <c r="N50" s="53">
        <f t="shared" si="1"/>
        <v>14.775</v>
      </c>
      <c r="O50" s="55" t="s">
        <v>1571</v>
      </c>
      <c r="P50">
        <v>5</v>
      </c>
    </row>
    <row r="51" spans="1:16">
      <c r="A51" s="11" t="s">
        <v>105</v>
      </c>
      <c r="B51" t="s">
        <v>2</v>
      </c>
      <c r="C51" t="s">
        <v>64</v>
      </c>
      <c r="D51" s="6">
        <v>24.924099999999999</v>
      </c>
      <c r="E51" s="6">
        <v>175.4111</v>
      </c>
      <c r="F51">
        <v>71</v>
      </c>
      <c r="G51">
        <v>50</v>
      </c>
      <c r="H51">
        <v>22</v>
      </c>
      <c r="I51" s="6">
        <v>1.7255</v>
      </c>
      <c r="J51" s="6">
        <v>8.4749999999999996</v>
      </c>
      <c r="K51" s="6">
        <v>188.89689999999999</v>
      </c>
      <c r="L51" s="6">
        <v>152.5925</v>
      </c>
      <c r="M51" s="6">
        <v>4.7163000000000004</v>
      </c>
      <c r="N51" s="53">
        <f t="shared" si="1"/>
        <v>8.4749999999999996</v>
      </c>
      <c r="O51" s="55" t="s">
        <v>1568</v>
      </c>
      <c r="P51">
        <v>1</v>
      </c>
    </row>
    <row r="52" spans="1:16">
      <c r="A52" s="11" t="s">
        <v>97</v>
      </c>
      <c r="B52" s="11" t="s">
        <v>2</v>
      </c>
      <c r="C52" s="11" t="s">
        <v>19</v>
      </c>
      <c r="D52" s="45">
        <v>24.790600000000001</v>
      </c>
      <c r="E52" s="45">
        <v>175.27760000000001</v>
      </c>
      <c r="F52" s="11">
        <v>52</v>
      </c>
      <c r="G52" s="11">
        <v>51</v>
      </c>
      <c r="H52" s="11">
        <v>23</v>
      </c>
      <c r="I52" s="45">
        <v>3.6545999999999998</v>
      </c>
      <c r="J52" s="45">
        <v>9.9499999999999993</v>
      </c>
      <c r="K52" s="45">
        <v>189.71190000000001</v>
      </c>
      <c r="L52" s="45">
        <v>158.25049999999999</v>
      </c>
      <c r="M52" s="45">
        <v>4.2755000000000001</v>
      </c>
      <c r="N52" s="53">
        <f t="shared" si="1"/>
        <v>9.9499999999999993</v>
      </c>
      <c r="O52" s="55" t="s">
        <v>1568</v>
      </c>
      <c r="P52">
        <v>11</v>
      </c>
    </row>
    <row r="53" spans="1:16">
      <c r="A53" s="11" t="s">
        <v>93</v>
      </c>
      <c r="B53" t="s">
        <v>0</v>
      </c>
      <c r="C53" t="s">
        <v>24</v>
      </c>
      <c r="D53" s="6">
        <v>24.745699999999999</v>
      </c>
      <c r="E53" s="6">
        <v>285.63479999999998</v>
      </c>
      <c r="F53">
        <v>46</v>
      </c>
      <c r="G53">
        <v>52</v>
      </c>
      <c r="H53">
        <v>4</v>
      </c>
      <c r="I53" s="6">
        <v>11.333399999999999</v>
      </c>
      <c r="J53" s="6">
        <v>22.524999999999999</v>
      </c>
      <c r="K53" s="6">
        <v>299.94900000000001</v>
      </c>
      <c r="L53" s="6">
        <v>270.94209999999998</v>
      </c>
      <c r="M53" s="6">
        <v>3.1465000000000001</v>
      </c>
      <c r="N53" s="53">
        <f t="shared" si="1"/>
        <v>22.524999999999999</v>
      </c>
      <c r="O53" s="55" t="s">
        <v>1565</v>
      </c>
      <c r="P53">
        <v>13</v>
      </c>
    </row>
    <row r="54" spans="1:16">
      <c r="A54" s="11" t="s">
        <v>113</v>
      </c>
      <c r="B54" t="s">
        <v>3</v>
      </c>
      <c r="C54" t="s">
        <v>34</v>
      </c>
      <c r="D54" s="6">
        <v>22.938600000000001</v>
      </c>
      <c r="E54" s="6">
        <v>152.24879999999999</v>
      </c>
      <c r="F54">
        <v>68</v>
      </c>
      <c r="G54">
        <v>53</v>
      </c>
      <c r="H54">
        <v>5</v>
      </c>
      <c r="I54" s="6">
        <v>20.046199999999999</v>
      </c>
      <c r="J54" s="6">
        <v>7.625</v>
      </c>
      <c r="K54" s="6">
        <v>158.80799999999999</v>
      </c>
      <c r="L54" s="6">
        <v>143.51169999999999</v>
      </c>
      <c r="M54" s="6">
        <v>5.3582999999999998</v>
      </c>
      <c r="N54" s="53">
        <f t="shared" si="1"/>
        <v>7.625</v>
      </c>
    </row>
    <row r="55" spans="1:16">
      <c r="A55" s="11" t="s">
        <v>87</v>
      </c>
      <c r="B55" t="s">
        <v>1</v>
      </c>
      <c r="C55" t="s">
        <v>88</v>
      </c>
      <c r="D55" s="6">
        <v>22.392499999999998</v>
      </c>
      <c r="E55" s="6">
        <v>167.80879999999999</v>
      </c>
      <c r="F55">
        <v>47</v>
      </c>
      <c r="G55">
        <v>54</v>
      </c>
      <c r="H55">
        <v>22</v>
      </c>
      <c r="I55" s="6">
        <v>8.5528999999999993</v>
      </c>
      <c r="J55" s="6">
        <v>13.475</v>
      </c>
      <c r="K55" s="6">
        <v>183.03059999999999</v>
      </c>
      <c r="L55" s="6">
        <v>140.3982</v>
      </c>
      <c r="M55" s="6">
        <v>6.4130000000000003</v>
      </c>
      <c r="N55" s="53">
        <f t="shared" si="1"/>
        <v>13.475</v>
      </c>
      <c r="O55" s="55" t="s">
        <v>1574</v>
      </c>
      <c r="P55">
        <v>1</v>
      </c>
    </row>
    <row r="56" spans="1:16">
      <c r="A56" s="11" t="s">
        <v>98</v>
      </c>
      <c r="B56" t="s">
        <v>2</v>
      </c>
      <c r="C56" t="s">
        <v>83</v>
      </c>
      <c r="D56" s="6">
        <v>21.6066</v>
      </c>
      <c r="E56" s="6">
        <v>172.09360000000001</v>
      </c>
      <c r="F56">
        <v>40</v>
      </c>
      <c r="G56">
        <v>55</v>
      </c>
      <c r="H56">
        <v>24</v>
      </c>
      <c r="I56" s="6">
        <v>2.3096000000000001</v>
      </c>
      <c r="J56" s="6">
        <v>14.85</v>
      </c>
      <c r="K56" s="6">
        <v>187.59970000000001</v>
      </c>
      <c r="L56" s="6">
        <v>145.37049999999999</v>
      </c>
      <c r="M56" s="6">
        <v>5.5972</v>
      </c>
      <c r="N56" s="53">
        <f t="shared" si="1"/>
        <v>14.85</v>
      </c>
      <c r="O56" s="55" t="s">
        <v>1568</v>
      </c>
      <c r="P56">
        <v>6</v>
      </c>
    </row>
    <row r="57" spans="1:16">
      <c r="A57" s="39" t="s">
        <v>174</v>
      </c>
      <c r="B57" s="39" t="s">
        <v>2</v>
      </c>
      <c r="C57" s="39" t="s">
        <v>22</v>
      </c>
      <c r="D57" s="40">
        <v>20.665400000000002</v>
      </c>
      <c r="E57" s="40">
        <v>171.1524</v>
      </c>
      <c r="F57" s="39">
        <v>55</v>
      </c>
      <c r="G57" s="39">
        <v>56</v>
      </c>
      <c r="H57" s="39">
        <v>25</v>
      </c>
      <c r="I57" s="40">
        <v>2.8178000000000001</v>
      </c>
      <c r="J57" s="40">
        <v>8.875</v>
      </c>
      <c r="K57" s="40">
        <v>197.3546</v>
      </c>
      <c r="L57" s="40">
        <v>133.45750000000001</v>
      </c>
      <c r="M57" s="40">
        <v>3.9618000000000002</v>
      </c>
      <c r="N57" s="53">
        <f t="shared" si="1"/>
        <v>8.875</v>
      </c>
      <c r="O57" s="55" t="s">
        <v>1574</v>
      </c>
      <c r="P57">
        <v>3</v>
      </c>
    </row>
    <row r="58" spans="1:16">
      <c r="A58" s="11" t="s">
        <v>100</v>
      </c>
      <c r="B58" t="s">
        <v>0</v>
      </c>
      <c r="C58" t="s">
        <v>62</v>
      </c>
      <c r="D58" s="6">
        <v>18.784800000000001</v>
      </c>
      <c r="E58" s="6">
        <v>279.6739</v>
      </c>
      <c r="F58">
        <v>53</v>
      </c>
      <c r="G58">
        <v>57</v>
      </c>
      <c r="H58">
        <v>5</v>
      </c>
      <c r="I58" s="6">
        <v>10.760400000000001</v>
      </c>
      <c r="J58" s="6">
        <v>20.475000000000001</v>
      </c>
      <c r="K58" s="6">
        <v>301.43579999999997</v>
      </c>
      <c r="L58" s="6">
        <v>242.73050000000001</v>
      </c>
      <c r="M58" s="6">
        <v>2.9946999999999999</v>
      </c>
      <c r="N58" s="53">
        <f t="shared" si="1"/>
        <v>20.475000000000001</v>
      </c>
      <c r="O58" s="55" t="s">
        <v>1569</v>
      </c>
      <c r="P58">
        <v>11</v>
      </c>
    </row>
    <row r="59" spans="1:16">
      <c r="A59" s="38" t="s">
        <v>69</v>
      </c>
      <c r="B59" t="s">
        <v>1</v>
      </c>
      <c r="C59" t="s">
        <v>62</v>
      </c>
      <c r="D59" s="6">
        <v>18.673500000000001</v>
      </c>
      <c r="E59" s="6">
        <v>164.0899</v>
      </c>
      <c r="F59">
        <v>66</v>
      </c>
      <c r="G59">
        <v>58</v>
      </c>
      <c r="H59">
        <v>23</v>
      </c>
      <c r="I59" s="6">
        <v>10.182399999999999</v>
      </c>
      <c r="J59" s="6">
        <v>10.199999999999999</v>
      </c>
      <c r="K59" s="6">
        <v>193.6617</v>
      </c>
      <c r="L59" s="6">
        <v>88.156700000000001</v>
      </c>
      <c r="M59" s="6">
        <v>7.2523999999999997</v>
      </c>
      <c r="N59" s="53">
        <f t="shared" si="1"/>
        <v>10.199999999999999</v>
      </c>
      <c r="O59" s="55" t="s">
        <v>1570</v>
      </c>
      <c r="P59">
        <v>2</v>
      </c>
    </row>
    <row r="60" spans="1:16">
      <c r="A60" s="11" t="s">
        <v>109</v>
      </c>
      <c r="B60" t="s">
        <v>2</v>
      </c>
      <c r="C60" t="s">
        <v>53</v>
      </c>
      <c r="D60" s="6">
        <v>17.9285</v>
      </c>
      <c r="E60" s="6">
        <v>168.41550000000001</v>
      </c>
      <c r="F60">
        <v>62</v>
      </c>
      <c r="G60">
        <v>59</v>
      </c>
      <c r="H60">
        <v>26</v>
      </c>
      <c r="I60" s="6">
        <v>1.5132000000000001</v>
      </c>
      <c r="J60" s="6">
        <v>10.1</v>
      </c>
      <c r="K60" s="6">
        <v>187.45779999999999</v>
      </c>
      <c r="L60" s="6">
        <v>149.8877</v>
      </c>
      <c r="M60" s="6">
        <v>3.6730999999999998</v>
      </c>
      <c r="N60" s="53">
        <f t="shared" si="1"/>
        <v>10.1</v>
      </c>
      <c r="O60" s="55" t="s">
        <v>1566</v>
      </c>
      <c r="P60">
        <v>1</v>
      </c>
    </row>
    <row r="61" spans="1:16">
      <c r="A61" s="11" t="s">
        <v>102</v>
      </c>
      <c r="B61" t="s">
        <v>2</v>
      </c>
      <c r="C61" t="s">
        <v>47</v>
      </c>
      <c r="D61" s="6">
        <v>17.7667</v>
      </c>
      <c r="E61" s="6">
        <v>168.25370000000001</v>
      </c>
      <c r="F61">
        <v>58</v>
      </c>
      <c r="G61">
        <v>60</v>
      </c>
      <c r="H61">
        <v>27</v>
      </c>
      <c r="I61" s="6">
        <v>5.7104999999999997</v>
      </c>
      <c r="J61" s="6">
        <v>12.275</v>
      </c>
      <c r="K61" s="6">
        <v>188.79230000000001</v>
      </c>
      <c r="L61" s="6">
        <v>148.11789999999999</v>
      </c>
      <c r="M61" s="6">
        <v>6.8981000000000003</v>
      </c>
      <c r="N61" s="53">
        <f t="shared" si="1"/>
        <v>12.275</v>
      </c>
      <c r="O61" s="55" t="s">
        <v>1568</v>
      </c>
      <c r="P61">
        <v>8</v>
      </c>
    </row>
    <row r="62" spans="1:16">
      <c r="A62" s="11" t="s">
        <v>104</v>
      </c>
      <c r="B62" t="s">
        <v>2</v>
      </c>
      <c r="C62" t="s">
        <v>88</v>
      </c>
      <c r="D62" s="6">
        <v>15.063700000000001</v>
      </c>
      <c r="E62" s="6">
        <v>165.55070000000001</v>
      </c>
      <c r="F62">
        <v>61</v>
      </c>
      <c r="G62">
        <v>61</v>
      </c>
      <c r="H62">
        <v>28</v>
      </c>
      <c r="I62" s="6">
        <v>6.0942999999999996</v>
      </c>
      <c r="J62" s="6">
        <v>7.75</v>
      </c>
      <c r="K62" s="6">
        <v>187.5814</v>
      </c>
      <c r="L62" s="6">
        <v>135.87309999999999</v>
      </c>
      <c r="M62" s="6">
        <v>7.0820999999999996</v>
      </c>
      <c r="N62" s="53">
        <f t="shared" ref="N62:N125" si="2">0.9*J62</f>
        <v>6.9750000000000005</v>
      </c>
      <c r="O62" s="55" t="s">
        <v>1567</v>
      </c>
      <c r="P62">
        <v>1</v>
      </c>
    </row>
    <row r="63" spans="1:16">
      <c r="A63" s="11" t="s">
        <v>114</v>
      </c>
      <c r="B63" t="s">
        <v>2</v>
      </c>
      <c r="C63" t="s">
        <v>68</v>
      </c>
      <c r="D63" s="6">
        <v>9.0487000000000002</v>
      </c>
      <c r="E63" s="6">
        <v>159.53569999999999</v>
      </c>
      <c r="F63">
        <v>77</v>
      </c>
      <c r="G63">
        <v>62</v>
      </c>
      <c r="H63">
        <v>29</v>
      </c>
      <c r="I63" s="6">
        <v>0.19020000000000001</v>
      </c>
      <c r="J63" s="6">
        <v>5.2</v>
      </c>
      <c r="K63" s="6">
        <v>177.67169999999999</v>
      </c>
      <c r="L63" s="6">
        <v>141.12620000000001</v>
      </c>
      <c r="M63" s="6">
        <v>3.7349000000000001</v>
      </c>
      <c r="N63" s="53">
        <f t="shared" si="2"/>
        <v>4.6800000000000006</v>
      </c>
    </row>
    <row r="64" spans="1:16">
      <c r="A64" s="11" t="s">
        <v>99</v>
      </c>
      <c r="B64" t="s">
        <v>1</v>
      </c>
      <c r="C64" t="s">
        <v>28</v>
      </c>
      <c r="D64" s="6">
        <v>9.0056999999999992</v>
      </c>
      <c r="E64" s="6">
        <v>154.422</v>
      </c>
      <c r="F64">
        <v>63</v>
      </c>
      <c r="G64">
        <v>63</v>
      </c>
      <c r="H64">
        <v>24</v>
      </c>
      <c r="I64" s="6">
        <v>1.3951</v>
      </c>
      <c r="J64" s="6">
        <v>14.05</v>
      </c>
      <c r="K64" s="6">
        <v>175.8304</v>
      </c>
      <c r="L64" s="6">
        <v>120.0277</v>
      </c>
      <c r="M64" s="6">
        <v>4.4911000000000003</v>
      </c>
      <c r="N64" s="53">
        <f t="shared" si="2"/>
        <v>12.645000000000001</v>
      </c>
      <c r="O64" s="55" t="s">
        <v>1566</v>
      </c>
      <c r="P64">
        <v>4</v>
      </c>
    </row>
    <row r="65" spans="1:16">
      <c r="A65" s="11" t="s">
        <v>116</v>
      </c>
      <c r="B65" t="s">
        <v>2</v>
      </c>
      <c r="C65" t="s">
        <v>91</v>
      </c>
      <c r="D65" s="6">
        <v>8.8901000000000003</v>
      </c>
      <c r="E65" s="6">
        <v>159.37710000000001</v>
      </c>
      <c r="F65">
        <v>81</v>
      </c>
      <c r="G65">
        <v>64</v>
      </c>
      <c r="H65">
        <v>30</v>
      </c>
      <c r="I65" s="6">
        <v>0.79290000000000005</v>
      </c>
      <c r="J65" s="6">
        <v>5.55</v>
      </c>
      <c r="K65" s="6">
        <v>164.1267</v>
      </c>
      <c r="L65" s="6">
        <v>143.8681</v>
      </c>
      <c r="M65" s="6">
        <v>4.3987999999999996</v>
      </c>
      <c r="N65" s="53">
        <f t="shared" si="2"/>
        <v>4.9950000000000001</v>
      </c>
      <c r="O65" s="55" t="s">
        <v>1574</v>
      </c>
      <c r="P65">
        <v>2</v>
      </c>
    </row>
    <row r="66" spans="1:16">
      <c r="A66" s="11" t="s">
        <v>123</v>
      </c>
      <c r="B66" t="s">
        <v>2</v>
      </c>
      <c r="C66" t="s">
        <v>85</v>
      </c>
      <c r="D66" s="6">
        <v>8.827</v>
      </c>
      <c r="E66" s="6">
        <v>159.31399999999999</v>
      </c>
      <c r="F66">
        <v>83</v>
      </c>
      <c r="G66">
        <v>65</v>
      </c>
      <c r="H66">
        <v>31</v>
      </c>
      <c r="I66" s="6">
        <v>2.8877000000000002</v>
      </c>
      <c r="J66" s="6">
        <v>4.1749999999999998</v>
      </c>
      <c r="K66" s="6">
        <v>169.72470000000001</v>
      </c>
      <c r="L66" s="6">
        <v>143.34119999999999</v>
      </c>
      <c r="M66" s="6">
        <v>3.3912</v>
      </c>
      <c r="N66" s="53">
        <f t="shared" si="2"/>
        <v>3.7574999999999998</v>
      </c>
    </row>
    <row r="67" spans="1:16">
      <c r="A67" s="11" t="s">
        <v>112</v>
      </c>
      <c r="B67" t="s">
        <v>0</v>
      </c>
      <c r="C67" t="s">
        <v>75</v>
      </c>
      <c r="D67" s="6">
        <v>8.0398999999999994</v>
      </c>
      <c r="E67" s="6">
        <v>268.92899999999997</v>
      </c>
      <c r="F67">
        <v>84</v>
      </c>
      <c r="G67">
        <v>66</v>
      </c>
      <c r="H67">
        <v>6</v>
      </c>
      <c r="I67" s="6">
        <v>9.8699999999999996E-2</v>
      </c>
      <c r="J67" s="6">
        <v>9.2249999999999996</v>
      </c>
      <c r="K67" s="6">
        <v>283.31240000000003</v>
      </c>
      <c r="L67" s="6">
        <v>253.33699999999999</v>
      </c>
      <c r="M67" s="6">
        <v>6.6102999999999996</v>
      </c>
      <c r="N67" s="53">
        <f t="shared" si="2"/>
        <v>8.3025000000000002</v>
      </c>
      <c r="O67" s="55" t="s">
        <v>1571</v>
      </c>
      <c r="P67">
        <v>1</v>
      </c>
    </row>
    <row r="68" spans="1:16">
      <c r="A68" s="11" t="s">
        <v>106</v>
      </c>
      <c r="B68" t="s">
        <v>0</v>
      </c>
      <c r="C68" t="s">
        <v>15</v>
      </c>
      <c r="D68" s="6">
        <v>8.0089000000000006</v>
      </c>
      <c r="E68" s="6">
        <v>268.89800000000002</v>
      </c>
      <c r="F68">
        <v>59</v>
      </c>
      <c r="G68">
        <v>67</v>
      </c>
      <c r="H68">
        <v>7</v>
      </c>
      <c r="I68" s="6">
        <v>1.5523</v>
      </c>
      <c r="J68" s="6">
        <v>14.4</v>
      </c>
      <c r="K68" s="6">
        <v>280.69779999999997</v>
      </c>
      <c r="L68" s="6">
        <v>242.8485</v>
      </c>
      <c r="M68" s="6">
        <v>3.9780000000000002</v>
      </c>
      <c r="N68" s="53">
        <f t="shared" si="2"/>
        <v>12.96</v>
      </c>
      <c r="O68" s="55" t="s">
        <v>1567</v>
      </c>
      <c r="P68">
        <v>7</v>
      </c>
    </row>
    <row r="69" spans="1:16">
      <c r="A69" s="11" t="s">
        <v>110</v>
      </c>
      <c r="B69" t="s">
        <v>1</v>
      </c>
      <c r="C69" t="s">
        <v>39</v>
      </c>
      <c r="D69" s="6">
        <v>7.9766000000000004</v>
      </c>
      <c r="E69" s="6">
        <v>153.393</v>
      </c>
      <c r="F69">
        <v>56</v>
      </c>
      <c r="G69">
        <v>68</v>
      </c>
      <c r="H69">
        <v>25</v>
      </c>
      <c r="I69" s="6">
        <v>0.94679999999999997</v>
      </c>
      <c r="J69" s="6">
        <v>8.375</v>
      </c>
      <c r="K69" s="6">
        <v>169.55009999999999</v>
      </c>
      <c r="L69" s="6">
        <v>107.4586</v>
      </c>
      <c r="M69" s="6">
        <v>4.3338000000000001</v>
      </c>
      <c r="N69" s="53">
        <f t="shared" si="2"/>
        <v>7.5375000000000005</v>
      </c>
      <c r="O69" s="55" t="s">
        <v>1569</v>
      </c>
      <c r="P69">
        <v>6</v>
      </c>
    </row>
    <row r="70" spans="1:16">
      <c r="A70" s="11" t="s">
        <v>111</v>
      </c>
      <c r="B70" t="s">
        <v>0</v>
      </c>
      <c r="C70" t="s">
        <v>26</v>
      </c>
      <c r="D70" s="6">
        <v>7.8735999999999997</v>
      </c>
      <c r="E70" s="6">
        <v>268.7627</v>
      </c>
      <c r="F70">
        <v>67</v>
      </c>
      <c r="G70">
        <v>69</v>
      </c>
      <c r="H70">
        <v>8</v>
      </c>
      <c r="I70" s="6">
        <v>4.1025</v>
      </c>
      <c r="J70" s="6">
        <v>12.3</v>
      </c>
      <c r="K70" s="6">
        <v>287.54599999999999</v>
      </c>
      <c r="L70" s="6">
        <v>243.7079</v>
      </c>
      <c r="M70" s="6">
        <v>3.3993000000000002</v>
      </c>
      <c r="N70" s="53">
        <f t="shared" si="2"/>
        <v>11.07</v>
      </c>
    </row>
    <row r="71" spans="1:16">
      <c r="A71" s="11" t="s">
        <v>107</v>
      </c>
      <c r="B71" t="s">
        <v>2</v>
      </c>
      <c r="C71" t="s">
        <v>26</v>
      </c>
      <c r="D71" s="6">
        <v>7.3674999999999997</v>
      </c>
      <c r="E71" s="6">
        <v>157.8545</v>
      </c>
      <c r="F71">
        <v>85</v>
      </c>
      <c r="G71">
        <v>70</v>
      </c>
      <c r="H71">
        <v>32</v>
      </c>
      <c r="I71" s="6">
        <v>3.6074000000000002</v>
      </c>
      <c r="J71" s="6">
        <v>6.4</v>
      </c>
      <c r="K71" s="6">
        <v>168.00960000000001</v>
      </c>
      <c r="L71" s="6">
        <v>139.96690000000001</v>
      </c>
      <c r="M71" s="6">
        <v>4.5269000000000004</v>
      </c>
      <c r="N71" s="53">
        <f t="shared" si="2"/>
        <v>5.7600000000000007</v>
      </c>
    </row>
    <row r="72" spans="1:16">
      <c r="A72" s="11" t="s">
        <v>108</v>
      </c>
      <c r="B72" t="s">
        <v>1</v>
      </c>
      <c r="C72" t="s">
        <v>36</v>
      </c>
      <c r="D72" s="6">
        <v>7.2445000000000004</v>
      </c>
      <c r="E72" s="6">
        <v>152.66079999999999</v>
      </c>
      <c r="F72">
        <v>60</v>
      </c>
      <c r="G72">
        <v>71</v>
      </c>
      <c r="H72">
        <v>26</v>
      </c>
      <c r="I72" s="6">
        <v>0.74280000000000002</v>
      </c>
      <c r="J72" s="6">
        <v>11.95</v>
      </c>
      <c r="K72" s="6">
        <v>170.78210000000001</v>
      </c>
      <c r="L72" s="6">
        <v>117.0882</v>
      </c>
      <c r="M72" s="6">
        <v>4.7119999999999997</v>
      </c>
      <c r="N72" s="53">
        <f t="shared" si="2"/>
        <v>10.754999999999999</v>
      </c>
      <c r="O72" s="55" t="s">
        <v>1569</v>
      </c>
      <c r="P72">
        <v>5</v>
      </c>
    </row>
    <row r="73" spans="1:16">
      <c r="A73" s="11" t="s">
        <v>92</v>
      </c>
      <c r="B73" t="s">
        <v>1</v>
      </c>
      <c r="C73" t="s">
        <v>41</v>
      </c>
      <c r="D73" s="6">
        <v>6.8151999999999999</v>
      </c>
      <c r="E73" s="6">
        <v>152.23159999999999</v>
      </c>
      <c r="F73">
        <v>73</v>
      </c>
      <c r="G73">
        <v>72</v>
      </c>
      <c r="H73">
        <v>27</v>
      </c>
      <c r="I73" s="6">
        <v>3.0865</v>
      </c>
      <c r="J73" s="6">
        <v>8.125</v>
      </c>
      <c r="K73" s="6">
        <v>177.65729999999999</v>
      </c>
      <c r="L73" s="6">
        <v>115.5055</v>
      </c>
      <c r="M73" s="6">
        <v>6.1494999999999997</v>
      </c>
      <c r="N73" s="53">
        <f t="shared" si="2"/>
        <v>7.3125</v>
      </c>
    </row>
    <row r="74" spans="1:16">
      <c r="A74" s="11" t="s">
        <v>138</v>
      </c>
      <c r="B74" t="s">
        <v>3</v>
      </c>
      <c r="C74" t="s">
        <v>28</v>
      </c>
      <c r="D74" s="6">
        <v>6.7972000000000001</v>
      </c>
      <c r="E74" s="6">
        <v>136.10740000000001</v>
      </c>
      <c r="F74">
        <v>90</v>
      </c>
      <c r="G74">
        <v>73</v>
      </c>
      <c r="H74">
        <v>6</v>
      </c>
      <c r="I74" s="6">
        <v>10.1958</v>
      </c>
      <c r="J74" s="6">
        <v>5.95</v>
      </c>
      <c r="K74" s="6">
        <v>142.4691</v>
      </c>
      <c r="L74" s="6">
        <v>124.56789999999999</v>
      </c>
      <c r="M74" s="6">
        <v>4.3455000000000004</v>
      </c>
      <c r="N74" s="53">
        <f t="shared" si="2"/>
        <v>5.3550000000000004</v>
      </c>
      <c r="O74" s="55" t="s">
        <v>1570</v>
      </c>
      <c r="P74">
        <v>2</v>
      </c>
    </row>
    <row r="75" spans="1:16">
      <c r="A75" s="11" t="s">
        <v>1557</v>
      </c>
      <c r="B75" t="s">
        <v>1</v>
      </c>
      <c r="C75" t="s">
        <v>91</v>
      </c>
      <c r="D75" s="6">
        <v>6.1879999999999997</v>
      </c>
      <c r="E75" s="6">
        <v>151.6044</v>
      </c>
      <c r="F75">
        <v>49</v>
      </c>
      <c r="G75">
        <v>74</v>
      </c>
      <c r="H75">
        <v>28</v>
      </c>
      <c r="I75" s="6">
        <v>5.7175000000000002</v>
      </c>
      <c r="J75" s="6">
        <v>8.4749999999999996</v>
      </c>
      <c r="K75" s="6">
        <v>166.4444</v>
      </c>
      <c r="L75" s="6">
        <v>135.83430000000001</v>
      </c>
      <c r="M75" s="6">
        <v>5.7789999999999999</v>
      </c>
      <c r="N75" s="53">
        <f t="shared" si="2"/>
        <v>7.6274999999999995</v>
      </c>
      <c r="O75" s="55" t="s">
        <v>1569</v>
      </c>
      <c r="P75">
        <v>6</v>
      </c>
    </row>
    <row r="76" spans="1:16">
      <c r="A76" s="11" t="s">
        <v>120</v>
      </c>
      <c r="B76" t="s">
        <v>0</v>
      </c>
      <c r="C76" t="s">
        <v>28</v>
      </c>
      <c r="D76" s="6">
        <v>5.0396000000000001</v>
      </c>
      <c r="E76" s="6">
        <v>265.92880000000002</v>
      </c>
      <c r="F76">
        <v>69</v>
      </c>
      <c r="G76">
        <v>75</v>
      </c>
      <c r="H76">
        <v>9</v>
      </c>
      <c r="I76" s="6">
        <v>3.8401999999999998</v>
      </c>
      <c r="J76" s="6">
        <v>10.375</v>
      </c>
      <c r="K76" s="6">
        <v>280.48509999999999</v>
      </c>
      <c r="L76" s="6">
        <v>245.74770000000001</v>
      </c>
      <c r="M76" s="6">
        <v>3.0127000000000002</v>
      </c>
      <c r="N76" s="53">
        <f t="shared" si="2"/>
        <v>9.3375000000000004</v>
      </c>
      <c r="O76" s="55" t="s">
        <v>1568</v>
      </c>
      <c r="P76">
        <v>2</v>
      </c>
    </row>
    <row r="77" spans="1:16">
      <c r="A77" s="11" t="s">
        <v>127</v>
      </c>
      <c r="B77" t="s">
        <v>2</v>
      </c>
      <c r="C77" t="s">
        <v>17</v>
      </c>
      <c r="D77" s="6">
        <v>4.5111999999999997</v>
      </c>
      <c r="E77" s="6">
        <v>154.9982</v>
      </c>
      <c r="F77">
        <v>86</v>
      </c>
      <c r="G77">
        <v>76</v>
      </c>
      <c r="H77">
        <v>33</v>
      </c>
      <c r="I77" s="6">
        <v>1.8728</v>
      </c>
      <c r="J77" s="6">
        <v>6.8</v>
      </c>
      <c r="K77" s="6">
        <v>165.71</v>
      </c>
      <c r="L77" s="6">
        <v>138.26750000000001</v>
      </c>
      <c r="M77" s="6">
        <v>3.7179000000000002</v>
      </c>
      <c r="N77" s="53">
        <f t="shared" si="2"/>
        <v>6.12</v>
      </c>
    </row>
    <row r="78" spans="1:16">
      <c r="A78" s="11" t="s">
        <v>130</v>
      </c>
      <c r="B78" t="s">
        <v>2</v>
      </c>
      <c r="C78" t="s">
        <v>17</v>
      </c>
      <c r="D78" s="6">
        <v>3.0089999999999999</v>
      </c>
      <c r="E78" s="6">
        <v>153.49600000000001</v>
      </c>
      <c r="F78">
        <v>76</v>
      </c>
      <c r="G78">
        <v>77</v>
      </c>
      <c r="H78">
        <v>34</v>
      </c>
      <c r="I78" s="6">
        <v>1.4410000000000001</v>
      </c>
      <c r="J78" s="6">
        <v>4.8499999999999996</v>
      </c>
      <c r="K78" s="6">
        <v>173.28890000000001</v>
      </c>
      <c r="L78" s="6">
        <v>125.9956</v>
      </c>
      <c r="M78" s="6">
        <v>3.8003999999999998</v>
      </c>
      <c r="N78" s="53">
        <f t="shared" si="2"/>
        <v>4.3650000000000002</v>
      </c>
      <c r="O78" s="55" t="s">
        <v>1567</v>
      </c>
      <c r="P78">
        <v>1</v>
      </c>
    </row>
    <row r="79" spans="1:16">
      <c r="A79" s="11" t="s">
        <v>146</v>
      </c>
      <c r="B79" t="s">
        <v>0</v>
      </c>
      <c r="C79" t="s">
        <v>39</v>
      </c>
      <c r="D79" s="6">
        <v>2.5024999999999999</v>
      </c>
      <c r="E79" s="6">
        <v>263.39159999999998</v>
      </c>
      <c r="F79">
        <v>70</v>
      </c>
      <c r="G79">
        <v>78</v>
      </c>
      <c r="H79">
        <v>10</v>
      </c>
      <c r="I79" s="6">
        <v>3.7538</v>
      </c>
      <c r="J79" s="6">
        <v>11.125</v>
      </c>
      <c r="K79" s="6">
        <v>294.50349999999997</v>
      </c>
      <c r="L79" s="6">
        <v>193.16579999999999</v>
      </c>
      <c r="M79" s="6">
        <v>3.5878999999999999</v>
      </c>
      <c r="N79" s="53">
        <f t="shared" si="2"/>
        <v>10.012500000000001</v>
      </c>
      <c r="O79" s="55" t="s">
        <v>1566</v>
      </c>
      <c r="P79">
        <v>9</v>
      </c>
    </row>
    <row r="80" spans="1:16">
      <c r="A80" s="11" t="s">
        <v>145</v>
      </c>
      <c r="B80" t="s">
        <v>2</v>
      </c>
      <c r="C80" t="s">
        <v>141</v>
      </c>
      <c r="D80" s="6">
        <v>2.2677999999999998</v>
      </c>
      <c r="E80" s="6">
        <v>152.75479999999999</v>
      </c>
      <c r="F80">
        <v>103</v>
      </c>
      <c r="G80">
        <v>79</v>
      </c>
      <c r="H80">
        <v>35</v>
      </c>
      <c r="I80" s="6">
        <v>1.6737</v>
      </c>
      <c r="J80" s="6">
        <v>3.2</v>
      </c>
      <c r="K80" s="6">
        <v>175.81270000000001</v>
      </c>
      <c r="L80" s="6">
        <v>130.30269999999999</v>
      </c>
      <c r="M80" s="6">
        <v>3.6652999999999998</v>
      </c>
      <c r="N80" s="53">
        <f t="shared" si="2"/>
        <v>2.8800000000000003</v>
      </c>
    </row>
    <row r="81" spans="1:16">
      <c r="A81" s="11" t="s">
        <v>122</v>
      </c>
      <c r="B81" t="s">
        <v>1</v>
      </c>
      <c r="C81" t="s">
        <v>36</v>
      </c>
      <c r="D81" s="6">
        <v>1.2695000000000001</v>
      </c>
      <c r="E81" s="6">
        <v>146.6858</v>
      </c>
      <c r="F81">
        <v>82</v>
      </c>
      <c r="G81">
        <v>80</v>
      </c>
      <c r="H81">
        <v>29</v>
      </c>
      <c r="I81" s="6">
        <v>1.9041999999999999</v>
      </c>
      <c r="J81" s="6">
        <v>9.7249999999999996</v>
      </c>
      <c r="K81" s="6">
        <v>166.34399999999999</v>
      </c>
      <c r="L81" s="6">
        <v>95.525700000000001</v>
      </c>
      <c r="M81" s="6">
        <v>6.2560000000000002</v>
      </c>
      <c r="N81" s="53">
        <f t="shared" si="2"/>
        <v>8.7524999999999995</v>
      </c>
      <c r="O81" s="55" t="s">
        <v>1571</v>
      </c>
      <c r="P81">
        <v>6</v>
      </c>
    </row>
    <row r="82" spans="1:16">
      <c r="A82" s="39" t="s">
        <v>136</v>
      </c>
      <c r="B82" s="39" t="s">
        <v>2</v>
      </c>
      <c r="C82" s="39" t="s">
        <v>44</v>
      </c>
      <c r="D82" s="40">
        <v>0.86819999999999997</v>
      </c>
      <c r="E82" s="40">
        <v>151.3552</v>
      </c>
      <c r="F82" s="39">
        <v>75</v>
      </c>
      <c r="G82" s="39">
        <v>81</v>
      </c>
      <c r="H82" s="39">
        <v>36</v>
      </c>
      <c r="I82" s="40">
        <v>1.3022</v>
      </c>
      <c r="J82" s="40">
        <v>6.875</v>
      </c>
      <c r="K82" s="40">
        <v>167.4846</v>
      </c>
      <c r="L82" s="40">
        <v>134.3109</v>
      </c>
      <c r="M82" s="40">
        <v>6.0361000000000002</v>
      </c>
      <c r="N82" s="53">
        <f t="shared" si="2"/>
        <v>6.1875</v>
      </c>
      <c r="O82" s="55" t="s">
        <v>1569</v>
      </c>
      <c r="P82">
        <v>2</v>
      </c>
    </row>
    <row r="83" spans="1:16">
      <c r="A83" s="11" t="s">
        <v>142</v>
      </c>
      <c r="B83" t="s">
        <v>2</v>
      </c>
      <c r="C83" t="s">
        <v>85</v>
      </c>
      <c r="D83" s="6">
        <v>0.31990000000000002</v>
      </c>
      <c r="E83" s="6">
        <v>150.80690000000001</v>
      </c>
      <c r="F83">
        <v>94</v>
      </c>
      <c r="G83">
        <v>82</v>
      </c>
      <c r="H83">
        <v>37</v>
      </c>
      <c r="I83" s="6">
        <v>1.5740000000000001</v>
      </c>
      <c r="J83" s="6">
        <v>4.2750000000000004</v>
      </c>
      <c r="K83" s="6">
        <v>164.726</v>
      </c>
      <c r="L83" s="6">
        <v>110.79640000000001</v>
      </c>
      <c r="M83" s="6">
        <v>3.6736</v>
      </c>
      <c r="N83" s="53">
        <f t="shared" si="2"/>
        <v>3.8475000000000006</v>
      </c>
    </row>
    <row r="84" spans="1:16">
      <c r="A84" s="11" t="s">
        <v>134</v>
      </c>
      <c r="B84" t="s">
        <v>0</v>
      </c>
      <c r="C84" t="s">
        <v>64</v>
      </c>
      <c r="D84" s="6">
        <v>-0.1036</v>
      </c>
      <c r="E84" s="6">
        <v>260.78550000000001</v>
      </c>
      <c r="F84">
        <v>72</v>
      </c>
      <c r="G84">
        <v>83</v>
      </c>
      <c r="H84">
        <v>11</v>
      </c>
      <c r="I84" s="6">
        <v>6.4894999999999996</v>
      </c>
      <c r="J84" s="6">
        <v>7.5</v>
      </c>
      <c r="K84" s="6">
        <v>276.71019999999999</v>
      </c>
      <c r="L84" s="6">
        <v>239.8989</v>
      </c>
      <c r="M84" s="6">
        <v>3.4834999999999998</v>
      </c>
      <c r="N84" s="53">
        <f t="shared" si="2"/>
        <v>6.75</v>
      </c>
    </row>
    <row r="85" spans="1:16">
      <c r="A85" s="11" t="s">
        <v>94</v>
      </c>
      <c r="B85" t="s">
        <v>1</v>
      </c>
      <c r="C85" t="s">
        <v>95</v>
      </c>
      <c r="D85" s="6">
        <v>-0.32829999999999998</v>
      </c>
      <c r="E85" s="6">
        <v>145.08799999999999</v>
      </c>
      <c r="F85">
        <v>64</v>
      </c>
      <c r="G85">
        <v>84</v>
      </c>
      <c r="H85">
        <v>30</v>
      </c>
      <c r="I85" s="6">
        <v>4.0688000000000004</v>
      </c>
      <c r="J85" s="6">
        <v>14.85</v>
      </c>
      <c r="K85" s="6">
        <v>171.3578</v>
      </c>
      <c r="L85" s="6">
        <v>123.8146</v>
      </c>
      <c r="M85" s="6">
        <v>5.5933000000000002</v>
      </c>
      <c r="N85" s="53">
        <f t="shared" si="2"/>
        <v>13.365</v>
      </c>
      <c r="O85" s="55" t="s">
        <v>1568</v>
      </c>
      <c r="P85">
        <v>4</v>
      </c>
    </row>
    <row r="86" spans="1:16">
      <c r="A86" s="11" t="s">
        <v>115</v>
      </c>
      <c r="B86" t="s">
        <v>1</v>
      </c>
      <c r="C86" t="s">
        <v>30</v>
      </c>
      <c r="D86" s="6">
        <v>-0.94110000000000005</v>
      </c>
      <c r="E86" s="6">
        <v>144.4752</v>
      </c>
      <c r="F86">
        <v>74</v>
      </c>
      <c r="G86">
        <v>85</v>
      </c>
      <c r="H86">
        <v>31</v>
      </c>
      <c r="I86" s="6">
        <v>8.3137000000000008</v>
      </c>
      <c r="J86" s="6">
        <v>8.125</v>
      </c>
      <c r="K86" s="6">
        <v>167.15219999999999</v>
      </c>
      <c r="L86" s="6">
        <v>105.63290000000001</v>
      </c>
      <c r="M86" s="6">
        <v>6.1050000000000004</v>
      </c>
      <c r="N86" s="53">
        <f t="shared" si="2"/>
        <v>7.3125</v>
      </c>
      <c r="O86" s="55" t="s">
        <v>1571</v>
      </c>
      <c r="P86">
        <v>1</v>
      </c>
    </row>
    <row r="87" spans="1:16">
      <c r="A87" s="11" t="s">
        <v>140</v>
      </c>
      <c r="B87" t="s">
        <v>3</v>
      </c>
      <c r="C87" t="s">
        <v>141</v>
      </c>
      <c r="D87" s="6">
        <v>-1.0123</v>
      </c>
      <c r="E87" s="6">
        <v>128.2979</v>
      </c>
      <c r="F87">
        <v>92</v>
      </c>
      <c r="G87">
        <v>86</v>
      </c>
      <c r="H87">
        <v>7</v>
      </c>
      <c r="I87" s="6">
        <v>4.8330000000000002</v>
      </c>
      <c r="J87" s="6">
        <v>3.55</v>
      </c>
      <c r="K87" s="6">
        <v>145.2329</v>
      </c>
      <c r="L87" s="6">
        <v>106.0483</v>
      </c>
      <c r="M87" s="6">
        <v>4.5213000000000001</v>
      </c>
      <c r="N87" s="53">
        <f t="shared" si="2"/>
        <v>3.1949999999999998</v>
      </c>
    </row>
    <row r="88" spans="1:16">
      <c r="A88" s="11" t="s">
        <v>137</v>
      </c>
      <c r="B88" t="s">
        <v>2</v>
      </c>
      <c r="C88" t="s">
        <v>73</v>
      </c>
      <c r="D88" s="6">
        <v>-1.1880999999999999</v>
      </c>
      <c r="E88" s="6">
        <v>149.2989</v>
      </c>
      <c r="F88">
        <v>106</v>
      </c>
      <c r="G88">
        <v>87</v>
      </c>
      <c r="H88">
        <v>38</v>
      </c>
      <c r="I88" s="6">
        <v>0.43540000000000001</v>
      </c>
      <c r="J88" s="6">
        <v>3.875</v>
      </c>
      <c r="K88" s="6">
        <v>165.8586</v>
      </c>
      <c r="L88" s="6">
        <v>120.8695</v>
      </c>
      <c r="M88" s="6">
        <v>3.9361999999999999</v>
      </c>
      <c r="N88" s="53">
        <f t="shared" si="2"/>
        <v>3.4875000000000003</v>
      </c>
    </row>
    <row r="89" spans="1:16">
      <c r="A89" s="11" t="s">
        <v>135</v>
      </c>
      <c r="B89" t="s">
        <v>2</v>
      </c>
      <c r="C89" t="s">
        <v>62</v>
      </c>
      <c r="D89" s="6">
        <v>-1.3201000000000001</v>
      </c>
      <c r="E89" s="6">
        <v>149.167</v>
      </c>
      <c r="F89">
        <v>95</v>
      </c>
      <c r="G89">
        <v>88</v>
      </c>
      <c r="H89">
        <v>39</v>
      </c>
      <c r="I89" s="6">
        <v>0.86180000000000001</v>
      </c>
      <c r="J89" s="6">
        <v>3.55</v>
      </c>
      <c r="K89" s="6">
        <v>158.57480000000001</v>
      </c>
      <c r="L89" s="6">
        <v>135.47819999999999</v>
      </c>
      <c r="M89" s="6">
        <v>3.7328000000000001</v>
      </c>
      <c r="N89" s="53">
        <f t="shared" si="2"/>
        <v>3.1949999999999998</v>
      </c>
      <c r="O89" s="55" t="s">
        <v>1571</v>
      </c>
      <c r="P89">
        <v>1</v>
      </c>
    </row>
    <row r="90" spans="1:16">
      <c r="A90" s="11" t="s">
        <v>148</v>
      </c>
      <c r="B90" t="s">
        <v>2</v>
      </c>
      <c r="C90" t="s">
        <v>68</v>
      </c>
      <c r="D90" s="6">
        <v>-1.9269000000000001</v>
      </c>
      <c r="E90" s="6">
        <v>148.56010000000001</v>
      </c>
      <c r="F90">
        <v>100</v>
      </c>
      <c r="G90">
        <v>89</v>
      </c>
      <c r="H90">
        <v>40</v>
      </c>
      <c r="I90" s="6">
        <v>0.55359999999999998</v>
      </c>
      <c r="J90" s="6">
        <v>4.2</v>
      </c>
      <c r="K90" s="6">
        <v>162.76429999999999</v>
      </c>
      <c r="L90" s="6">
        <v>129.6979</v>
      </c>
      <c r="M90" s="6">
        <v>5.0476999999999999</v>
      </c>
      <c r="N90" s="53">
        <f t="shared" si="2"/>
        <v>3.7800000000000002</v>
      </c>
    </row>
    <row r="91" spans="1:16">
      <c r="A91" s="11" t="s">
        <v>139</v>
      </c>
      <c r="B91" t="s">
        <v>0</v>
      </c>
      <c r="C91" t="s">
        <v>36</v>
      </c>
      <c r="D91" s="6">
        <v>-2.3988999999999998</v>
      </c>
      <c r="E91" s="6">
        <v>258.49020000000002</v>
      </c>
      <c r="F91">
        <v>87</v>
      </c>
      <c r="G91">
        <v>90</v>
      </c>
      <c r="H91">
        <v>12</v>
      </c>
      <c r="I91" s="6">
        <v>9.3787000000000003</v>
      </c>
      <c r="J91" s="6">
        <v>7.3250000000000002</v>
      </c>
      <c r="K91" s="6">
        <v>273.30270000000002</v>
      </c>
      <c r="L91" s="6">
        <v>240.5376</v>
      </c>
      <c r="M91" s="6">
        <v>2.8300999999999998</v>
      </c>
      <c r="N91" s="53">
        <f t="shared" si="2"/>
        <v>6.5925000000000002</v>
      </c>
    </row>
    <row r="92" spans="1:16">
      <c r="A92" s="11" t="s">
        <v>117</v>
      </c>
      <c r="B92" t="s">
        <v>2</v>
      </c>
      <c r="C92" t="s">
        <v>49</v>
      </c>
      <c r="D92" s="6">
        <v>-2.4367000000000001</v>
      </c>
      <c r="E92" s="6">
        <v>148.05029999999999</v>
      </c>
      <c r="F92">
        <v>80</v>
      </c>
      <c r="G92">
        <v>91</v>
      </c>
      <c r="H92">
        <v>41</v>
      </c>
      <c r="I92" s="6">
        <v>4.4162999999999997</v>
      </c>
      <c r="J92" s="6">
        <v>4.18</v>
      </c>
      <c r="K92" s="6">
        <v>168.06129999999999</v>
      </c>
      <c r="L92" s="6">
        <v>141.40180000000001</v>
      </c>
      <c r="M92" s="6">
        <v>3.3794</v>
      </c>
      <c r="N92" s="53">
        <f t="shared" si="2"/>
        <v>3.762</v>
      </c>
      <c r="O92" s="55" t="s">
        <v>1570</v>
      </c>
      <c r="P92">
        <v>2</v>
      </c>
    </row>
    <row r="93" spans="1:16">
      <c r="A93" s="11" t="s">
        <v>149</v>
      </c>
      <c r="B93" t="s">
        <v>2</v>
      </c>
      <c r="C93" t="s">
        <v>68</v>
      </c>
      <c r="D93" s="6">
        <v>-2.5242</v>
      </c>
      <c r="E93" s="6">
        <v>147.96279999999999</v>
      </c>
      <c r="F93">
        <v>78</v>
      </c>
      <c r="G93">
        <v>92</v>
      </c>
      <c r="H93">
        <v>42</v>
      </c>
      <c r="I93" s="6">
        <v>9.5265000000000004</v>
      </c>
      <c r="J93" s="6">
        <v>4.95</v>
      </c>
      <c r="K93" s="6">
        <v>160.3595</v>
      </c>
      <c r="L93" s="6">
        <v>114.5485</v>
      </c>
      <c r="M93" s="6">
        <v>3.4276</v>
      </c>
      <c r="N93" s="53">
        <f t="shared" si="2"/>
        <v>4.4550000000000001</v>
      </c>
      <c r="O93" s="55" t="s">
        <v>1567</v>
      </c>
      <c r="P93">
        <v>1</v>
      </c>
    </row>
    <row r="94" spans="1:16">
      <c r="A94" s="11" t="s">
        <v>133</v>
      </c>
      <c r="B94" t="s">
        <v>3</v>
      </c>
      <c r="C94" t="s">
        <v>44</v>
      </c>
      <c r="D94" s="6">
        <v>-5.7849000000000004</v>
      </c>
      <c r="E94" s="6">
        <v>123.5252</v>
      </c>
      <c r="F94">
        <v>105</v>
      </c>
      <c r="G94">
        <v>93</v>
      </c>
      <c r="H94">
        <v>8</v>
      </c>
      <c r="I94" s="6">
        <v>4.9816000000000003</v>
      </c>
      <c r="J94" s="6">
        <v>3.85</v>
      </c>
      <c r="K94" s="6">
        <v>133.83449999999999</v>
      </c>
      <c r="L94" s="6">
        <v>103.83110000000001</v>
      </c>
      <c r="M94" s="6">
        <v>5.3490000000000002</v>
      </c>
      <c r="N94" s="53">
        <f t="shared" si="2"/>
        <v>3.4650000000000003</v>
      </c>
    </row>
    <row r="95" spans="1:16">
      <c r="A95" s="11" t="s">
        <v>143</v>
      </c>
      <c r="B95" t="s">
        <v>3</v>
      </c>
      <c r="C95" t="s">
        <v>64</v>
      </c>
      <c r="D95" s="6">
        <v>-5.9057000000000004</v>
      </c>
      <c r="E95" s="6">
        <v>123.4044</v>
      </c>
      <c r="F95">
        <v>88</v>
      </c>
      <c r="G95">
        <v>94</v>
      </c>
      <c r="H95">
        <v>9</v>
      </c>
      <c r="I95" s="6">
        <v>9.8917000000000002</v>
      </c>
      <c r="J95" s="6">
        <v>4.9000000000000004</v>
      </c>
      <c r="K95" s="6">
        <v>134.49350000000001</v>
      </c>
      <c r="L95" s="6">
        <v>111.6178</v>
      </c>
      <c r="M95" s="6">
        <v>7.1063999999999998</v>
      </c>
      <c r="N95" s="53">
        <f t="shared" si="2"/>
        <v>4.41</v>
      </c>
    </row>
    <row r="96" spans="1:16">
      <c r="A96" s="11" t="s">
        <v>784</v>
      </c>
      <c r="B96" t="s">
        <v>4</v>
      </c>
      <c r="C96" t="s">
        <v>47</v>
      </c>
      <c r="D96" s="6">
        <v>-6</v>
      </c>
      <c r="E96" s="6">
        <v>192.30119999999999</v>
      </c>
      <c r="F96">
        <v>162</v>
      </c>
      <c r="G96">
        <v>95</v>
      </c>
      <c r="H96">
        <v>1</v>
      </c>
      <c r="I96" s="6">
        <v>4.6273999999999997</v>
      </c>
      <c r="J96" s="6">
        <v>2.75</v>
      </c>
      <c r="K96" s="6">
        <v>198.26310000000001</v>
      </c>
      <c r="L96" s="6">
        <v>136.52799999999999</v>
      </c>
      <c r="M96" s="6">
        <v>5.8936999999999999</v>
      </c>
      <c r="N96" s="53">
        <f t="shared" si="2"/>
        <v>2.4750000000000001</v>
      </c>
      <c r="O96" s="55" t="s">
        <v>1565</v>
      </c>
      <c r="P96">
        <v>2</v>
      </c>
    </row>
    <row r="97" spans="1:16">
      <c r="A97" s="39" t="s">
        <v>125</v>
      </c>
      <c r="B97" s="39" t="s">
        <v>1</v>
      </c>
      <c r="C97" s="39" t="s">
        <v>26</v>
      </c>
      <c r="D97" s="40">
        <v>-7.8531000000000004</v>
      </c>
      <c r="E97" s="40">
        <v>137.56319999999999</v>
      </c>
      <c r="F97" s="39">
        <v>99</v>
      </c>
      <c r="G97" s="39">
        <v>96</v>
      </c>
      <c r="H97" s="39">
        <v>32</v>
      </c>
      <c r="I97" s="40">
        <v>2.9449000000000001</v>
      </c>
      <c r="J97" s="40">
        <v>3.5249999999999999</v>
      </c>
      <c r="K97" s="40">
        <v>165.5266</v>
      </c>
      <c r="L97" s="40">
        <v>68.485299999999995</v>
      </c>
      <c r="M97" s="40">
        <v>5.5273000000000003</v>
      </c>
      <c r="N97" s="53">
        <f t="shared" si="2"/>
        <v>3.1724999999999999</v>
      </c>
    </row>
    <row r="98" spans="1:16">
      <c r="A98" s="11" t="s">
        <v>733</v>
      </c>
      <c r="B98" t="s">
        <v>4</v>
      </c>
      <c r="C98" t="s">
        <v>32</v>
      </c>
      <c r="D98" s="6">
        <v>-10.150399999999999</v>
      </c>
      <c r="E98" s="6">
        <v>188.1508</v>
      </c>
      <c r="F98">
        <v>143</v>
      </c>
      <c r="G98">
        <v>97</v>
      </c>
      <c r="H98">
        <v>2</v>
      </c>
      <c r="I98" s="6">
        <v>5.7252000000000001</v>
      </c>
      <c r="J98" s="6">
        <v>4.4749999999999996</v>
      </c>
      <c r="K98" s="6">
        <v>202.72370000000001</v>
      </c>
      <c r="L98" s="6">
        <v>145</v>
      </c>
      <c r="M98" s="6">
        <v>9.4869000000000003</v>
      </c>
      <c r="N98" s="53">
        <f t="shared" si="2"/>
        <v>4.0274999999999999</v>
      </c>
      <c r="O98" s="55" t="s">
        <v>1570</v>
      </c>
      <c r="P98">
        <v>3</v>
      </c>
    </row>
    <row r="99" spans="1:16">
      <c r="A99" s="11" t="s">
        <v>129</v>
      </c>
      <c r="B99" t="s">
        <v>1</v>
      </c>
      <c r="C99" t="s">
        <v>53</v>
      </c>
      <c r="D99" s="6">
        <v>-10.656599999999999</v>
      </c>
      <c r="E99" s="6">
        <v>134.75970000000001</v>
      </c>
      <c r="F99">
        <v>57</v>
      </c>
      <c r="G99">
        <v>98</v>
      </c>
      <c r="H99">
        <v>33</v>
      </c>
      <c r="I99" s="6">
        <v>3.3672</v>
      </c>
      <c r="J99" s="6">
        <v>8.625</v>
      </c>
      <c r="K99" s="6">
        <v>156.85929999999999</v>
      </c>
      <c r="L99" s="6">
        <v>91.941299999999998</v>
      </c>
      <c r="M99" s="6">
        <v>5.0654000000000003</v>
      </c>
      <c r="N99" s="53">
        <f t="shared" si="2"/>
        <v>7.7625000000000002</v>
      </c>
      <c r="O99" s="55" t="s">
        <v>1569</v>
      </c>
      <c r="P99">
        <v>3</v>
      </c>
    </row>
    <row r="100" spans="1:16">
      <c r="A100" s="11" t="s">
        <v>175</v>
      </c>
      <c r="B100" t="s">
        <v>0</v>
      </c>
      <c r="C100" t="s">
        <v>85</v>
      </c>
      <c r="D100" s="6">
        <v>-10.7873</v>
      </c>
      <c r="E100" s="6">
        <v>250.1018</v>
      </c>
      <c r="F100">
        <v>114</v>
      </c>
      <c r="G100">
        <v>99</v>
      </c>
      <c r="H100">
        <v>13</v>
      </c>
      <c r="I100" s="6">
        <v>2.6311</v>
      </c>
      <c r="J100" s="6">
        <v>3.7</v>
      </c>
      <c r="K100" s="6">
        <v>259.07240000000002</v>
      </c>
      <c r="L100" s="6">
        <v>220.20099999999999</v>
      </c>
      <c r="M100" s="6">
        <v>3.4502999999999999</v>
      </c>
      <c r="N100" s="53">
        <f t="shared" si="2"/>
        <v>3.33</v>
      </c>
    </row>
    <row r="101" spans="1:16">
      <c r="A101" s="11" t="s">
        <v>131</v>
      </c>
      <c r="B101" t="s">
        <v>1</v>
      </c>
      <c r="C101" t="s">
        <v>132</v>
      </c>
      <c r="D101" s="6">
        <v>-10.939399999999999</v>
      </c>
      <c r="E101" s="6">
        <v>134.4769</v>
      </c>
      <c r="F101">
        <v>89</v>
      </c>
      <c r="G101">
        <v>100</v>
      </c>
      <c r="H101">
        <v>34</v>
      </c>
      <c r="I101" s="6">
        <v>8.5254999999999992</v>
      </c>
      <c r="J101" s="6">
        <v>4.5250000000000004</v>
      </c>
      <c r="K101" s="6">
        <v>156.52170000000001</v>
      </c>
      <c r="L101" s="6">
        <v>105.5352</v>
      </c>
      <c r="M101" s="6">
        <v>4.4519000000000002</v>
      </c>
      <c r="N101" s="53">
        <f t="shared" si="2"/>
        <v>4.0725000000000007</v>
      </c>
      <c r="O101" s="55" t="s">
        <v>1566</v>
      </c>
      <c r="P101">
        <v>1</v>
      </c>
    </row>
    <row r="102" spans="1:16">
      <c r="A102" s="11" t="s">
        <v>789</v>
      </c>
      <c r="B102" t="s">
        <v>4</v>
      </c>
      <c r="C102" t="s">
        <v>55</v>
      </c>
      <c r="D102" s="6">
        <v>-11.1045</v>
      </c>
      <c r="E102" s="6">
        <v>187.1968</v>
      </c>
      <c r="F102">
        <v>174</v>
      </c>
      <c r="G102">
        <v>101</v>
      </c>
      <c r="H102">
        <v>3</v>
      </c>
      <c r="I102" s="6">
        <v>13.1028</v>
      </c>
      <c r="J102" s="6">
        <v>2.6749999999999998</v>
      </c>
      <c r="K102" s="6">
        <v>198.91050000000001</v>
      </c>
      <c r="L102" s="6">
        <v>113.3772</v>
      </c>
      <c r="M102" s="6">
        <v>8.4228000000000005</v>
      </c>
      <c r="N102" s="53">
        <f t="shared" si="2"/>
        <v>2.4074999999999998</v>
      </c>
      <c r="O102" s="55" t="s">
        <v>1568</v>
      </c>
      <c r="P102">
        <v>2</v>
      </c>
    </row>
    <row r="103" spans="1:16">
      <c r="A103" s="39" t="s">
        <v>218</v>
      </c>
      <c r="B103" s="39" t="s">
        <v>2</v>
      </c>
      <c r="C103" s="39" t="s">
        <v>75</v>
      </c>
      <c r="D103" s="40">
        <v>-11.181900000000001</v>
      </c>
      <c r="E103" s="40">
        <v>139.30510000000001</v>
      </c>
      <c r="F103" s="39">
        <v>102</v>
      </c>
      <c r="G103" s="39">
        <v>102</v>
      </c>
      <c r="H103" s="39">
        <v>43</v>
      </c>
      <c r="I103" s="40">
        <v>2.4335</v>
      </c>
      <c r="J103" s="40">
        <v>3.1</v>
      </c>
      <c r="K103" s="40">
        <v>159.1258</v>
      </c>
      <c r="L103" s="40">
        <v>97.514600000000002</v>
      </c>
      <c r="M103" s="40">
        <v>4.7005999999999997</v>
      </c>
      <c r="N103" s="53">
        <f t="shared" si="2"/>
        <v>2.79</v>
      </c>
    </row>
    <row r="104" spans="1:16">
      <c r="A104" s="11" t="s">
        <v>128</v>
      </c>
      <c r="B104" t="s">
        <v>0</v>
      </c>
      <c r="C104" t="s">
        <v>30</v>
      </c>
      <c r="D104" s="6">
        <v>-12.767899999999999</v>
      </c>
      <c r="E104" s="6">
        <v>248.12119999999999</v>
      </c>
      <c r="F104">
        <v>79</v>
      </c>
      <c r="G104">
        <v>103</v>
      </c>
      <c r="H104">
        <v>14</v>
      </c>
      <c r="I104" s="6">
        <v>5.4328000000000003</v>
      </c>
      <c r="J104" s="6">
        <v>7.8</v>
      </c>
      <c r="K104" s="6">
        <v>268.56130000000002</v>
      </c>
      <c r="L104" s="6">
        <v>228.48220000000001</v>
      </c>
      <c r="M104" s="6">
        <v>2.7471999999999999</v>
      </c>
      <c r="N104" s="53">
        <f t="shared" si="2"/>
        <v>7.02</v>
      </c>
    </row>
    <row r="105" spans="1:16">
      <c r="A105" s="11" t="s">
        <v>203</v>
      </c>
      <c r="B105" t="s">
        <v>2</v>
      </c>
      <c r="C105" t="s">
        <v>32</v>
      </c>
      <c r="D105" s="6">
        <v>-12.9194</v>
      </c>
      <c r="E105" s="6">
        <v>137.5676</v>
      </c>
      <c r="F105">
        <v>142</v>
      </c>
      <c r="G105">
        <v>104</v>
      </c>
      <c r="H105">
        <v>44</v>
      </c>
      <c r="I105" s="6">
        <v>1.4156</v>
      </c>
      <c r="J105" s="6">
        <v>1.675</v>
      </c>
      <c r="K105" s="6">
        <v>151.60059999999999</v>
      </c>
      <c r="L105" s="6">
        <v>111.9619</v>
      </c>
      <c r="M105" s="6">
        <v>3.3191000000000002</v>
      </c>
      <c r="N105" s="53">
        <f t="shared" si="2"/>
        <v>1.5075000000000001</v>
      </c>
    </row>
    <row r="106" spans="1:16">
      <c r="A106" s="11" t="s">
        <v>150</v>
      </c>
      <c r="B106" t="s">
        <v>0</v>
      </c>
      <c r="C106" t="s">
        <v>71</v>
      </c>
      <c r="D106" s="6">
        <v>-14.068899999999999</v>
      </c>
      <c r="E106" s="6">
        <v>246.8202</v>
      </c>
      <c r="F106">
        <v>93</v>
      </c>
      <c r="G106">
        <v>105</v>
      </c>
      <c r="H106">
        <v>15</v>
      </c>
      <c r="I106" s="6">
        <v>11.6586</v>
      </c>
      <c r="J106" s="6">
        <v>4.8499999999999996</v>
      </c>
      <c r="K106" s="6">
        <v>262.55459999999999</v>
      </c>
      <c r="L106" s="6">
        <v>219.80539999999999</v>
      </c>
      <c r="M106" s="6">
        <v>2.6518000000000002</v>
      </c>
      <c r="N106" s="53">
        <f t="shared" si="2"/>
        <v>4.3650000000000002</v>
      </c>
    </row>
    <row r="107" spans="1:16">
      <c r="A107" s="11" t="s">
        <v>213</v>
      </c>
      <c r="B107" t="s">
        <v>2</v>
      </c>
      <c r="C107" t="s">
        <v>34</v>
      </c>
      <c r="D107" s="6">
        <v>-14.311400000000001</v>
      </c>
      <c r="E107" s="6">
        <v>136.1756</v>
      </c>
      <c r="F107">
        <v>113</v>
      </c>
      <c r="G107">
        <v>106</v>
      </c>
      <c r="H107">
        <v>45</v>
      </c>
      <c r="I107" s="6">
        <v>1.1948000000000001</v>
      </c>
      <c r="J107" s="6">
        <v>3.4249999999999998</v>
      </c>
      <c r="K107" s="6">
        <v>154.81659999999999</v>
      </c>
      <c r="L107" s="6">
        <v>107.7034</v>
      </c>
      <c r="M107" s="6">
        <v>2.6084000000000001</v>
      </c>
      <c r="N107" s="53">
        <f t="shared" si="2"/>
        <v>3.0825</v>
      </c>
    </row>
    <row r="108" spans="1:16">
      <c r="A108" s="11" t="s">
        <v>191</v>
      </c>
      <c r="B108" t="s">
        <v>2</v>
      </c>
      <c r="C108" t="s">
        <v>95</v>
      </c>
      <c r="D108" s="6">
        <v>-14.358599999999999</v>
      </c>
      <c r="E108" s="6">
        <v>136.1284</v>
      </c>
      <c r="F108">
        <v>110</v>
      </c>
      <c r="G108">
        <v>107</v>
      </c>
      <c r="H108">
        <v>46</v>
      </c>
      <c r="I108" s="6">
        <v>3.0171999999999999</v>
      </c>
      <c r="J108" s="6">
        <v>1.7250000000000001</v>
      </c>
      <c r="K108" s="6">
        <v>158.11080000000001</v>
      </c>
      <c r="L108" s="6">
        <v>105.7693</v>
      </c>
      <c r="M108" s="6">
        <v>3.6831</v>
      </c>
      <c r="N108" s="53">
        <f t="shared" si="2"/>
        <v>1.5525000000000002</v>
      </c>
    </row>
    <row r="109" spans="1:16">
      <c r="A109" s="11" t="s">
        <v>160</v>
      </c>
      <c r="B109" t="s">
        <v>3</v>
      </c>
      <c r="C109" t="s">
        <v>17</v>
      </c>
      <c r="D109" s="6">
        <v>-15.6272</v>
      </c>
      <c r="E109" s="6">
        <v>113.6829</v>
      </c>
      <c r="F109">
        <v>112</v>
      </c>
      <c r="G109">
        <v>108</v>
      </c>
      <c r="H109">
        <v>10</v>
      </c>
      <c r="I109" s="6">
        <v>0.84570000000000001</v>
      </c>
      <c r="J109" s="6">
        <v>3.3</v>
      </c>
      <c r="K109" s="6">
        <v>130.1523</v>
      </c>
      <c r="L109" s="6">
        <v>93.4268</v>
      </c>
      <c r="M109" s="6">
        <v>5.9943</v>
      </c>
      <c r="N109" s="53">
        <f t="shared" si="2"/>
        <v>2.9699999999999998</v>
      </c>
    </row>
    <row r="110" spans="1:16">
      <c r="A110" s="11" t="s">
        <v>190</v>
      </c>
      <c r="B110" t="s">
        <v>3</v>
      </c>
      <c r="C110" t="s">
        <v>73</v>
      </c>
      <c r="D110" s="6">
        <v>-15.967599999999999</v>
      </c>
      <c r="E110" s="6">
        <v>113.3426</v>
      </c>
      <c r="F110">
        <v>147</v>
      </c>
      <c r="G110">
        <v>109</v>
      </c>
      <c r="H110">
        <v>11</v>
      </c>
      <c r="I110" s="6">
        <v>1.0369999999999999</v>
      </c>
      <c r="J110" s="6">
        <v>1.4</v>
      </c>
      <c r="K110" s="6">
        <v>123.8347</v>
      </c>
      <c r="L110" s="6">
        <v>101.44159999999999</v>
      </c>
      <c r="M110" s="6">
        <v>7.3685</v>
      </c>
      <c r="N110" s="53">
        <f t="shared" si="2"/>
        <v>1.26</v>
      </c>
    </row>
    <row r="111" spans="1:16">
      <c r="A111" s="11" t="s">
        <v>196</v>
      </c>
      <c r="B111" t="s">
        <v>2</v>
      </c>
      <c r="C111" t="s">
        <v>28</v>
      </c>
      <c r="D111" s="6">
        <v>-16.6539</v>
      </c>
      <c r="E111" s="6">
        <v>133.8331</v>
      </c>
      <c r="F111">
        <v>116</v>
      </c>
      <c r="G111">
        <v>110</v>
      </c>
      <c r="H111">
        <v>47</v>
      </c>
      <c r="I111" s="6">
        <v>3.4878999999999998</v>
      </c>
      <c r="J111" s="6">
        <v>2.25</v>
      </c>
      <c r="K111" s="6">
        <v>153.39330000000001</v>
      </c>
      <c r="L111" s="6">
        <v>113.6016</v>
      </c>
      <c r="M111" s="6">
        <v>3.1568000000000001</v>
      </c>
      <c r="N111" s="53">
        <f t="shared" si="2"/>
        <v>2.0249999999999999</v>
      </c>
    </row>
    <row r="112" spans="1:16">
      <c r="A112" s="11" t="s">
        <v>162</v>
      </c>
      <c r="B112" t="s">
        <v>3</v>
      </c>
      <c r="C112" t="s">
        <v>57</v>
      </c>
      <c r="D112" s="6">
        <v>-16.978300000000001</v>
      </c>
      <c r="E112" s="6">
        <v>112.3319</v>
      </c>
      <c r="F112">
        <v>118</v>
      </c>
      <c r="G112">
        <v>111</v>
      </c>
      <c r="H112">
        <v>12</v>
      </c>
      <c r="I112" s="6">
        <v>0.39190000000000003</v>
      </c>
      <c r="J112" s="6">
        <v>2.95</v>
      </c>
      <c r="K112" s="6">
        <v>124.6202</v>
      </c>
      <c r="L112" s="6">
        <v>90.454800000000006</v>
      </c>
      <c r="M112" s="6">
        <v>5.0037000000000003</v>
      </c>
      <c r="N112" s="53">
        <f t="shared" si="2"/>
        <v>2.6550000000000002</v>
      </c>
    </row>
    <row r="113" spans="1:16">
      <c r="A113" s="11" t="s">
        <v>163</v>
      </c>
      <c r="B113" t="s">
        <v>3</v>
      </c>
      <c r="C113" t="s">
        <v>15</v>
      </c>
      <c r="D113" s="6">
        <v>-17.030799999999999</v>
      </c>
      <c r="E113" s="6">
        <v>112.2794</v>
      </c>
      <c r="F113">
        <v>139</v>
      </c>
      <c r="G113">
        <v>112</v>
      </c>
      <c r="H113">
        <v>13</v>
      </c>
      <c r="I113" s="6">
        <v>0.74619999999999997</v>
      </c>
      <c r="J113" s="6">
        <v>1.45</v>
      </c>
      <c r="K113" s="6">
        <v>118.81789999999999</v>
      </c>
      <c r="L113" s="6">
        <v>103.6541</v>
      </c>
      <c r="M113" s="6">
        <v>4.0542999999999996</v>
      </c>
      <c r="N113" s="53">
        <f t="shared" si="2"/>
        <v>1.3049999999999999</v>
      </c>
    </row>
    <row r="114" spans="1:16">
      <c r="A114" s="11" t="s">
        <v>121</v>
      </c>
      <c r="B114" t="s">
        <v>1</v>
      </c>
      <c r="C114" t="s">
        <v>30</v>
      </c>
      <c r="D114" s="6">
        <v>-17.1081</v>
      </c>
      <c r="E114" s="6">
        <v>128.3082</v>
      </c>
      <c r="F114">
        <v>98</v>
      </c>
      <c r="G114">
        <v>113</v>
      </c>
      <c r="H114">
        <v>35</v>
      </c>
      <c r="I114" s="6">
        <v>8.8778000000000006</v>
      </c>
      <c r="J114" s="6">
        <v>4.4000000000000004</v>
      </c>
      <c r="K114" s="6">
        <v>145.35400000000001</v>
      </c>
      <c r="L114" s="6">
        <v>98.723200000000006</v>
      </c>
      <c r="M114" s="6">
        <v>3.9666000000000001</v>
      </c>
      <c r="N114" s="53">
        <f t="shared" si="2"/>
        <v>3.9600000000000004</v>
      </c>
    </row>
    <row r="115" spans="1:16">
      <c r="A115" s="11" t="s">
        <v>161</v>
      </c>
      <c r="B115" t="s">
        <v>3</v>
      </c>
      <c r="C115" t="s">
        <v>41</v>
      </c>
      <c r="D115" s="6">
        <v>-17.709700000000002</v>
      </c>
      <c r="E115" s="6">
        <v>111.6005</v>
      </c>
      <c r="F115">
        <v>108</v>
      </c>
      <c r="G115">
        <v>114</v>
      </c>
      <c r="H115">
        <v>14</v>
      </c>
      <c r="I115" s="6">
        <v>0.2661</v>
      </c>
      <c r="J115" s="6">
        <v>3.5249999999999999</v>
      </c>
      <c r="K115" s="6">
        <v>128.9074</v>
      </c>
      <c r="L115" s="6">
        <v>89.495900000000006</v>
      </c>
      <c r="M115" s="6">
        <v>6.4490999999999996</v>
      </c>
      <c r="N115" s="53">
        <f t="shared" si="2"/>
        <v>3.1724999999999999</v>
      </c>
    </row>
    <row r="116" spans="1:16">
      <c r="A116" s="11" t="s">
        <v>172</v>
      </c>
      <c r="B116" t="s">
        <v>3</v>
      </c>
      <c r="C116" t="s">
        <v>24</v>
      </c>
      <c r="D116" s="6">
        <v>-17.8443</v>
      </c>
      <c r="E116" s="6">
        <v>111.4659</v>
      </c>
      <c r="F116">
        <v>120</v>
      </c>
      <c r="G116">
        <v>115</v>
      </c>
      <c r="H116">
        <v>15</v>
      </c>
      <c r="I116" s="6">
        <v>1.242</v>
      </c>
      <c r="J116" s="6">
        <v>2.875</v>
      </c>
      <c r="K116" s="6">
        <v>124.3723</v>
      </c>
      <c r="L116" s="6">
        <v>89.244600000000005</v>
      </c>
      <c r="M116" s="6">
        <v>4.1231</v>
      </c>
      <c r="N116" s="53">
        <f t="shared" si="2"/>
        <v>2.5874999999999999</v>
      </c>
    </row>
    <row r="117" spans="1:16">
      <c r="A117" s="11" t="s">
        <v>743</v>
      </c>
      <c r="B117" t="s">
        <v>5</v>
      </c>
      <c r="C117" t="s">
        <v>39</v>
      </c>
      <c r="D117" s="6">
        <v>-18</v>
      </c>
      <c r="E117" s="6">
        <v>155.9316</v>
      </c>
      <c r="F117">
        <v>244</v>
      </c>
      <c r="G117">
        <v>116</v>
      </c>
      <c r="H117">
        <v>1</v>
      </c>
      <c r="I117" s="6">
        <v>7.7892000000000001</v>
      </c>
      <c r="J117" s="6">
        <v>2.1749999999999998</v>
      </c>
      <c r="K117" s="6">
        <v>170.30840000000001</v>
      </c>
      <c r="L117" s="6">
        <v>138.6044</v>
      </c>
      <c r="M117" s="6">
        <v>6.2847</v>
      </c>
      <c r="N117" s="53">
        <f t="shared" si="2"/>
        <v>1.9574999999999998</v>
      </c>
      <c r="O117" s="55" t="s">
        <v>1565</v>
      </c>
      <c r="P117">
        <v>2</v>
      </c>
    </row>
    <row r="118" spans="1:16">
      <c r="A118" s="11" t="s">
        <v>176</v>
      </c>
      <c r="B118" t="s">
        <v>2</v>
      </c>
      <c r="C118" t="s">
        <v>30</v>
      </c>
      <c r="D118" s="6">
        <v>-18.0977</v>
      </c>
      <c r="E118" s="6">
        <v>132.38929999999999</v>
      </c>
      <c r="F118">
        <v>123</v>
      </c>
      <c r="G118">
        <v>117</v>
      </c>
      <c r="H118">
        <v>48</v>
      </c>
      <c r="I118" s="6">
        <v>4.1543000000000001</v>
      </c>
      <c r="J118" s="6">
        <v>1.85</v>
      </c>
      <c r="K118" s="6">
        <v>153.29259999999999</v>
      </c>
      <c r="L118" s="6">
        <v>100.6459</v>
      </c>
      <c r="M118" s="6">
        <v>2.9133</v>
      </c>
      <c r="N118" s="53">
        <f t="shared" si="2"/>
        <v>1.665</v>
      </c>
    </row>
    <row r="119" spans="1:16">
      <c r="A119" s="11" t="s">
        <v>144</v>
      </c>
      <c r="B119" t="s">
        <v>3</v>
      </c>
      <c r="C119" t="s">
        <v>88</v>
      </c>
      <c r="D119" s="6">
        <v>-18.107099999999999</v>
      </c>
      <c r="E119" s="6">
        <v>111.203</v>
      </c>
      <c r="F119">
        <v>124</v>
      </c>
      <c r="G119">
        <v>118</v>
      </c>
      <c r="H119">
        <v>16</v>
      </c>
      <c r="I119" s="6">
        <v>2.5621999999999998</v>
      </c>
      <c r="J119" s="6">
        <v>5.25</v>
      </c>
      <c r="K119" s="6">
        <v>136.84739999999999</v>
      </c>
      <c r="L119" s="6">
        <v>88.603999999999999</v>
      </c>
      <c r="M119" s="6">
        <v>6.8958000000000004</v>
      </c>
      <c r="N119" s="53">
        <f t="shared" si="2"/>
        <v>4.7250000000000005</v>
      </c>
    </row>
    <row r="120" spans="1:16">
      <c r="A120" s="11" t="s">
        <v>181</v>
      </c>
      <c r="B120" t="s">
        <v>3</v>
      </c>
      <c r="C120" t="s">
        <v>47</v>
      </c>
      <c r="D120" s="6">
        <v>-20.0654</v>
      </c>
      <c r="E120" s="6">
        <v>109.2448</v>
      </c>
      <c r="F120">
        <v>161</v>
      </c>
      <c r="G120">
        <v>119</v>
      </c>
      <c r="H120">
        <v>17</v>
      </c>
      <c r="I120" s="6">
        <v>1.8875</v>
      </c>
      <c r="J120" s="6">
        <v>1</v>
      </c>
      <c r="K120" s="6">
        <v>132.21789999999999</v>
      </c>
      <c r="L120" s="6">
        <v>75.202399999999997</v>
      </c>
      <c r="M120" s="6">
        <v>5.5292000000000003</v>
      </c>
      <c r="N120" s="53">
        <f t="shared" si="2"/>
        <v>0.9</v>
      </c>
    </row>
    <row r="121" spans="1:16">
      <c r="A121" s="11" t="s">
        <v>740</v>
      </c>
      <c r="B121" t="s">
        <v>4</v>
      </c>
      <c r="C121" t="s">
        <v>68</v>
      </c>
      <c r="D121" s="6">
        <v>-20.646799999999999</v>
      </c>
      <c r="E121" s="6">
        <v>177.65450000000001</v>
      </c>
      <c r="F121">
        <v>195</v>
      </c>
      <c r="G121">
        <v>120</v>
      </c>
      <c r="H121">
        <v>4</v>
      </c>
      <c r="I121" s="6">
        <v>7.9828999999999999</v>
      </c>
      <c r="J121" s="6">
        <v>1.35</v>
      </c>
      <c r="K121" s="6">
        <v>186.1533</v>
      </c>
      <c r="L121" s="6">
        <v>85</v>
      </c>
      <c r="M121" s="6">
        <v>5.0201000000000002</v>
      </c>
      <c r="N121" s="53">
        <f t="shared" si="2"/>
        <v>1.2150000000000001</v>
      </c>
      <c r="O121" s="55" t="s">
        <v>1574</v>
      </c>
      <c r="P121">
        <v>1</v>
      </c>
    </row>
    <row r="122" spans="1:16">
      <c r="A122" s="11" t="s">
        <v>200</v>
      </c>
      <c r="B122" t="s">
        <v>3</v>
      </c>
      <c r="C122" t="s">
        <v>57</v>
      </c>
      <c r="D122" s="6">
        <v>-21.273299999999999</v>
      </c>
      <c r="E122" s="6">
        <v>108.0369</v>
      </c>
      <c r="F122">
        <v>158</v>
      </c>
      <c r="G122">
        <v>121</v>
      </c>
      <c r="H122">
        <v>18</v>
      </c>
      <c r="I122" s="6">
        <v>1.4509000000000001</v>
      </c>
      <c r="J122" s="6">
        <v>1.5</v>
      </c>
      <c r="K122" s="6">
        <v>126.212</v>
      </c>
      <c r="L122" s="6">
        <v>94.963800000000006</v>
      </c>
      <c r="M122" s="6">
        <v>3.3014999999999999</v>
      </c>
      <c r="N122" s="53">
        <f t="shared" si="2"/>
        <v>1.35</v>
      </c>
    </row>
    <row r="123" spans="1:16">
      <c r="A123" s="39" t="s">
        <v>124</v>
      </c>
      <c r="B123" s="39" t="s">
        <v>1</v>
      </c>
      <c r="C123" s="39" t="s">
        <v>26</v>
      </c>
      <c r="D123" s="40">
        <v>-21.8218</v>
      </c>
      <c r="E123" s="40">
        <v>123.5946</v>
      </c>
      <c r="F123" s="39">
        <v>91</v>
      </c>
      <c r="G123" s="39">
        <v>122</v>
      </c>
      <c r="H123" s="39">
        <v>36</v>
      </c>
      <c r="I123" s="40">
        <v>10.0198</v>
      </c>
      <c r="J123" s="40">
        <v>5.7750000000000004</v>
      </c>
      <c r="K123" s="40">
        <v>151.01730000000001</v>
      </c>
      <c r="L123" s="40">
        <v>30.307300000000001</v>
      </c>
      <c r="M123" s="40">
        <v>9.0071999999999992</v>
      </c>
      <c r="N123" s="53">
        <f t="shared" si="2"/>
        <v>5.1975000000000007</v>
      </c>
      <c r="O123" s="55" t="s">
        <v>1571</v>
      </c>
      <c r="P123">
        <v>5</v>
      </c>
    </row>
    <row r="124" spans="1:16">
      <c r="A124" s="11" t="s">
        <v>487</v>
      </c>
      <c r="B124" t="s">
        <v>2</v>
      </c>
      <c r="C124" t="s">
        <v>15</v>
      </c>
      <c r="D124" s="6">
        <v>-22.1859</v>
      </c>
      <c r="E124" s="6">
        <v>128.30109999999999</v>
      </c>
      <c r="F124">
        <v>119</v>
      </c>
      <c r="G124">
        <v>123</v>
      </c>
      <c r="H124">
        <v>49</v>
      </c>
      <c r="I124" s="6">
        <v>0.52739999999999998</v>
      </c>
      <c r="J124" s="6">
        <v>1.65</v>
      </c>
      <c r="K124" s="6">
        <v>146.03890000000001</v>
      </c>
      <c r="L124" s="6">
        <v>101.4918</v>
      </c>
      <c r="M124" s="6">
        <v>3.8315000000000001</v>
      </c>
      <c r="N124" s="53">
        <f t="shared" si="2"/>
        <v>1.4849999999999999</v>
      </c>
    </row>
    <row r="125" spans="1:16">
      <c r="A125" s="11" t="s">
        <v>158</v>
      </c>
      <c r="B125" t="s">
        <v>2</v>
      </c>
      <c r="C125" t="s">
        <v>30</v>
      </c>
      <c r="D125" s="6">
        <v>-22.318200000000001</v>
      </c>
      <c r="E125" s="6">
        <v>128.1688</v>
      </c>
      <c r="F125">
        <v>128</v>
      </c>
      <c r="G125">
        <v>124</v>
      </c>
      <c r="H125">
        <v>50</v>
      </c>
      <c r="I125" s="6">
        <v>1.0004999999999999</v>
      </c>
      <c r="J125" s="6">
        <v>4.6749999999999998</v>
      </c>
      <c r="K125" s="6">
        <v>153.88730000000001</v>
      </c>
      <c r="L125" s="6">
        <v>56.502699999999997</v>
      </c>
      <c r="M125" s="6">
        <v>5.9596</v>
      </c>
      <c r="N125" s="53">
        <f t="shared" si="2"/>
        <v>4.2074999999999996</v>
      </c>
    </row>
    <row r="126" spans="1:16">
      <c r="A126" s="11" t="s">
        <v>198</v>
      </c>
      <c r="B126" t="s">
        <v>0</v>
      </c>
      <c r="C126" t="s">
        <v>49</v>
      </c>
      <c r="D126" s="6">
        <v>-22.3325</v>
      </c>
      <c r="E126" s="6">
        <v>238.5566</v>
      </c>
      <c r="F126">
        <v>126</v>
      </c>
      <c r="G126">
        <v>125</v>
      </c>
      <c r="H126">
        <v>16</v>
      </c>
      <c r="I126" s="6">
        <v>7.9109999999999996</v>
      </c>
      <c r="J126" s="6">
        <v>3.2749999999999999</v>
      </c>
      <c r="K126" s="6">
        <v>254.6848</v>
      </c>
      <c r="L126" s="6">
        <v>214.4504</v>
      </c>
      <c r="M126" s="6">
        <v>2.5587</v>
      </c>
      <c r="N126" s="53">
        <f t="shared" ref="N126:N189" si="3">0.9*J126</f>
        <v>2.9474999999999998</v>
      </c>
    </row>
    <row r="127" spans="1:16">
      <c r="A127" s="11" t="s">
        <v>167</v>
      </c>
      <c r="B127" t="s">
        <v>3</v>
      </c>
      <c r="C127" t="s">
        <v>71</v>
      </c>
      <c r="D127" s="6">
        <v>-22.632400000000001</v>
      </c>
      <c r="E127" s="6">
        <v>106.6778</v>
      </c>
      <c r="F127">
        <v>130</v>
      </c>
      <c r="G127">
        <v>126</v>
      </c>
      <c r="H127">
        <v>19</v>
      </c>
      <c r="I127" s="6">
        <v>0.82469999999999999</v>
      </c>
      <c r="J127" s="6">
        <v>3.95</v>
      </c>
      <c r="K127" s="6">
        <v>125.827</v>
      </c>
      <c r="L127" s="6">
        <v>89.014099999999999</v>
      </c>
      <c r="M127" s="6">
        <v>3.5215999999999998</v>
      </c>
      <c r="N127" s="53">
        <f t="shared" si="3"/>
        <v>3.5550000000000002</v>
      </c>
    </row>
    <row r="128" spans="1:16">
      <c r="A128" s="11" t="s">
        <v>170</v>
      </c>
      <c r="B128" t="s">
        <v>3</v>
      </c>
      <c r="C128" t="s">
        <v>30</v>
      </c>
      <c r="D128" s="6">
        <v>-22.815999999999999</v>
      </c>
      <c r="E128" s="6">
        <v>106.49420000000001</v>
      </c>
      <c r="F128">
        <v>136</v>
      </c>
      <c r="G128">
        <v>127</v>
      </c>
      <c r="H128">
        <v>20</v>
      </c>
      <c r="I128" s="6">
        <v>1.8878999999999999</v>
      </c>
      <c r="J128" s="6">
        <v>1.85</v>
      </c>
      <c r="K128" s="6">
        <v>122.5778</v>
      </c>
      <c r="L128" s="6">
        <v>87.632199999999997</v>
      </c>
      <c r="M128" s="6">
        <v>4.2031999999999998</v>
      </c>
      <c r="N128" s="53">
        <f t="shared" si="3"/>
        <v>1.665</v>
      </c>
    </row>
    <row r="129" spans="1:16">
      <c r="A129" s="11" t="s">
        <v>193</v>
      </c>
      <c r="B129" t="s">
        <v>2</v>
      </c>
      <c r="C129" t="s">
        <v>132</v>
      </c>
      <c r="D129" s="6">
        <v>-23.1084</v>
      </c>
      <c r="E129" s="6">
        <v>127.37860000000001</v>
      </c>
      <c r="F129">
        <v>166</v>
      </c>
      <c r="G129">
        <v>128</v>
      </c>
      <c r="H129">
        <v>51</v>
      </c>
      <c r="I129" s="6">
        <v>0.82650000000000001</v>
      </c>
      <c r="J129" s="6">
        <v>1.25</v>
      </c>
      <c r="K129" s="6">
        <v>149.8443</v>
      </c>
      <c r="L129" s="6">
        <v>92.947500000000005</v>
      </c>
      <c r="M129" s="6">
        <v>2.8109000000000002</v>
      </c>
      <c r="N129" s="53">
        <f t="shared" si="3"/>
        <v>1.125</v>
      </c>
    </row>
    <row r="130" spans="1:16">
      <c r="A130" s="11" t="s">
        <v>194</v>
      </c>
      <c r="B130" t="s">
        <v>2</v>
      </c>
      <c r="C130" t="s">
        <v>47</v>
      </c>
      <c r="D130" s="6">
        <v>-23.529199999999999</v>
      </c>
      <c r="E130" s="6">
        <v>126.95780000000001</v>
      </c>
      <c r="F130">
        <v>164</v>
      </c>
      <c r="G130">
        <v>129</v>
      </c>
      <c r="H130">
        <v>52</v>
      </c>
      <c r="I130" s="6">
        <v>0.85819999999999996</v>
      </c>
      <c r="J130" s="6">
        <v>2.1</v>
      </c>
      <c r="K130" s="6">
        <v>153.33969999999999</v>
      </c>
      <c r="L130" s="6">
        <v>105.79259999999999</v>
      </c>
      <c r="M130" s="6">
        <v>5.4497999999999998</v>
      </c>
      <c r="N130" s="53">
        <f t="shared" si="3"/>
        <v>1.8900000000000001</v>
      </c>
    </row>
    <row r="131" spans="1:16">
      <c r="A131" s="11" t="s">
        <v>216</v>
      </c>
      <c r="B131" t="s">
        <v>3</v>
      </c>
      <c r="C131" t="s">
        <v>95</v>
      </c>
      <c r="D131" s="6">
        <v>-24.098400000000002</v>
      </c>
      <c r="E131" s="6">
        <v>105.2118</v>
      </c>
      <c r="F131">
        <v>190</v>
      </c>
      <c r="G131">
        <v>130</v>
      </c>
      <c r="H131">
        <v>21</v>
      </c>
      <c r="I131" s="6">
        <v>1.3176000000000001</v>
      </c>
      <c r="J131" s="6">
        <v>0.75</v>
      </c>
      <c r="K131" s="6">
        <v>120.39100000000001</v>
      </c>
      <c r="L131" s="6">
        <v>78.9589</v>
      </c>
      <c r="M131" s="6">
        <v>3.5228000000000002</v>
      </c>
      <c r="N131" s="53">
        <f t="shared" si="3"/>
        <v>0.67500000000000004</v>
      </c>
    </row>
    <row r="132" spans="1:16">
      <c r="A132" s="39" t="s">
        <v>119</v>
      </c>
      <c r="B132" s="39" t="s">
        <v>2</v>
      </c>
      <c r="C132" s="39" t="s">
        <v>39</v>
      </c>
      <c r="D132" s="40">
        <v>-24.340599999999998</v>
      </c>
      <c r="E132" s="40">
        <v>126.1464</v>
      </c>
      <c r="F132" s="39">
        <v>131</v>
      </c>
      <c r="G132" s="39">
        <v>131</v>
      </c>
      <c r="H132" s="39">
        <v>53</v>
      </c>
      <c r="I132" s="40">
        <v>0.66410000000000002</v>
      </c>
      <c r="J132" s="40">
        <v>4.8250000000000002</v>
      </c>
      <c r="K132" s="40">
        <v>154.45429999999999</v>
      </c>
      <c r="L132" s="40">
        <v>91.474999999999994</v>
      </c>
      <c r="M132" s="40">
        <v>4.3479999999999999</v>
      </c>
      <c r="N132" s="53">
        <f t="shared" si="3"/>
        <v>4.3425000000000002</v>
      </c>
      <c r="O132" s="55" t="s">
        <v>1574</v>
      </c>
      <c r="P132">
        <v>1</v>
      </c>
    </row>
    <row r="133" spans="1:16">
      <c r="A133" s="11" t="s">
        <v>217</v>
      </c>
      <c r="B133" t="s">
        <v>2</v>
      </c>
      <c r="C133" t="s">
        <v>71</v>
      </c>
      <c r="D133" s="6">
        <v>-24.434200000000001</v>
      </c>
      <c r="E133" s="6">
        <v>126.0528</v>
      </c>
      <c r="F133">
        <v>159</v>
      </c>
      <c r="G133">
        <v>132</v>
      </c>
      <c r="H133">
        <v>54</v>
      </c>
      <c r="I133" s="6">
        <v>1.2956000000000001</v>
      </c>
      <c r="J133" s="6">
        <v>1.325</v>
      </c>
      <c r="K133" s="6">
        <v>136.04429999999999</v>
      </c>
      <c r="L133" s="6">
        <v>104.876</v>
      </c>
      <c r="M133" s="6">
        <v>2.7206999999999999</v>
      </c>
      <c r="N133" s="53">
        <f t="shared" si="3"/>
        <v>1.1924999999999999</v>
      </c>
    </row>
    <row r="134" spans="1:16">
      <c r="A134" s="11" t="s">
        <v>746</v>
      </c>
      <c r="B134" t="s">
        <v>5</v>
      </c>
      <c r="C134" t="s">
        <v>49</v>
      </c>
      <c r="D134" s="6">
        <v>-25.282499999999999</v>
      </c>
      <c r="E134" s="6">
        <v>148.6491</v>
      </c>
      <c r="F134">
        <v>259</v>
      </c>
      <c r="G134">
        <v>133</v>
      </c>
      <c r="H134">
        <v>2</v>
      </c>
      <c r="I134" s="6">
        <v>1.5646</v>
      </c>
      <c r="J134" s="6">
        <v>0.875</v>
      </c>
      <c r="K134" s="6">
        <v>155.1857</v>
      </c>
      <c r="L134" s="6">
        <v>136.4821</v>
      </c>
      <c r="M134" s="6">
        <v>4.4828999999999999</v>
      </c>
      <c r="N134" s="53">
        <f t="shared" si="3"/>
        <v>0.78749999999999998</v>
      </c>
      <c r="O134" s="55" t="s">
        <v>1574</v>
      </c>
      <c r="P134">
        <v>1</v>
      </c>
    </row>
    <row r="135" spans="1:16">
      <c r="A135" s="11" t="s">
        <v>195</v>
      </c>
      <c r="B135" t="s">
        <v>3</v>
      </c>
      <c r="C135" t="s">
        <v>85</v>
      </c>
      <c r="D135" s="6">
        <v>-25.3093</v>
      </c>
      <c r="E135" s="6">
        <v>104.0008</v>
      </c>
      <c r="F135">
        <v>151</v>
      </c>
      <c r="G135">
        <v>134</v>
      </c>
      <c r="H135">
        <v>22</v>
      </c>
      <c r="I135" s="6">
        <v>4.5461999999999998</v>
      </c>
      <c r="J135" s="6">
        <v>1.5</v>
      </c>
      <c r="K135" s="6">
        <v>126.8763</v>
      </c>
      <c r="L135" s="6">
        <v>66.453599999999994</v>
      </c>
      <c r="M135" s="6">
        <v>4.7496</v>
      </c>
      <c r="N135" s="53">
        <f t="shared" si="3"/>
        <v>1.35</v>
      </c>
    </row>
    <row r="136" spans="1:16">
      <c r="A136" s="11" t="s">
        <v>166</v>
      </c>
      <c r="B136" t="s">
        <v>3</v>
      </c>
      <c r="C136" t="s">
        <v>53</v>
      </c>
      <c r="D136" s="6">
        <v>-25.5227</v>
      </c>
      <c r="E136" s="6">
        <v>103.78749999999999</v>
      </c>
      <c r="F136">
        <v>133</v>
      </c>
      <c r="G136">
        <v>135</v>
      </c>
      <c r="H136">
        <v>23</v>
      </c>
      <c r="I136" s="6">
        <v>10.552300000000001</v>
      </c>
      <c r="J136" s="6">
        <v>2.125</v>
      </c>
      <c r="K136" s="6">
        <v>117.4466</v>
      </c>
      <c r="L136" s="6">
        <v>86.597999999999999</v>
      </c>
      <c r="M136" s="6">
        <v>7.3003999999999998</v>
      </c>
      <c r="N136" s="53">
        <f t="shared" si="3"/>
        <v>1.9125000000000001</v>
      </c>
    </row>
    <row r="137" spans="1:16">
      <c r="A137" s="11" t="s">
        <v>188</v>
      </c>
      <c r="B137" t="s">
        <v>2</v>
      </c>
      <c r="C137" t="s">
        <v>71</v>
      </c>
      <c r="D137" s="6">
        <v>-25.575099999999999</v>
      </c>
      <c r="E137" s="6">
        <v>124.9119</v>
      </c>
      <c r="F137">
        <v>115</v>
      </c>
      <c r="G137">
        <v>136</v>
      </c>
      <c r="H137">
        <v>55</v>
      </c>
      <c r="I137" s="6">
        <v>0.5716</v>
      </c>
      <c r="J137" s="6">
        <v>2.95</v>
      </c>
      <c r="K137" s="6">
        <v>142.5197</v>
      </c>
      <c r="L137" s="6">
        <v>91.535700000000006</v>
      </c>
      <c r="M137" s="6">
        <v>5.0990000000000002</v>
      </c>
      <c r="N137" s="53">
        <f t="shared" si="3"/>
        <v>2.6550000000000002</v>
      </c>
    </row>
    <row r="138" spans="1:16">
      <c r="A138" s="11" t="s">
        <v>206</v>
      </c>
      <c r="B138" t="s">
        <v>2</v>
      </c>
      <c r="C138" t="s">
        <v>83</v>
      </c>
      <c r="D138" s="6">
        <v>-25.884599999999999</v>
      </c>
      <c r="E138" s="6">
        <v>124.6024</v>
      </c>
      <c r="F138">
        <v>141</v>
      </c>
      <c r="G138">
        <v>137</v>
      </c>
      <c r="H138">
        <v>56</v>
      </c>
      <c r="I138" s="6">
        <v>1.3926000000000001</v>
      </c>
      <c r="J138" s="6">
        <v>1.65</v>
      </c>
      <c r="K138" s="6">
        <v>146.36070000000001</v>
      </c>
      <c r="L138" s="6">
        <v>97.762299999999996</v>
      </c>
      <c r="M138" s="6">
        <v>2.6402999999999999</v>
      </c>
      <c r="N138" s="53">
        <f t="shared" si="3"/>
        <v>1.4849999999999999</v>
      </c>
    </row>
    <row r="139" spans="1:16">
      <c r="A139" s="11" t="s">
        <v>748</v>
      </c>
      <c r="B139" t="s">
        <v>5</v>
      </c>
      <c r="C139" t="s">
        <v>22</v>
      </c>
      <c r="D139" s="6">
        <v>-26.2958</v>
      </c>
      <c r="E139" s="6">
        <v>147.63579999999999</v>
      </c>
      <c r="F139">
        <v>265</v>
      </c>
      <c r="G139">
        <v>138</v>
      </c>
      <c r="H139">
        <v>3</v>
      </c>
      <c r="I139" s="6">
        <v>1.1951000000000001</v>
      </c>
      <c r="J139" s="6">
        <v>0.92500000000000004</v>
      </c>
      <c r="K139" s="6">
        <v>159.55529999999999</v>
      </c>
      <c r="L139" s="6">
        <v>137.0119</v>
      </c>
      <c r="M139" s="6">
        <v>5.6064999999999996</v>
      </c>
      <c r="N139" s="53">
        <f t="shared" si="3"/>
        <v>0.83250000000000002</v>
      </c>
      <c r="O139" s="55" t="s">
        <v>1570</v>
      </c>
      <c r="P139">
        <v>2</v>
      </c>
    </row>
    <row r="140" spans="1:16">
      <c r="A140" s="11" t="s">
        <v>242</v>
      </c>
      <c r="B140" t="s">
        <v>2</v>
      </c>
      <c r="C140" t="s">
        <v>95</v>
      </c>
      <c r="D140" s="6">
        <v>-26.4087</v>
      </c>
      <c r="E140" s="6">
        <v>124.0783</v>
      </c>
      <c r="F140">
        <v>167</v>
      </c>
      <c r="G140">
        <v>139</v>
      </c>
      <c r="H140">
        <v>57</v>
      </c>
      <c r="I140" s="6">
        <v>3.3289</v>
      </c>
      <c r="J140" s="6">
        <v>1</v>
      </c>
      <c r="K140" s="6">
        <v>150.02809999999999</v>
      </c>
      <c r="L140" s="6">
        <v>109.402</v>
      </c>
      <c r="M140" s="6">
        <v>2.6749999999999998</v>
      </c>
      <c r="N140" s="53">
        <f t="shared" si="3"/>
        <v>0.9</v>
      </c>
    </row>
    <row r="141" spans="1:16">
      <c r="A141" s="11" t="s">
        <v>750</v>
      </c>
      <c r="B141" t="s">
        <v>5</v>
      </c>
      <c r="C141" t="s">
        <v>57</v>
      </c>
      <c r="D141" s="6">
        <v>-27.398499999999999</v>
      </c>
      <c r="E141" s="6">
        <v>146.53309999999999</v>
      </c>
      <c r="F141">
        <v>251</v>
      </c>
      <c r="G141">
        <v>140</v>
      </c>
      <c r="H141">
        <v>4</v>
      </c>
      <c r="I141" s="6">
        <v>1.5019</v>
      </c>
      <c r="J141" s="6">
        <v>1.375</v>
      </c>
      <c r="K141" s="6">
        <v>158.00700000000001</v>
      </c>
      <c r="L141" s="6">
        <v>130.8631</v>
      </c>
      <c r="M141" s="6">
        <v>4.9013</v>
      </c>
      <c r="N141" s="53">
        <f t="shared" si="3"/>
        <v>1.2375</v>
      </c>
      <c r="O141" s="55" t="s">
        <v>1568</v>
      </c>
      <c r="P141">
        <v>1</v>
      </c>
    </row>
    <row r="142" spans="1:16">
      <c r="A142" s="11" t="s">
        <v>759</v>
      </c>
      <c r="B142" t="s">
        <v>5</v>
      </c>
      <c r="C142" t="s">
        <v>44</v>
      </c>
      <c r="D142" s="6">
        <v>-27.583400000000001</v>
      </c>
      <c r="E142" s="6">
        <v>146.34819999999999</v>
      </c>
      <c r="F142">
        <v>268</v>
      </c>
      <c r="G142">
        <v>141</v>
      </c>
      <c r="H142">
        <v>5</v>
      </c>
      <c r="I142" s="6">
        <v>3.6246</v>
      </c>
      <c r="J142" s="6">
        <v>0.85</v>
      </c>
      <c r="K142" s="6">
        <v>156.3998</v>
      </c>
      <c r="L142" s="6">
        <v>130.98089999999999</v>
      </c>
      <c r="M142" s="6">
        <v>3.8248000000000002</v>
      </c>
      <c r="N142" s="53">
        <f t="shared" si="3"/>
        <v>0.76500000000000001</v>
      </c>
      <c r="O142" s="55" t="s">
        <v>1569</v>
      </c>
      <c r="P142">
        <v>1</v>
      </c>
    </row>
    <row r="143" spans="1:16">
      <c r="A143" s="11" t="s">
        <v>780</v>
      </c>
      <c r="B143" t="s">
        <v>4</v>
      </c>
      <c r="C143" t="s">
        <v>39</v>
      </c>
      <c r="D143" s="6">
        <v>-27.767700000000001</v>
      </c>
      <c r="E143" s="6">
        <v>170.5335</v>
      </c>
      <c r="F143">
        <v>216</v>
      </c>
      <c r="G143">
        <v>142</v>
      </c>
      <c r="H143">
        <v>5</v>
      </c>
      <c r="I143" s="6">
        <v>24.531600000000001</v>
      </c>
      <c r="J143" s="6">
        <v>1.425</v>
      </c>
      <c r="K143" s="6">
        <v>179.3409</v>
      </c>
      <c r="L143" s="6">
        <v>84.5</v>
      </c>
      <c r="M143" s="6">
        <v>4.657</v>
      </c>
      <c r="N143" s="53">
        <f t="shared" si="3"/>
        <v>1.2825</v>
      </c>
    </row>
    <row r="144" spans="1:16">
      <c r="A144" s="11" t="s">
        <v>118</v>
      </c>
      <c r="B144" t="s">
        <v>2</v>
      </c>
      <c r="C144" t="s">
        <v>15</v>
      </c>
      <c r="D144" s="6">
        <v>-28.145600000000002</v>
      </c>
      <c r="E144" s="6">
        <v>122.34139999999999</v>
      </c>
      <c r="F144">
        <v>96</v>
      </c>
      <c r="G144">
        <v>143</v>
      </c>
      <c r="H144">
        <v>58</v>
      </c>
      <c r="I144" s="6">
        <v>3.3369</v>
      </c>
      <c r="J144" s="6">
        <v>9.5500000000000007</v>
      </c>
      <c r="K144" s="6">
        <v>150.00620000000001</v>
      </c>
      <c r="L144" s="6">
        <v>85.6661</v>
      </c>
      <c r="M144" s="6">
        <v>5.0073999999999996</v>
      </c>
      <c r="N144" s="53">
        <f t="shared" si="3"/>
        <v>8.5950000000000006</v>
      </c>
      <c r="O144" s="55" t="s">
        <v>1565</v>
      </c>
      <c r="P144">
        <v>1</v>
      </c>
    </row>
    <row r="145" spans="1:16">
      <c r="A145" s="11" t="s">
        <v>182</v>
      </c>
      <c r="B145" t="s">
        <v>0</v>
      </c>
      <c r="C145" t="s">
        <v>17</v>
      </c>
      <c r="D145" s="6">
        <v>-29.122599999999998</v>
      </c>
      <c r="E145" s="6">
        <v>231.76650000000001</v>
      </c>
      <c r="F145">
        <v>109</v>
      </c>
      <c r="G145">
        <v>144</v>
      </c>
      <c r="H145">
        <v>17</v>
      </c>
      <c r="I145" s="6">
        <v>2.3927999999999998</v>
      </c>
      <c r="J145" s="6">
        <v>5.1749999999999998</v>
      </c>
      <c r="K145" s="6">
        <v>255.90219999999999</v>
      </c>
      <c r="L145" s="6">
        <v>198.9136</v>
      </c>
      <c r="M145" s="6">
        <v>7.5670999999999999</v>
      </c>
      <c r="N145" s="53">
        <f t="shared" si="3"/>
        <v>4.6574999999999998</v>
      </c>
    </row>
    <row r="146" spans="1:16">
      <c r="A146" s="11" t="s">
        <v>793</v>
      </c>
      <c r="B146" t="s">
        <v>4</v>
      </c>
      <c r="C146" t="s">
        <v>19</v>
      </c>
      <c r="D146" s="6">
        <v>-29.491700000000002</v>
      </c>
      <c r="E146" s="6">
        <v>168.80959999999999</v>
      </c>
      <c r="F146">
        <v>242</v>
      </c>
      <c r="G146">
        <v>145</v>
      </c>
      <c r="H146">
        <v>6</v>
      </c>
      <c r="I146" s="6">
        <v>47.061100000000003</v>
      </c>
      <c r="J146" s="6">
        <v>1.4</v>
      </c>
      <c r="K146" s="6">
        <v>172.10759999999999</v>
      </c>
      <c r="L146" s="6">
        <v>85.5</v>
      </c>
      <c r="M146" s="6">
        <v>3.6055000000000001</v>
      </c>
      <c r="N146" s="53">
        <f t="shared" si="3"/>
        <v>1.26</v>
      </c>
    </row>
    <row r="147" spans="1:16">
      <c r="A147" s="11" t="s">
        <v>153</v>
      </c>
      <c r="B147" t="s">
        <v>1</v>
      </c>
      <c r="C147" t="s">
        <v>141</v>
      </c>
      <c r="D147" s="6">
        <v>-30.150099999999998</v>
      </c>
      <c r="E147" s="6">
        <v>115.2662</v>
      </c>
      <c r="F147">
        <v>101</v>
      </c>
      <c r="G147">
        <v>146</v>
      </c>
      <c r="H147">
        <v>37</v>
      </c>
      <c r="I147" s="6">
        <v>4.8068</v>
      </c>
      <c r="J147" s="6">
        <v>2.8250000000000002</v>
      </c>
      <c r="K147" s="6">
        <v>132.99780000000001</v>
      </c>
      <c r="L147" s="6">
        <v>93.615499999999997</v>
      </c>
      <c r="M147" s="6">
        <v>3.1404999999999998</v>
      </c>
      <c r="N147" s="53">
        <f t="shared" si="3"/>
        <v>2.5425000000000004</v>
      </c>
      <c r="O147" s="55" t="s">
        <v>1566</v>
      </c>
      <c r="P147">
        <v>1</v>
      </c>
    </row>
    <row r="148" spans="1:16">
      <c r="A148" s="11" t="s">
        <v>747</v>
      </c>
      <c r="B148" t="s">
        <v>5</v>
      </c>
      <c r="C148" t="s">
        <v>32</v>
      </c>
      <c r="D148" s="6">
        <v>-30.217400000000001</v>
      </c>
      <c r="E148" s="6">
        <v>143.71420000000001</v>
      </c>
      <c r="F148">
        <v>256</v>
      </c>
      <c r="G148">
        <v>147</v>
      </c>
      <c r="H148">
        <v>6</v>
      </c>
      <c r="I148" s="6">
        <v>3.1917</v>
      </c>
      <c r="J148" s="6">
        <v>1.35</v>
      </c>
      <c r="K148" s="6">
        <v>152.59639999999999</v>
      </c>
      <c r="L148" s="6">
        <v>135.07689999999999</v>
      </c>
      <c r="M148" s="6">
        <v>5.2491000000000003</v>
      </c>
      <c r="N148" s="53">
        <f t="shared" si="3"/>
        <v>1.2150000000000001</v>
      </c>
      <c r="O148" s="55" t="s">
        <v>1567</v>
      </c>
      <c r="P148">
        <v>1</v>
      </c>
    </row>
    <row r="149" spans="1:16">
      <c r="A149" s="11" t="s">
        <v>186</v>
      </c>
      <c r="B149" t="s">
        <v>2</v>
      </c>
      <c r="C149" t="s">
        <v>64</v>
      </c>
      <c r="D149" s="6">
        <v>-31.329699999999999</v>
      </c>
      <c r="E149" s="6">
        <v>119.15730000000001</v>
      </c>
      <c r="F149">
        <v>140</v>
      </c>
      <c r="G149">
        <v>148</v>
      </c>
      <c r="H149">
        <v>59</v>
      </c>
      <c r="I149" s="6">
        <v>2.5815999999999999</v>
      </c>
      <c r="J149" s="6">
        <v>2.5</v>
      </c>
      <c r="K149" s="6">
        <v>128.3442</v>
      </c>
      <c r="L149" s="6">
        <v>96.1143</v>
      </c>
      <c r="M149" s="6">
        <v>6.7013999999999996</v>
      </c>
      <c r="N149" s="53">
        <f t="shared" si="3"/>
        <v>2.25</v>
      </c>
    </row>
    <row r="150" spans="1:16">
      <c r="A150" s="11" t="s">
        <v>207</v>
      </c>
      <c r="B150" t="s">
        <v>0</v>
      </c>
      <c r="C150" t="s">
        <v>34</v>
      </c>
      <c r="D150" s="6">
        <v>-31.3645</v>
      </c>
      <c r="E150" s="6">
        <v>229.52459999999999</v>
      </c>
      <c r="F150">
        <v>129</v>
      </c>
      <c r="G150">
        <v>149</v>
      </c>
      <c r="H150">
        <v>18</v>
      </c>
      <c r="I150" s="6">
        <v>0.53620000000000001</v>
      </c>
      <c r="J150" s="6">
        <v>3.2749999999999999</v>
      </c>
      <c r="K150" s="6">
        <v>250.46379999999999</v>
      </c>
      <c r="L150" s="6">
        <v>189.90860000000001</v>
      </c>
      <c r="M150" s="6">
        <v>3.9144000000000001</v>
      </c>
      <c r="N150" s="53">
        <f t="shared" si="3"/>
        <v>2.9474999999999998</v>
      </c>
    </row>
    <row r="151" spans="1:16">
      <c r="A151" s="11" t="s">
        <v>448</v>
      </c>
      <c r="B151" t="s">
        <v>2</v>
      </c>
      <c r="C151" t="s">
        <v>62</v>
      </c>
      <c r="D151" s="6">
        <v>-31.635300000000001</v>
      </c>
      <c r="E151" s="6">
        <v>118.85169999999999</v>
      </c>
      <c r="F151">
        <v>149</v>
      </c>
      <c r="G151">
        <v>150</v>
      </c>
      <c r="H151">
        <v>60</v>
      </c>
      <c r="I151" s="6">
        <v>5.6816000000000004</v>
      </c>
      <c r="J151" s="6">
        <v>1</v>
      </c>
      <c r="K151" s="6">
        <v>126.1748</v>
      </c>
      <c r="L151" s="6">
        <v>28.822199999999999</v>
      </c>
      <c r="M151" s="6">
        <v>5.2373000000000003</v>
      </c>
      <c r="N151" s="53">
        <f t="shared" si="3"/>
        <v>0.9</v>
      </c>
    </row>
    <row r="152" spans="1:16">
      <c r="A152" s="11" t="s">
        <v>184</v>
      </c>
      <c r="B152" t="s">
        <v>0</v>
      </c>
      <c r="C152" t="s">
        <v>44</v>
      </c>
      <c r="D152" s="6">
        <v>-31.666399999999999</v>
      </c>
      <c r="E152" s="6">
        <v>229.2227</v>
      </c>
      <c r="F152">
        <v>97</v>
      </c>
      <c r="G152">
        <v>151</v>
      </c>
      <c r="H152">
        <v>19</v>
      </c>
      <c r="I152" s="6">
        <v>3.0400999999999998</v>
      </c>
      <c r="J152" s="6">
        <v>5.4249999999999998</v>
      </c>
      <c r="K152" s="6">
        <v>253.3972</v>
      </c>
      <c r="L152" s="6">
        <v>174.5898</v>
      </c>
      <c r="M152" s="6">
        <v>8.1188000000000002</v>
      </c>
      <c r="N152" s="53">
        <f t="shared" si="3"/>
        <v>4.8825000000000003</v>
      </c>
      <c r="O152" s="55" t="s">
        <v>1565</v>
      </c>
      <c r="P152">
        <v>1</v>
      </c>
    </row>
    <row r="153" spans="1:16">
      <c r="A153" s="11" t="s">
        <v>321</v>
      </c>
      <c r="B153" t="s">
        <v>0</v>
      </c>
      <c r="C153" t="s">
        <v>19</v>
      </c>
      <c r="D153" s="6">
        <v>-32.135100000000001</v>
      </c>
      <c r="E153" s="6">
        <v>228.75409999999999</v>
      </c>
      <c r="F153">
        <v>153</v>
      </c>
      <c r="G153">
        <v>152</v>
      </c>
      <c r="H153">
        <v>20</v>
      </c>
      <c r="I153" s="6">
        <v>5.3216000000000001</v>
      </c>
      <c r="J153" s="6">
        <v>2.2250000000000001</v>
      </c>
      <c r="K153" s="6">
        <v>244.84039999999999</v>
      </c>
      <c r="L153" s="6">
        <v>205.91759999999999</v>
      </c>
      <c r="M153" s="6">
        <v>2.7431999999999999</v>
      </c>
      <c r="N153" s="53">
        <f t="shared" si="3"/>
        <v>2.0024999999999999</v>
      </c>
    </row>
    <row r="154" spans="1:16">
      <c r="A154" s="11" t="s">
        <v>745</v>
      </c>
      <c r="B154" t="s">
        <v>5</v>
      </c>
      <c r="C154" t="s">
        <v>28</v>
      </c>
      <c r="D154" s="6">
        <v>-32.198500000000003</v>
      </c>
      <c r="E154" s="6">
        <v>141.73310000000001</v>
      </c>
      <c r="F154">
        <v>263</v>
      </c>
      <c r="G154">
        <v>153</v>
      </c>
      <c r="H154">
        <v>7</v>
      </c>
      <c r="I154" s="6">
        <v>2.9994000000000001</v>
      </c>
      <c r="J154" s="6">
        <v>0.875</v>
      </c>
      <c r="K154" s="6">
        <v>152.16069999999999</v>
      </c>
      <c r="L154" s="6">
        <v>132.33750000000001</v>
      </c>
      <c r="M154" s="6">
        <v>6.1950000000000003</v>
      </c>
      <c r="N154" s="53">
        <f t="shared" si="3"/>
        <v>0.78749999999999998</v>
      </c>
      <c r="O154" s="55" t="s">
        <v>1566</v>
      </c>
      <c r="P154">
        <v>1</v>
      </c>
    </row>
    <row r="155" spans="1:16">
      <c r="A155" s="11" t="s">
        <v>156</v>
      </c>
      <c r="B155" t="s">
        <v>1</v>
      </c>
      <c r="C155" t="s">
        <v>95</v>
      </c>
      <c r="D155" s="6">
        <v>-33.533099999999997</v>
      </c>
      <c r="E155" s="6">
        <v>111.8832</v>
      </c>
      <c r="F155">
        <v>111</v>
      </c>
      <c r="G155">
        <v>154</v>
      </c>
      <c r="H155">
        <v>38</v>
      </c>
      <c r="I155" s="6">
        <v>2.9207999999999998</v>
      </c>
      <c r="J155" s="6">
        <v>3.4</v>
      </c>
      <c r="K155" s="6">
        <v>132.7423</v>
      </c>
      <c r="L155" s="6">
        <v>84.618399999999994</v>
      </c>
      <c r="M155" s="6">
        <v>3.4436</v>
      </c>
      <c r="N155" s="53">
        <f t="shared" si="3"/>
        <v>3.06</v>
      </c>
    </row>
    <row r="156" spans="1:16">
      <c r="A156" s="11" t="s">
        <v>210</v>
      </c>
      <c r="B156" t="s">
        <v>3</v>
      </c>
      <c r="C156" t="s">
        <v>36</v>
      </c>
      <c r="D156" s="6">
        <v>-34.188400000000001</v>
      </c>
      <c r="E156" s="6">
        <v>95.121799999999993</v>
      </c>
      <c r="F156">
        <v>182</v>
      </c>
      <c r="G156">
        <v>155</v>
      </c>
      <c r="H156">
        <v>24</v>
      </c>
      <c r="I156" s="6">
        <v>3.9994000000000001</v>
      </c>
      <c r="J156" s="6">
        <v>1.25</v>
      </c>
      <c r="K156" s="6">
        <v>107.5474</v>
      </c>
      <c r="L156" s="6">
        <v>64.512799999999999</v>
      </c>
      <c r="M156" s="6">
        <v>5.1848999999999998</v>
      </c>
      <c r="N156" s="53">
        <f t="shared" si="3"/>
        <v>1.125</v>
      </c>
    </row>
    <row r="157" spans="1:16">
      <c r="A157" s="11" t="s">
        <v>749</v>
      </c>
      <c r="B157" t="s">
        <v>5</v>
      </c>
      <c r="C157" t="s">
        <v>26</v>
      </c>
      <c r="D157" s="6">
        <v>-34.619599999999998</v>
      </c>
      <c r="E157" s="6">
        <v>139.31200000000001</v>
      </c>
      <c r="F157">
        <v>283</v>
      </c>
      <c r="G157">
        <v>156</v>
      </c>
      <c r="H157">
        <v>8</v>
      </c>
      <c r="I157" s="6">
        <v>4.3933</v>
      </c>
      <c r="J157" s="6">
        <v>0.82499999999999996</v>
      </c>
      <c r="K157" s="6">
        <v>146.202</v>
      </c>
      <c r="L157" s="6">
        <v>128.9692</v>
      </c>
      <c r="M157" s="6">
        <v>4.1402999999999999</v>
      </c>
      <c r="N157" s="53">
        <f t="shared" si="3"/>
        <v>0.74249999999999994</v>
      </c>
    </row>
    <row r="158" spans="1:16">
      <c r="A158" s="11" t="s">
        <v>758</v>
      </c>
      <c r="B158" t="s">
        <v>5</v>
      </c>
      <c r="C158" t="s">
        <v>47</v>
      </c>
      <c r="D158" s="6">
        <v>-35.7761</v>
      </c>
      <c r="E158" s="6">
        <v>138.15549999999999</v>
      </c>
      <c r="F158">
        <v>299</v>
      </c>
      <c r="G158">
        <v>157</v>
      </c>
      <c r="H158">
        <v>9</v>
      </c>
      <c r="I158" s="6">
        <v>6.7416999999999998</v>
      </c>
      <c r="J158" s="6">
        <v>0.77500000000000002</v>
      </c>
      <c r="K158" s="6">
        <v>151.9282</v>
      </c>
      <c r="L158" s="6">
        <v>123.5398</v>
      </c>
      <c r="M158" s="6">
        <v>3.1728000000000001</v>
      </c>
      <c r="N158" s="53">
        <f t="shared" si="3"/>
        <v>0.69750000000000001</v>
      </c>
    </row>
    <row r="159" spans="1:16">
      <c r="A159" s="11" t="s">
        <v>159</v>
      </c>
      <c r="B159" t="s">
        <v>2</v>
      </c>
      <c r="C159" t="s">
        <v>49</v>
      </c>
      <c r="D159" s="6">
        <v>-36.1873</v>
      </c>
      <c r="E159" s="6">
        <v>114.2997</v>
      </c>
      <c r="F159">
        <v>127</v>
      </c>
      <c r="G159">
        <v>158</v>
      </c>
      <c r="H159">
        <v>61</v>
      </c>
      <c r="I159" s="6">
        <v>3.5705</v>
      </c>
      <c r="J159" s="6">
        <v>2.1</v>
      </c>
      <c r="K159" s="6">
        <v>149.87029999999999</v>
      </c>
      <c r="L159" s="6">
        <v>65.571600000000004</v>
      </c>
      <c r="M159" s="6">
        <v>7.641</v>
      </c>
      <c r="N159" s="53">
        <f t="shared" si="3"/>
        <v>1.8900000000000001</v>
      </c>
    </row>
    <row r="160" spans="1:16">
      <c r="A160" s="11" t="s">
        <v>157</v>
      </c>
      <c r="B160" t="s">
        <v>1</v>
      </c>
      <c r="C160" t="s">
        <v>44</v>
      </c>
      <c r="D160" s="6">
        <v>-36.380899999999997</v>
      </c>
      <c r="E160" s="6">
        <v>109.0355</v>
      </c>
      <c r="F160">
        <v>104</v>
      </c>
      <c r="G160">
        <v>159</v>
      </c>
      <c r="H160">
        <v>39</v>
      </c>
      <c r="I160" s="6">
        <v>0.16880000000000001</v>
      </c>
      <c r="J160" s="6">
        <v>4.625</v>
      </c>
      <c r="K160" s="6">
        <v>142.6267</v>
      </c>
      <c r="L160" s="6">
        <v>45.075299999999999</v>
      </c>
      <c r="M160" s="6">
        <v>6.1963999999999997</v>
      </c>
      <c r="N160" s="53">
        <f t="shared" si="3"/>
        <v>4.1625000000000005</v>
      </c>
      <c r="O160" s="55" t="s">
        <v>1565</v>
      </c>
      <c r="P160">
        <v>2</v>
      </c>
    </row>
    <row r="161" spans="1:14">
      <c r="A161" s="11" t="s">
        <v>165</v>
      </c>
      <c r="B161" t="s">
        <v>1</v>
      </c>
      <c r="C161" t="s">
        <v>83</v>
      </c>
      <c r="D161" s="6">
        <v>-36.527000000000001</v>
      </c>
      <c r="E161" s="6">
        <v>108.88930000000001</v>
      </c>
      <c r="F161">
        <v>145</v>
      </c>
      <c r="G161">
        <v>160</v>
      </c>
      <c r="H161">
        <v>40</v>
      </c>
      <c r="I161" s="6">
        <v>6.59E-2</v>
      </c>
      <c r="J161" s="6">
        <v>1.3</v>
      </c>
      <c r="K161" s="6">
        <v>126.7863</v>
      </c>
      <c r="L161" s="6">
        <v>55.430100000000003</v>
      </c>
      <c r="M161" s="6">
        <v>3.8902000000000001</v>
      </c>
      <c r="N161" s="53">
        <f t="shared" si="3"/>
        <v>1.1700000000000002</v>
      </c>
    </row>
    <row r="162" spans="1:14">
      <c r="A162" s="39" t="s">
        <v>177</v>
      </c>
      <c r="B162" s="39" t="s">
        <v>1</v>
      </c>
      <c r="C162" s="39" t="s">
        <v>44</v>
      </c>
      <c r="D162" s="40">
        <v>-36.572200000000002</v>
      </c>
      <c r="E162" s="40">
        <v>108.8441</v>
      </c>
      <c r="F162" s="39">
        <v>150</v>
      </c>
      <c r="G162" s="39">
        <v>161</v>
      </c>
      <c r="H162" s="39">
        <v>41</v>
      </c>
      <c r="I162" s="40">
        <v>0.3367</v>
      </c>
      <c r="J162" s="40">
        <v>1.625</v>
      </c>
      <c r="K162" s="40">
        <v>118.5304</v>
      </c>
      <c r="L162" s="40">
        <v>92.118200000000002</v>
      </c>
      <c r="M162" s="40">
        <v>2.7905000000000002</v>
      </c>
      <c r="N162" s="53">
        <f t="shared" si="3"/>
        <v>1.4625000000000001</v>
      </c>
    </row>
    <row r="163" spans="1:14">
      <c r="A163" s="11" t="s">
        <v>155</v>
      </c>
      <c r="B163" t="s">
        <v>1</v>
      </c>
      <c r="C163" t="s">
        <v>71</v>
      </c>
      <c r="D163" s="6">
        <v>-36.613700000000001</v>
      </c>
      <c r="E163" s="6">
        <v>108.8027</v>
      </c>
      <c r="F163">
        <v>117</v>
      </c>
      <c r="G163">
        <v>162</v>
      </c>
      <c r="H163">
        <v>42</v>
      </c>
      <c r="I163" s="6">
        <v>1.6529</v>
      </c>
      <c r="J163" s="6">
        <v>2.2000000000000002</v>
      </c>
      <c r="K163" s="6">
        <v>139.90119999999999</v>
      </c>
      <c r="L163" s="6">
        <v>34.871499999999997</v>
      </c>
      <c r="M163" s="6">
        <v>5.3856000000000002</v>
      </c>
      <c r="N163" s="53">
        <f t="shared" si="3"/>
        <v>1.9800000000000002</v>
      </c>
    </row>
    <row r="164" spans="1:14">
      <c r="A164" s="11" t="s">
        <v>147</v>
      </c>
      <c r="B164" t="s">
        <v>1</v>
      </c>
      <c r="C164" t="s">
        <v>85</v>
      </c>
      <c r="D164" s="6">
        <v>-37.204099999999997</v>
      </c>
      <c r="E164" s="6">
        <v>108.2122</v>
      </c>
      <c r="F164">
        <v>135</v>
      </c>
      <c r="G164">
        <v>163</v>
      </c>
      <c r="H164">
        <v>43</v>
      </c>
      <c r="I164" s="6">
        <v>3.4670000000000001</v>
      </c>
      <c r="J164" s="6">
        <v>2.125</v>
      </c>
      <c r="K164" s="6">
        <v>129.45689999999999</v>
      </c>
      <c r="L164" s="6">
        <v>96.200500000000005</v>
      </c>
      <c r="M164" s="6">
        <v>3.2273999999999998</v>
      </c>
      <c r="N164" s="53">
        <f t="shared" si="3"/>
        <v>1.9125000000000001</v>
      </c>
    </row>
    <row r="165" spans="1:14">
      <c r="A165" s="11" t="s">
        <v>236</v>
      </c>
      <c r="B165" t="s">
        <v>0</v>
      </c>
      <c r="C165" t="s">
        <v>141</v>
      </c>
      <c r="D165" s="6">
        <v>-37.277900000000002</v>
      </c>
      <c r="E165" s="6">
        <v>223.6112</v>
      </c>
      <c r="F165">
        <v>154</v>
      </c>
      <c r="G165">
        <v>164</v>
      </c>
      <c r="H165">
        <v>21</v>
      </c>
      <c r="I165" s="6">
        <v>6.4961000000000002</v>
      </c>
      <c r="J165" s="6">
        <v>3.45</v>
      </c>
      <c r="K165" s="6">
        <v>241.67490000000001</v>
      </c>
      <c r="L165" s="6">
        <v>198.54910000000001</v>
      </c>
      <c r="M165" s="6">
        <v>3.6147999999999998</v>
      </c>
      <c r="N165" s="53">
        <f t="shared" si="3"/>
        <v>3.1050000000000004</v>
      </c>
    </row>
    <row r="166" spans="1:14">
      <c r="A166" s="11" t="s">
        <v>197</v>
      </c>
      <c r="B166" t="s">
        <v>0</v>
      </c>
      <c r="C166" t="s">
        <v>68</v>
      </c>
      <c r="D166" s="6">
        <v>-37.635399999999997</v>
      </c>
      <c r="E166" s="6">
        <v>223.25370000000001</v>
      </c>
      <c r="F166">
        <v>122</v>
      </c>
      <c r="G166">
        <v>165</v>
      </c>
      <c r="H166">
        <v>22</v>
      </c>
      <c r="I166" s="6">
        <v>13.4514</v>
      </c>
      <c r="J166" s="6">
        <v>3.4750000000000001</v>
      </c>
      <c r="K166" s="6">
        <v>236.6354</v>
      </c>
      <c r="L166" s="6">
        <v>189.13470000000001</v>
      </c>
      <c r="M166" s="6">
        <v>7.6863000000000001</v>
      </c>
      <c r="N166" s="53">
        <f t="shared" si="3"/>
        <v>3.1274999999999999</v>
      </c>
    </row>
    <row r="167" spans="1:14">
      <c r="A167" s="11" t="s">
        <v>173</v>
      </c>
      <c r="B167" t="s">
        <v>3</v>
      </c>
      <c r="C167" t="s">
        <v>62</v>
      </c>
      <c r="D167" s="6">
        <v>-37.961500000000001</v>
      </c>
      <c r="E167" s="6">
        <v>91.348699999999994</v>
      </c>
      <c r="F167">
        <v>157</v>
      </c>
      <c r="G167">
        <v>166</v>
      </c>
      <c r="H167">
        <v>25</v>
      </c>
      <c r="I167" s="6">
        <v>0.74399999999999999</v>
      </c>
      <c r="J167" s="6">
        <v>1.95</v>
      </c>
      <c r="K167" s="6">
        <v>109.9062</v>
      </c>
      <c r="L167" s="6">
        <v>69.757000000000005</v>
      </c>
      <c r="M167" s="6">
        <v>3.3953000000000002</v>
      </c>
      <c r="N167" s="53">
        <f t="shared" si="3"/>
        <v>1.7549999999999999</v>
      </c>
    </row>
    <row r="168" spans="1:14">
      <c r="A168" s="11" t="s">
        <v>228</v>
      </c>
      <c r="B168" t="s">
        <v>3</v>
      </c>
      <c r="C168" t="s">
        <v>83</v>
      </c>
      <c r="D168" s="6">
        <v>-38.414099999999998</v>
      </c>
      <c r="E168" s="6">
        <v>90.896100000000004</v>
      </c>
      <c r="F168">
        <v>234</v>
      </c>
      <c r="G168">
        <v>167</v>
      </c>
      <c r="H168">
        <v>26</v>
      </c>
      <c r="I168" s="6">
        <v>2.5219999999999998</v>
      </c>
      <c r="J168" s="6">
        <v>0.75</v>
      </c>
      <c r="K168" s="6">
        <v>106.33</v>
      </c>
      <c r="L168" s="6">
        <v>70.708699999999993</v>
      </c>
      <c r="M168" s="6">
        <v>1.9293</v>
      </c>
      <c r="N168" s="53">
        <f t="shared" si="3"/>
        <v>0.67500000000000004</v>
      </c>
    </row>
    <row r="169" spans="1:14">
      <c r="A169" s="11" t="s">
        <v>1236</v>
      </c>
      <c r="B169" t="s">
        <v>2</v>
      </c>
      <c r="C169" t="s">
        <v>64</v>
      </c>
      <c r="D169" s="6">
        <v>-38.4465</v>
      </c>
      <c r="E169" s="6">
        <v>112.04049999999999</v>
      </c>
      <c r="F169" t="s">
        <v>722</v>
      </c>
      <c r="G169">
        <v>168</v>
      </c>
      <c r="H169">
        <v>62</v>
      </c>
      <c r="I169" s="6">
        <v>3.2879</v>
      </c>
      <c r="J169" s="6">
        <v>2.4750000000000001</v>
      </c>
      <c r="K169" s="6">
        <v>137.98099999999999</v>
      </c>
      <c r="L169" s="6">
        <v>53.115499999999997</v>
      </c>
      <c r="M169" s="6">
        <v>9.2144999999999992</v>
      </c>
      <c r="N169" s="53">
        <f t="shared" si="3"/>
        <v>2.2275</v>
      </c>
    </row>
    <row r="170" spans="1:14">
      <c r="A170" s="11" t="s">
        <v>202</v>
      </c>
      <c r="B170" t="s">
        <v>3</v>
      </c>
      <c r="C170" t="s">
        <v>71</v>
      </c>
      <c r="D170" s="6">
        <v>-38.996699999999997</v>
      </c>
      <c r="E170" s="6">
        <v>90.313500000000005</v>
      </c>
      <c r="F170">
        <v>171</v>
      </c>
      <c r="G170">
        <v>169</v>
      </c>
      <c r="H170">
        <v>27</v>
      </c>
      <c r="I170" s="6">
        <v>8.6414000000000009</v>
      </c>
      <c r="J170" s="6">
        <v>1</v>
      </c>
      <c r="K170" s="6">
        <v>105.333</v>
      </c>
      <c r="L170" s="6">
        <v>69.404899999999998</v>
      </c>
      <c r="M170" s="6">
        <v>3.4786999999999999</v>
      </c>
      <c r="N170" s="53">
        <f t="shared" si="3"/>
        <v>0.9</v>
      </c>
    </row>
    <row r="171" spans="1:14">
      <c r="A171" s="39" t="s">
        <v>199</v>
      </c>
      <c r="B171" s="39" t="s">
        <v>1</v>
      </c>
      <c r="C171" s="39" t="s">
        <v>55</v>
      </c>
      <c r="D171" s="40">
        <v>-39.3292</v>
      </c>
      <c r="E171" s="40">
        <v>106.0872</v>
      </c>
      <c r="F171" s="39">
        <v>134</v>
      </c>
      <c r="G171" s="39">
        <v>170</v>
      </c>
      <c r="H171" s="39">
        <v>44</v>
      </c>
      <c r="I171" s="40">
        <v>3.4839000000000002</v>
      </c>
      <c r="J171" s="40">
        <v>3.4</v>
      </c>
      <c r="K171" s="40">
        <v>125.38630000000001</v>
      </c>
      <c r="L171" s="40">
        <v>78.159000000000006</v>
      </c>
      <c r="M171" s="40">
        <v>2.7593000000000001</v>
      </c>
      <c r="N171" s="53">
        <f t="shared" si="3"/>
        <v>3.06</v>
      </c>
    </row>
    <row r="172" spans="1:14">
      <c r="A172" s="11" t="s">
        <v>474</v>
      </c>
      <c r="B172" t="s">
        <v>2</v>
      </c>
      <c r="C172" t="s">
        <v>55</v>
      </c>
      <c r="D172" s="6">
        <v>-41.069000000000003</v>
      </c>
      <c r="E172" s="6">
        <v>109.41800000000001</v>
      </c>
      <c r="F172">
        <v>181</v>
      </c>
      <c r="G172">
        <v>171</v>
      </c>
      <c r="H172">
        <v>63</v>
      </c>
      <c r="I172" s="6">
        <v>1.6217999999999999</v>
      </c>
      <c r="J172" s="6">
        <v>1</v>
      </c>
      <c r="K172" s="6">
        <v>145.5206</v>
      </c>
      <c r="L172" s="6">
        <v>79.403999999999996</v>
      </c>
      <c r="M172" s="6">
        <v>6.9329999999999998</v>
      </c>
      <c r="N172" s="53">
        <f t="shared" si="3"/>
        <v>0.9</v>
      </c>
    </row>
    <row r="173" spans="1:14">
      <c r="A173" s="11" t="s">
        <v>154</v>
      </c>
      <c r="B173" t="s">
        <v>1</v>
      </c>
      <c r="C173" t="s">
        <v>53</v>
      </c>
      <c r="D173" s="6">
        <v>-42.013100000000001</v>
      </c>
      <c r="E173" s="6">
        <v>103.4033</v>
      </c>
      <c r="F173">
        <v>144</v>
      </c>
      <c r="G173">
        <v>172</v>
      </c>
      <c r="H173">
        <v>45</v>
      </c>
      <c r="I173" s="6">
        <v>2.6206</v>
      </c>
      <c r="J173" s="6">
        <v>1.575</v>
      </c>
      <c r="K173" s="6">
        <v>124.75830000000001</v>
      </c>
      <c r="L173" s="6">
        <v>76.307500000000005</v>
      </c>
      <c r="M173" s="6">
        <v>3.7706</v>
      </c>
      <c r="N173" s="53">
        <f t="shared" si="3"/>
        <v>1.4175</v>
      </c>
    </row>
    <row r="174" spans="1:14">
      <c r="A174" s="11" t="s">
        <v>764</v>
      </c>
      <c r="B174" t="s">
        <v>5</v>
      </c>
      <c r="C174" t="s">
        <v>68</v>
      </c>
      <c r="D174" s="6">
        <v>-42.2498</v>
      </c>
      <c r="E174" s="6">
        <v>131.68180000000001</v>
      </c>
      <c r="F174">
        <v>292</v>
      </c>
      <c r="G174">
        <v>173</v>
      </c>
      <c r="H174">
        <v>10</v>
      </c>
      <c r="I174" s="6">
        <v>0.63749999999999996</v>
      </c>
      <c r="J174" s="6">
        <v>0.5</v>
      </c>
      <c r="K174" s="6">
        <v>148.3613</v>
      </c>
      <c r="L174" s="6">
        <v>119.20569999999999</v>
      </c>
      <c r="M174" s="6">
        <v>4.2030000000000003</v>
      </c>
      <c r="N174" s="53">
        <f t="shared" si="3"/>
        <v>0.45</v>
      </c>
    </row>
    <row r="175" spans="1:14">
      <c r="A175" s="11" t="s">
        <v>490</v>
      </c>
      <c r="B175" t="s">
        <v>2</v>
      </c>
      <c r="C175" t="s">
        <v>88</v>
      </c>
      <c r="D175" s="6">
        <v>-42.399900000000002</v>
      </c>
      <c r="E175" s="6">
        <v>108.08710000000001</v>
      </c>
      <c r="F175">
        <v>160</v>
      </c>
      <c r="G175">
        <v>174</v>
      </c>
      <c r="H175">
        <v>64</v>
      </c>
      <c r="I175" s="6">
        <v>1.4171</v>
      </c>
      <c r="J175" s="6">
        <v>1</v>
      </c>
      <c r="K175" s="6">
        <v>118.3588</v>
      </c>
      <c r="L175" s="6">
        <v>92.435400000000001</v>
      </c>
      <c r="M175" s="6">
        <v>2.1273</v>
      </c>
      <c r="N175" s="53">
        <f t="shared" si="3"/>
        <v>0.9</v>
      </c>
    </row>
    <row r="176" spans="1:14">
      <c r="A176" s="11" t="s">
        <v>769</v>
      </c>
      <c r="B176" t="s">
        <v>5</v>
      </c>
      <c r="C176" t="s">
        <v>55</v>
      </c>
      <c r="D176" s="6">
        <v>-42.785699999999999</v>
      </c>
      <c r="E176" s="6">
        <v>131.14590000000001</v>
      </c>
      <c r="F176">
        <v>302</v>
      </c>
      <c r="G176">
        <v>175</v>
      </c>
      <c r="H176">
        <v>11</v>
      </c>
      <c r="I176" s="6">
        <v>0.21690000000000001</v>
      </c>
      <c r="J176" s="6">
        <v>0.5</v>
      </c>
      <c r="K176" s="6">
        <v>142.19649999999999</v>
      </c>
      <c r="L176" s="6">
        <v>116.3686</v>
      </c>
      <c r="M176" s="6">
        <v>3.4016999999999999</v>
      </c>
      <c r="N176" s="53">
        <f t="shared" si="3"/>
        <v>0.45</v>
      </c>
    </row>
    <row r="177" spans="1:16">
      <c r="A177" s="11" t="s">
        <v>619</v>
      </c>
      <c r="B177" t="s">
        <v>3</v>
      </c>
      <c r="C177" t="s">
        <v>22</v>
      </c>
      <c r="D177" s="6">
        <v>-42.875399999999999</v>
      </c>
      <c r="E177" s="6">
        <v>86.434799999999996</v>
      </c>
      <c r="F177">
        <v>176</v>
      </c>
      <c r="G177">
        <v>176</v>
      </c>
      <c r="H177">
        <v>28</v>
      </c>
      <c r="I177" s="6">
        <v>11.2599</v>
      </c>
      <c r="J177" s="6">
        <v>1.2250000000000001</v>
      </c>
      <c r="K177" s="6">
        <v>106.85169999999999</v>
      </c>
      <c r="L177" s="6">
        <v>46.580100000000002</v>
      </c>
      <c r="M177" s="6">
        <v>4.5027999999999997</v>
      </c>
      <c r="N177" s="53">
        <f t="shared" si="3"/>
        <v>1.1025</v>
      </c>
    </row>
    <row r="178" spans="1:16">
      <c r="A178" s="11" t="s">
        <v>208</v>
      </c>
      <c r="B178" t="s">
        <v>2</v>
      </c>
      <c r="C178" t="s">
        <v>41</v>
      </c>
      <c r="D178" s="6">
        <v>-42.981699999999996</v>
      </c>
      <c r="E178" s="6">
        <v>107.50530000000001</v>
      </c>
      <c r="F178">
        <v>137</v>
      </c>
      <c r="G178">
        <v>177</v>
      </c>
      <c r="H178">
        <v>65</v>
      </c>
      <c r="I178" s="6">
        <v>3.3578999999999999</v>
      </c>
      <c r="J178" s="6">
        <v>1.575</v>
      </c>
      <c r="K178" s="6">
        <v>133.11009999999999</v>
      </c>
      <c r="L178" s="6">
        <v>75.647999999999996</v>
      </c>
      <c r="M178" s="6">
        <v>5.6669999999999998</v>
      </c>
      <c r="N178" s="53">
        <f t="shared" si="3"/>
        <v>1.4175</v>
      </c>
    </row>
    <row r="179" spans="1:16">
      <c r="A179" s="11" t="s">
        <v>744</v>
      </c>
      <c r="B179" t="s">
        <v>5</v>
      </c>
      <c r="C179" t="s">
        <v>85</v>
      </c>
      <c r="D179" s="6">
        <v>-42.988900000000001</v>
      </c>
      <c r="E179" s="6">
        <v>130.9427</v>
      </c>
      <c r="F179">
        <v>293</v>
      </c>
      <c r="G179">
        <v>178</v>
      </c>
      <c r="H179">
        <v>12</v>
      </c>
      <c r="I179" s="6">
        <v>1.7072000000000001</v>
      </c>
      <c r="J179" s="6">
        <v>0.5</v>
      </c>
      <c r="K179" s="6">
        <v>148.7517</v>
      </c>
      <c r="L179" s="6">
        <v>117.1825</v>
      </c>
      <c r="M179" s="6">
        <v>5.1955999999999998</v>
      </c>
      <c r="N179" s="53">
        <f t="shared" si="3"/>
        <v>0.45</v>
      </c>
    </row>
    <row r="180" spans="1:16">
      <c r="A180" s="11" t="s">
        <v>753</v>
      </c>
      <c r="B180" t="s">
        <v>5</v>
      </c>
      <c r="C180" t="s">
        <v>17</v>
      </c>
      <c r="D180" s="6">
        <v>-43.016300000000001</v>
      </c>
      <c r="E180" s="6">
        <v>130.91540000000001</v>
      </c>
      <c r="F180">
        <v>286</v>
      </c>
      <c r="G180">
        <v>179</v>
      </c>
      <c r="H180">
        <v>13</v>
      </c>
      <c r="I180" s="6">
        <v>3.4228999999999998</v>
      </c>
      <c r="J180" s="6">
        <v>0.85</v>
      </c>
      <c r="K180" s="6">
        <v>151.78630000000001</v>
      </c>
      <c r="L180" s="6">
        <v>115.0625</v>
      </c>
      <c r="M180" s="6">
        <v>3.6078999999999999</v>
      </c>
      <c r="N180" s="53">
        <f t="shared" si="3"/>
        <v>0.76500000000000001</v>
      </c>
    </row>
    <row r="181" spans="1:16">
      <c r="A181" s="11" t="s">
        <v>152</v>
      </c>
      <c r="B181" t="s">
        <v>1</v>
      </c>
      <c r="C181" t="s">
        <v>132</v>
      </c>
      <c r="D181" s="6">
        <v>-43.613</v>
      </c>
      <c r="E181" s="6">
        <v>101.8034</v>
      </c>
      <c r="F181">
        <v>107</v>
      </c>
      <c r="G181">
        <v>180</v>
      </c>
      <c r="H181">
        <v>46</v>
      </c>
      <c r="I181" s="6">
        <v>2.8403</v>
      </c>
      <c r="J181" s="6">
        <v>2.5</v>
      </c>
      <c r="K181" s="6">
        <v>143.648</v>
      </c>
      <c r="L181" s="6">
        <v>51.935299999999998</v>
      </c>
      <c r="M181" s="6">
        <v>8.2764000000000006</v>
      </c>
      <c r="N181" s="53">
        <f t="shared" si="3"/>
        <v>2.25</v>
      </c>
    </row>
    <row r="182" spans="1:16">
      <c r="A182" s="11" t="s">
        <v>486</v>
      </c>
      <c r="B182" t="s">
        <v>2</v>
      </c>
      <c r="C182" t="s">
        <v>132</v>
      </c>
      <c r="D182" s="6">
        <v>-44.6524</v>
      </c>
      <c r="E182" s="6">
        <v>105.83459999999999</v>
      </c>
      <c r="F182">
        <v>208</v>
      </c>
      <c r="G182">
        <v>181</v>
      </c>
      <c r="H182">
        <v>66</v>
      </c>
      <c r="I182" s="6">
        <v>3.9055</v>
      </c>
      <c r="J182" s="6">
        <v>0.75</v>
      </c>
      <c r="K182" s="6">
        <v>143.6559</v>
      </c>
      <c r="L182" s="6">
        <v>72.112700000000004</v>
      </c>
      <c r="M182" s="6">
        <v>4.1307</v>
      </c>
      <c r="N182" s="53">
        <f t="shared" si="3"/>
        <v>0.67500000000000004</v>
      </c>
    </row>
    <row r="183" spans="1:16">
      <c r="A183" s="11" t="s">
        <v>178</v>
      </c>
      <c r="B183" t="s">
        <v>1</v>
      </c>
      <c r="C183" t="s">
        <v>28</v>
      </c>
      <c r="D183" s="6">
        <v>-45.654299999999999</v>
      </c>
      <c r="E183" s="6">
        <v>99.762</v>
      </c>
      <c r="F183">
        <v>121</v>
      </c>
      <c r="G183">
        <v>182</v>
      </c>
      <c r="H183">
        <v>47</v>
      </c>
      <c r="I183" s="6">
        <v>7.8305999999999996</v>
      </c>
      <c r="J183" s="6">
        <v>3.9750000000000001</v>
      </c>
      <c r="K183" s="6">
        <v>129.01310000000001</v>
      </c>
      <c r="L183" s="6">
        <v>52.423299999999998</v>
      </c>
      <c r="M183" s="6">
        <v>6.7900999999999998</v>
      </c>
      <c r="N183" s="53">
        <f t="shared" si="3"/>
        <v>3.5775000000000001</v>
      </c>
      <c r="O183" s="6" t="s">
        <v>1565</v>
      </c>
      <c r="P183" s="55">
        <v>1</v>
      </c>
    </row>
    <row r="184" spans="1:16">
      <c r="A184" s="11" t="s">
        <v>755</v>
      </c>
      <c r="B184" t="s">
        <v>5</v>
      </c>
      <c r="C184" t="s">
        <v>75</v>
      </c>
      <c r="D184" s="6">
        <v>-46.375999999999998</v>
      </c>
      <c r="E184" s="6">
        <v>127.5556</v>
      </c>
      <c r="F184">
        <v>300</v>
      </c>
      <c r="G184">
        <v>183</v>
      </c>
      <c r="H184">
        <v>14</v>
      </c>
      <c r="I184" s="6">
        <v>0.17430000000000001</v>
      </c>
      <c r="J184" s="6">
        <v>0.5</v>
      </c>
      <c r="K184" s="6">
        <v>138.10509999999999</v>
      </c>
      <c r="L184" s="6">
        <v>118.23309999999999</v>
      </c>
      <c r="M184" s="6">
        <v>3.9102999999999999</v>
      </c>
      <c r="N184" s="53">
        <f t="shared" si="3"/>
        <v>0.45</v>
      </c>
    </row>
    <row r="185" spans="1:16">
      <c r="A185" s="11" t="s">
        <v>779</v>
      </c>
      <c r="B185" t="s">
        <v>5</v>
      </c>
      <c r="C185" t="s">
        <v>36</v>
      </c>
      <c r="D185" s="6">
        <v>-46.502200000000002</v>
      </c>
      <c r="E185" s="6">
        <v>127.4294</v>
      </c>
      <c r="F185">
        <v>288</v>
      </c>
      <c r="G185">
        <v>184</v>
      </c>
      <c r="H185">
        <v>15</v>
      </c>
      <c r="I185" s="6">
        <v>0.2349</v>
      </c>
      <c r="J185" s="6">
        <v>0.82499999999999996</v>
      </c>
      <c r="K185" s="6">
        <v>142.51240000000001</v>
      </c>
      <c r="L185" s="6">
        <v>114.0518</v>
      </c>
      <c r="M185" s="6">
        <v>4.2579000000000002</v>
      </c>
      <c r="N185" s="53">
        <f t="shared" si="3"/>
        <v>0.74249999999999994</v>
      </c>
    </row>
    <row r="186" spans="1:16">
      <c r="A186" s="11" t="s">
        <v>984</v>
      </c>
      <c r="B186" t="s">
        <v>5</v>
      </c>
      <c r="C186" t="s">
        <v>24</v>
      </c>
      <c r="D186" s="6">
        <v>-46.598399999999998</v>
      </c>
      <c r="E186" s="6">
        <v>127.33320000000001</v>
      </c>
      <c r="F186">
        <v>267</v>
      </c>
      <c r="G186">
        <v>185</v>
      </c>
      <c r="H186">
        <v>16</v>
      </c>
      <c r="I186" s="6">
        <v>0.63200000000000001</v>
      </c>
      <c r="J186" s="6">
        <v>1.05</v>
      </c>
      <c r="K186" s="6">
        <v>147.2003</v>
      </c>
      <c r="L186" s="6">
        <v>17.629300000000001</v>
      </c>
      <c r="M186" s="6">
        <v>1.7058</v>
      </c>
      <c r="N186" s="53">
        <f t="shared" si="3"/>
        <v>0.94500000000000006</v>
      </c>
      <c r="O186" s="55" t="s">
        <v>1571</v>
      </c>
      <c r="P186">
        <v>1</v>
      </c>
    </row>
    <row r="187" spans="1:16">
      <c r="A187" s="11" t="s">
        <v>765</v>
      </c>
      <c r="B187" t="s">
        <v>5</v>
      </c>
      <c r="C187" t="s">
        <v>30</v>
      </c>
      <c r="D187" s="6">
        <v>-46.875799999999998</v>
      </c>
      <c r="E187" s="6">
        <v>127.0558</v>
      </c>
      <c r="F187">
        <v>304</v>
      </c>
      <c r="G187">
        <v>186</v>
      </c>
      <c r="H187">
        <v>17</v>
      </c>
      <c r="I187" s="6">
        <v>1.145</v>
      </c>
      <c r="J187" s="6">
        <v>0.5</v>
      </c>
      <c r="K187" s="6">
        <v>143.21729999999999</v>
      </c>
      <c r="L187" s="6">
        <v>102.161</v>
      </c>
      <c r="M187" s="6">
        <v>3.7814999999999999</v>
      </c>
      <c r="N187" s="53">
        <f t="shared" si="3"/>
        <v>0.45</v>
      </c>
    </row>
    <row r="188" spans="1:16">
      <c r="A188" s="11" t="s">
        <v>192</v>
      </c>
      <c r="B188" t="s">
        <v>1</v>
      </c>
      <c r="C188" t="s">
        <v>19</v>
      </c>
      <c r="D188" s="6">
        <v>-47.252200000000002</v>
      </c>
      <c r="E188" s="6">
        <v>98.164199999999994</v>
      </c>
      <c r="F188">
        <v>148</v>
      </c>
      <c r="G188">
        <v>187</v>
      </c>
      <c r="H188">
        <v>48</v>
      </c>
      <c r="I188" s="6">
        <v>14.8736</v>
      </c>
      <c r="J188" s="6">
        <v>1.6</v>
      </c>
      <c r="K188" s="6">
        <v>118.6006</v>
      </c>
      <c r="L188" s="6">
        <v>74.516900000000007</v>
      </c>
      <c r="M188" s="6">
        <v>2.6981000000000002</v>
      </c>
      <c r="N188" s="53">
        <f t="shared" si="3"/>
        <v>1.4400000000000002</v>
      </c>
    </row>
    <row r="189" spans="1:16">
      <c r="A189" s="11" t="s">
        <v>768</v>
      </c>
      <c r="B189" t="s">
        <v>5</v>
      </c>
      <c r="C189" t="s">
        <v>19</v>
      </c>
      <c r="D189" s="6">
        <v>-47.584899999999998</v>
      </c>
      <c r="E189" s="6">
        <v>126.3467</v>
      </c>
      <c r="F189">
        <v>313</v>
      </c>
      <c r="G189">
        <v>188</v>
      </c>
      <c r="H189">
        <v>18</v>
      </c>
      <c r="I189" s="6">
        <v>1.4194</v>
      </c>
      <c r="J189" s="6">
        <v>0.75</v>
      </c>
      <c r="K189" s="6">
        <v>141.4376</v>
      </c>
      <c r="L189" s="6">
        <v>117.5746</v>
      </c>
      <c r="M189" s="6">
        <v>3.6435</v>
      </c>
      <c r="N189" s="53">
        <f t="shared" si="3"/>
        <v>0.67500000000000004</v>
      </c>
    </row>
    <row r="190" spans="1:16">
      <c r="A190" s="11" t="s">
        <v>482</v>
      </c>
      <c r="B190" t="s">
        <v>2</v>
      </c>
      <c r="C190" t="s">
        <v>132</v>
      </c>
      <c r="D190" s="6">
        <v>-48.026699999999998</v>
      </c>
      <c r="E190" s="6">
        <v>102.4603</v>
      </c>
      <c r="F190">
        <v>247</v>
      </c>
      <c r="G190">
        <v>189</v>
      </c>
      <c r="H190">
        <v>67</v>
      </c>
      <c r="I190" s="6">
        <v>1.5181</v>
      </c>
      <c r="J190" s="6">
        <v>0.75</v>
      </c>
      <c r="K190" s="6">
        <v>136.1326</v>
      </c>
      <c r="L190" s="6">
        <v>78.961799999999997</v>
      </c>
      <c r="M190" s="6">
        <v>3.5448</v>
      </c>
      <c r="N190" s="53">
        <f t="shared" ref="N190:N253" si="4">0.9*J190</f>
        <v>0.67500000000000004</v>
      </c>
    </row>
    <row r="191" spans="1:16">
      <c r="A191" s="11" t="s">
        <v>767</v>
      </c>
      <c r="B191" t="s">
        <v>5</v>
      </c>
      <c r="C191" t="s">
        <v>91</v>
      </c>
      <c r="D191" s="6">
        <v>-48.456800000000001</v>
      </c>
      <c r="E191" s="6">
        <v>125.4748</v>
      </c>
      <c r="F191">
        <v>312</v>
      </c>
      <c r="G191">
        <v>190</v>
      </c>
      <c r="H191">
        <v>19</v>
      </c>
      <c r="I191" s="6">
        <v>1.2291000000000001</v>
      </c>
      <c r="J191" s="6">
        <v>0.5</v>
      </c>
      <c r="K191" s="6">
        <v>143.01310000000001</v>
      </c>
      <c r="L191" s="6">
        <v>111.7531</v>
      </c>
      <c r="M191" s="6">
        <v>3.8628</v>
      </c>
      <c r="N191" s="53">
        <f t="shared" si="4"/>
        <v>0.45</v>
      </c>
    </row>
    <row r="192" spans="1:16">
      <c r="A192" s="11" t="s">
        <v>483</v>
      </c>
      <c r="B192" t="s">
        <v>2</v>
      </c>
      <c r="C192" t="s">
        <v>47</v>
      </c>
      <c r="D192" s="6">
        <v>-49.089100000000002</v>
      </c>
      <c r="E192" s="6">
        <v>101.39790000000001</v>
      </c>
      <c r="F192">
        <v>230</v>
      </c>
      <c r="G192">
        <v>191</v>
      </c>
      <c r="H192">
        <v>68</v>
      </c>
      <c r="I192" s="6">
        <v>1.1217999999999999</v>
      </c>
      <c r="J192" s="6">
        <v>0.75</v>
      </c>
      <c r="K192" s="6">
        <v>127.4631</v>
      </c>
      <c r="L192" s="6">
        <v>62.842300000000002</v>
      </c>
      <c r="M192" s="6">
        <v>4.2805999999999997</v>
      </c>
      <c r="N192" s="53">
        <f t="shared" si="4"/>
        <v>0.67500000000000004</v>
      </c>
    </row>
    <row r="193" spans="1:14">
      <c r="A193" s="11" t="s">
        <v>761</v>
      </c>
      <c r="B193" t="s">
        <v>5</v>
      </c>
      <c r="C193" t="s">
        <v>41</v>
      </c>
      <c r="D193" s="6">
        <v>-49.551699999999997</v>
      </c>
      <c r="E193" s="6">
        <v>124.37990000000001</v>
      </c>
      <c r="F193">
        <v>309</v>
      </c>
      <c r="G193">
        <v>192</v>
      </c>
      <c r="H193">
        <v>20</v>
      </c>
      <c r="I193" s="6">
        <v>2.6936</v>
      </c>
      <c r="J193" s="6">
        <v>0.5</v>
      </c>
      <c r="K193" s="6">
        <v>137.8227</v>
      </c>
      <c r="L193" s="6">
        <v>115.67010000000001</v>
      </c>
      <c r="M193" s="6">
        <v>4.1425000000000001</v>
      </c>
      <c r="N193" s="53">
        <f t="shared" si="4"/>
        <v>0.45</v>
      </c>
    </row>
    <row r="194" spans="1:14">
      <c r="A194" s="11" t="s">
        <v>766</v>
      </c>
      <c r="B194" t="s">
        <v>5</v>
      </c>
      <c r="C194" t="s">
        <v>95</v>
      </c>
      <c r="D194" s="6">
        <v>-49.8202</v>
      </c>
      <c r="E194" s="6">
        <v>124.1114</v>
      </c>
      <c r="F194">
        <v>306</v>
      </c>
      <c r="G194">
        <v>193</v>
      </c>
      <c r="H194">
        <v>21</v>
      </c>
      <c r="I194" s="6">
        <v>5.0655000000000001</v>
      </c>
      <c r="J194" s="6">
        <v>0.5</v>
      </c>
      <c r="K194" s="6">
        <v>138.51840000000001</v>
      </c>
      <c r="L194" s="6">
        <v>114.7773</v>
      </c>
      <c r="M194" s="6">
        <v>4.2973999999999997</v>
      </c>
      <c r="N194" s="53">
        <f t="shared" si="4"/>
        <v>0.45</v>
      </c>
    </row>
    <row r="195" spans="1:14">
      <c r="A195" s="11" t="s">
        <v>221</v>
      </c>
      <c r="B195" t="s">
        <v>0</v>
      </c>
      <c r="C195" t="s">
        <v>41</v>
      </c>
      <c r="D195" s="6">
        <v>-49.912700000000001</v>
      </c>
      <c r="E195" s="6">
        <v>210.97640000000001</v>
      </c>
      <c r="F195">
        <v>138</v>
      </c>
      <c r="G195">
        <v>194</v>
      </c>
      <c r="H195">
        <v>23</v>
      </c>
      <c r="I195" s="6">
        <v>5.2621000000000002</v>
      </c>
      <c r="J195" s="6">
        <v>2.6</v>
      </c>
      <c r="K195" s="6">
        <v>235.7063</v>
      </c>
      <c r="L195" s="6">
        <v>189.40039999999999</v>
      </c>
      <c r="M195" s="6">
        <v>2.7595000000000001</v>
      </c>
      <c r="N195" s="53">
        <f t="shared" si="4"/>
        <v>2.3400000000000003</v>
      </c>
    </row>
    <row r="196" spans="1:14">
      <c r="A196" s="11" t="s">
        <v>220</v>
      </c>
      <c r="B196" t="s">
        <v>2</v>
      </c>
      <c r="C196" t="s">
        <v>24</v>
      </c>
      <c r="D196" s="6">
        <v>-50.000399999999999</v>
      </c>
      <c r="E196" s="6">
        <v>100.4866</v>
      </c>
      <c r="F196">
        <v>170</v>
      </c>
      <c r="G196">
        <v>195</v>
      </c>
      <c r="H196">
        <v>69</v>
      </c>
      <c r="I196" s="6">
        <v>3.2706</v>
      </c>
      <c r="J196" s="6">
        <v>2.0499999999999998</v>
      </c>
      <c r="K196" s="6">
        <v>120.9135</v>
      </c>
      <c r="L196" s="6">
        <v>41.817100000000003</v>
      </c>
      <c r="M196" s="6">
        <v>4.7691999999999997</v>
      </c>
      <c r="N196" s="53">
        <f t="shared" si="4"/>
        <v>1.845</v>
      </c>
    </row>
    <row r="197" spans="1:14">
      <c r="A197" s="11" t="s">
        <v>485</v>
      </c>
      <c r="B197" t="s">
        <v>2</v>
      </c>
      <c r="C197" t="s">
        <v>28</v>
      </c>
      <c r="D197" s="6">
        <v>-50.421500000000002</v>
      </c>
      <c r="E197" s="6">
        <v>100.0656</v>
      </c>
      <c r="F197">
        <v>212</v>
      </c>
      <c r="G197">
        <v>196</v>
      </c>
      <c r="H197">
        <v>70</v>
      </c>
      <c r="I197" s="6">
        <v>6.2491000000000003</v>
      </c>
      <c r="J197" s="6">
        <v>0.75</v>
      </c>
      <c r="K197" s="6">
        <v>112.0656</v>
      </c>
      <c r="L197" s="6">
        <v>82.7864</v>
      </c>
      <c r="M197" s="6">
        <v>1.3658999999999999</v>
      </c>
      <c r="N197" s="53">
        <f t="shared" si="4"/>
        <v>0.67500000000000004</v>
      </c>
    </row>
    <row r="198" spans="1:14">
      <c r="A198" s="11" t="s">
        <v>320</v>
      </c>
      <c r="B198" t="s">
        <v>0</v>
      </c>
      <c r="C198" t="s">
        <v>88</v>
      </c>
      <c r="D198" s="6">
        <v>-52.260899999999999</v>
      </c>
      <c r="E198" s="6">
        <v>208.62819999999999</v>
      </c>
      <c r="F198">
        <v>173</v>
      </c>
      <c r="G198">
        <v>197</v>
      </c>
      <c r="H198">
        <v>24</v>
      </c>
      <c r="I198" s="6">
        <v>6.4885000000000002</v>
      </c>
      <c r="J198" s="6">
        <v>2</v>
      </c>
      <c r="K198" s="6">
        <v>234.47069999999999</v>
      </c>
      <c r="L198" s="6">
        <v>169.92</v>
      </c>
      <c r="M198" s="6">
        <v>3.6892999999999998</v>
      </c>
      <c r="N198" s="53">
        <f t="shared" si="4"/>
        <v>1.8</v>
      </c>
    </row>
    <row r="199" spans="1:14">
      <c r="A199" s="11" t="s">
        <v>623</v>
      </c>
      <c r="B199" t="s">
        <v>3</v>
      </c>
      <c r="C199" t="s">
        <v>62</v>
      </c>
      <c r="D199" s="6">
        <v>-52.400799999999997</v>
      </c>
      <c r="E199" s="6">
        <v>76.909400000000005</v>
      </c>
      <c r="F199">
        <v>232</v>
      </c>
      <c r="G199">
        <v>198</v>
      </c>
      <c r="H199">
        <v>29</v>
      </c>
      <c r="I199" s="6">
        <v>5.0631000000000004</v>
      </c>
      <c r="J199" s="6">
        <v>0.5</v>
      </c>
      <c r="K199" s="6">
        <v>92.977199999999996</v>
      </c>
      <c r="L199" s="6">
        <v>36.198700000000002</v>
      </c>
      <c r="M199" s="6">
        <v>3.9346000000000001</v>
      </c>
      <c r="N199" s="53">
        <f t="shared" si="4"/>
        <v>0.45</v>
      </c>
    </row>
    <row r="200" spans="1:14">
      <c r="A200" s="11" t="s">
        <v>762</v>
      </c>
      <c r="B200" t="s">
        <v>5</v>
      </c>
      <c r="C200" t="s">
        <v>83</v>
      </c>
      <c r="D200" s="6">
        <v>-54.670400000000001</v>
      </c>
      <c r="E200" s="6">
        <v>119.2612</v>
      </c>
      <c r="F200">
        <v>318</v>
      </c>
      <c r="G200">
        <v>199</v>
      </c>
      <c r="H200">
        <v>22</v>
      </c>
      <c r="I200" s="6">
        <v>1.4028</v>
      </c>
      <c r="J200" s="6">
        <v>0.75</v>
      </c>
      <c r="K200" s="6">
        <v>132.77440000000001</v>
      </c>
      <c r="L200" s="6">
        <v>107.5518</v>
      </c>
      <c r="M200" s="6">
        <v>4.6510999999999996</v>
      </c>
      <c r="N200" s="53">
        <f t="shared" si="4"/>
        <v>0.67500000000000004</v>
      </c>
    </row>
    <row r="201" spans="1:14">
      <c r="A201" s="11" t="s">
        <v>757</v>
      </c>
      <c r="B201" t="s">
        <v>5</v>
      </c>
      <c r="C201" t="s">
        <v>34</v>
      </c>
      <c r="D201" s="6">
        <v>-55.100999999999999</v>
      </c>
      <c r="E201" s="6">
        <v>118.8306</v>
      </c>
      <c r="F201">
        <v>295</v>
      </c>
      <c r="G201">
        <v>200</v>
      </c>
      <c r="H201">
        <v>23</v>
      </c>
      <c r="I201" s="6">
        <v>2.6238000000000001</v>
      </c>
      <c r="J201" s="6">
        <v>0.5</v>
      </c>
      <c r="K201" s="6">
        <v>135.55420000000001</v>
      </c>
      <c r="L201" s="6">
        <v>96.055999999999997</v>
      </c>
      <c r="M201" s="6">
        <v>2.3155000000000001</v>
      </c>
      <c r="N201" s="53">
        <f t="shared" si="4"/>
        <v>0.45</v>
      </c>
    </row>
    <row r="202" spans="1:14">
      <c r="A202" s="11" t="s">
        <v>233</v>
      </c>
      <c r="B202" t="s">
        <v>3</v>
      </c>
      <c r="C202" t="s">
        <v>49</v>
      </c>
      <c r="D202" s="6">
        <v>-55.869700000000002</v>
      </c>
      <c r="E202" s="6">
        <v>73.440399999999997</v>
      </c>
      <c r="F202">
        <v>240</v>
      </c>
      <c r="G202">
        <v>201</v>
      </c>
      <c r="H202">
        <v>30</v>
      </c>
      <c r="I202" s="6">
        <v>3.6379000000000001</v>
      </c>
      <c r="J202" s="6">
        <v>1</v>
      </c>
      <c r="K202" s="6">
        <v>97.560100000000006</v>
      </c>
      <c r="L202" s="6">
        <v>33.142899999999997</v>
      </c>
      <c r="M202" s="6">
        <v>4.3855000000000004</v>
      </c>
      <c r="N202" s="53">
        <f t="shared" si="4"/>
        <v>0.9</v>
      </c>
    </row>
    <row r="203" spans="1:14">
      <c r="A203" s="11" t="s">
        <v>488</v>
      </c>
      <c r="B203" t="s">
        <v>2</v>
      </c>
      <c r="C203" t="s">
        <v>32</v>
      </c>
      <c r="D203" s="6">
        <v>-56.1205</v>
      </c>
      <c r="E203" s="6">
        <v>94.366600000000005</v>
      </c>
      <c r="F203">
        <v>238</v>
      </c>
      <c r="G203">
        <v>202</v>
      </c>
      <c r="H203">
        <v>71</v>
      </c>
      <c r="I203" s="6">
        <v>1.6149</v>
      </c>
      <c r="J203" s="6">
        <v>0.75</v>
      </c>
      <c r="K203" s="6">
        <v>112.2272</v>
      </c>
      <c r="L203" s="6">
        <v>64.4452</v>
      </c>
      <c r="M203" s="6">
        <v>1.6095999999999999</v>
      </c>
      <c r="N203" s="53">
        <f t="shared" si="4"/>
        <v>0.67500000000000004</v>
      </c>
    </row>
    <row r="204" spans="1:14">
      <c r="A204" s="11" t="s">
        <v>776</v>
      </c>
      <c r="B204" t="s">
        <v>5</v>
      </c>
      <c r="C204" t="s">
        <v>15</v>
      </c>
      <c r="D204" s="6">
        <v>-57.045400000000001</v>
      </c>
      <c r="E204" s="6">
        <v>116.8862</v>
      </c>
      <c r="F204">
        <v>296</v>
      </c>
      <c r="G204">
        <v>203</v>
      </c>
      <c r="H204">
        <v>24</v>
      </c>
      <c r="I204" s="6">
        <v>4.1375000000000002</v>
      </c>
      <c r="J204" s="6">
        <v>0.5</v>
      </c>
      <c r="K204" s="6">
        <v>145.4119</v>
      </c>
      <c r="L204" s="6">
        <v>0.48620000000000002</v>
      </c>
      <c r="M204" s="6">
        <v>10.110799999999999</v>
      </c>
      <c r="N204" s="53">
        <f t="shared" si="4"/>
        <v>0.45</v>
      </c>
    </row>
    <row r="205" spans="1:14">
      <c r="A205" s="11" t="s">
        <v>480</v>
      </c>
      <c r="B205" t="s">
        <v>2</v>
      </c>
      <c r="C205" t="s">
        <v>95</v>
      </c>
      <c r="D205" s="6">
        <v>-57.220700000000001</v>
      </c>
      <c r="E205" s="6">
        <v>93.266400000000004</v>
      </c>
      <c r="F205">
        <v>328</v>
      </c>
      <c r="G205">
        <v>204</v>
      </c>
      <c r="H205">
        <v>72</v>
      </c>
      <c r="I205" s="6">
        <v>1.0894999999999999</v>
      </c>
      <c r="J205" s="6">
        <v>0.75</v>
      </c>
      <c r="K205" s="6">
        <v>112.0574</v>
      </c>
      <c r="L205" s="6">
        <v>62.227899999999998</v>
      </c>
      <c r="M205" s="6">
        <v>4.1498999999999997</v>
      </c>
      <c r="N205" s="53">
        <f t="shared" si="4"/>
        <v>0.67500000000000004</v>
      </c>
    </row>
    <row r="206" spans="1:14">
      <c r="A206" s="11" t="s">
        <v>229</v>
      </c>
      <c r="B206" t="s">
        <v>0</v>
      </c>
      <c r="C206" t="s">
        <v>53</v>
      </c>
      <c r="D206" s="6">
        <v>-58.088799999999999</v>
      </c>
      <c r="E206" s="6">
        <v>202.8004</v>
      </c>
      <c r="F206">
        <v>155</v>
      </c>
      <c r="G206">
        <v>205</v>
      </c>
      <c r="H206">
        <v>25</v>
      </c>
      <c r="I206" s="6">
        <v>1.3548</v>
      </c>
      <c r="J206" s="6">
        <v>3.2</v>
      </c>
      <c r="K206" s="6">
        <v>230.60050000000001</v>
      </c>
      <c r="L206" s="6">
        <v>152.01089999999999</v>
      </c>
      <c r="M206" s="6">
        <v>4.3837000000000002</v>
      </c>
      <c r="N206" s="53">
        <f t="shared" si="4"/>
        <v>2.8800000000000003</v>
      </c>
    </row>
    <row r="207" spans="1:14">
      <c r="A207" s="11" t="s">
        <v>489</v>
      </c>
      <c r="B207" t="s">
        <v>2</v>
      </c>
      <c r="C207" t="s">
        <v>64</v>
      </c>
      <c r="D207" s="6">
        <v>-58.25</v>
      </c>
      <c r="E207" s="6">
        <v>92.237099999999998</v>
      </c>
      <c r="F207">
        <v>221</v>
      </c>
      <c r="G207">
        <v>206</v>
      </c>
      <c r="H207">
        <v>73</v>
      </c>
      <c r="I207" s="6">
        <v>1.2458</v>
      </c>
      <c r="J207" s="6">
        <v>0.75</v>
      </c>
      <c r="K207" s="6">
        <v>112.7216</v>
      </c>
      <c r="L207" s="6">
        <v>65.107399999999998</v>
      </c>
      <c r="M207" s="6">
        <v>2.2509000000000001</v>
      </c>
      <c r="N207" s="53">
        <f t="shared" si="4"/>
        <v>0.67500000000000004</v>
      </c>
    </row>
    <row r="208" spans="1:14">
      <c r="A208" s="11" t="s">
        <v>446</v>
      </c>
      <c r="B208" t="s">
        <v>2</v>
      </c>
      <c r="C208" t="s">
        <v>75</v>
      </c>
      <c r="D208" s="6">
        <v>-58.3703</v>
      </c>
      <c r="E208" s="6">
        <v>92.116699999999994</v>
      </c>
      <c r="F208">
        <v>209</v>
      </c>
      <c r="G208">
        <v>207</v>
      </c>
      <c r="H208">
        <v>74</v>
      </c>
      <c r="I208" s="6">
        <v>2.3672</v>
      </c>
      <c r="J208" s="6">
        <v>1</v>
      </c>
      <c r="K208" s="6">
        <v>108.7102</v>
      </c>
      <c r="L208" s="6">
        <v>54.000399999999999</v>
      </c>
      <c r="M208" s="6">
        <v>3.5503</v>
      </c>
      <c r="N208" s="53">
        <f t="shared" si="4"/>
        <v>0.9</v>
      </c>
    </row>
    <row r="209" spans="1:14">
      <c r="A209" s="11" t="s">
        <v>774</v>
      </c>
      <c r="B209" t="s">
        <v>5</v>
      </c>
      <c r="C209" t="s">
        <v>73</v>
      </c>
      <c r="D209" s="6">
        <v>-58.404200000000003</v>
      </c>
      <c r="E209" s="6">
        <v>115.5275</v>
      </c>
      <c r="F209">
        <v>314</v>
      </c>
      <c r="G209">
        <v>208</v>
      </c>
      <c r="H209">
        <v>25</v>
      </c>
      <c r="I209" s="6">
        <v>13.2376</v>
      </c>
      <c r="J209" s="6">
        <v>0.5</v>
      </c>
      <c r="K209" s="6">
        <v>128.4966</v>
      </c>
      <c r="L209" s="6">
        <v>100.79470000000001</v>
      </c>
      <c r="M209" s="6">
        <v>4.7351999999999999</v>
      </c>
      <c r="N209" s="53">
        <f t="shared" si="4"/>
        <v>0.45</v>
      </c>
    </row>
    <row r="210" spans="1:14">
      <c r="A210" s="11" t="s">
        <v>625</v>
      </c>
      <c r="B210" t="s">
        <v>3</v>
      </c>
      <c r="C210" t="s">
        <v>55</v>
      </c>
      <c r="D210" s="6">
        <v>-59.058199999999999</v>
      </c>
      <c r="E210" s="6">
        <v>70.251999999999995</v>
      </c>
      <c r="F210">
        <v>324</v>
      </c>
      <c r="G210">
        <v>209</v>
      </c>
      <c r="H210">
        <v>31</v>
      </c>
      <c r="I210" s="6">
        <v>1.7964</v>
      </c>
      <c r="J210" s="6">
        <v>0.75</v>
      </c>
      <c r="K210" s="6">
        <v>86.793199999999999</v>
      </c>
      <c r="L210" s="6">
        <v>46.812600000000003</v>
      </c>
      <c r="M210" s="6">
        <v>2.2751999999999999</v>
      </c>
      <c r="N210" s="53">
        <f t="shared" si="4"/>
        <v>0.67500000000000004</v>
      </c>
    </row>
    <row r="211" spans="1:14">
      <c r="A211" s="11" t="s">
        <v>318</v>
      </c>
      <c r="B211" t="s">
        <v>0</v>
      </c>
      <c r="C211" t="s">
        <v>83</v>
      </c>
      <c r="D211" s="6">
        <v>-59.41</v>
      </c>
      <c r="E211" s="6">
        <v>201.47909999999999</v>
      </c>
      <c r="F211">
        <v>165</v>
      </c>
      <c r="G211">
        <v>210</v>
      </c>
      <c r="H211">
        <v>26</v>
      </c>
      <c r="I211" s="6">
        <v>9.2592999999999996</v>
      </c>
      <c r="J211" s="6">
        <v>2.5750000000000002</v>
      </c>
      <c r="K211" s="6">
        <v>224.04429999999999</v>
      </c>
      <c r="L211" s="6">
        <v>160.7439</v>
      </c>
      <c r="M211" s="6">
        <v>5.2591000000000001</v>
      </c>
      <c r="N211" s="53">
        <f t="shared" si="4"/>
        <v>2.3175000000000003</v>
      </c>
    </row>
    <row r="212" spans="1:14">
      <c r="A212" s="11" t="s">
        <v>319</v>
      </c>
      <c r="B212" t="s">
        <v>0</v>
      </c>
      <c r="C212" t="s">
        <v>95</v>
      </c>
      <c r="D212" s="6">
        <v>-59.476999999999997</v>
      </c>
      <c r="E212" s="6">
        <v>201.41210000000001</v>
      </c>
      <c r="F212">
        <v>196</v>
      </c>
      <c r="G212">
        <v>211</v>
      </c>
      <c r="H212">
        <v>27</v>
      </c>
      <c r="I212" s="6">
        <v>26.001200000000001</v>
      </c>
      <c r="J212" s="6">
        <v>1.5</v>
      </c>
      <c r="K212" s="6">
        <v>218.55799999999999</v>
      </c>
      <c r="L212" s="6">
        <v>182.07849999999999</v>
      </c>
      <c r="M212" s="6">
        <v>5.7468000000000004</v>
      </c>
      <c r="N212" s="53">
        <f t="shared" si="4"/>
        <v>1.35</v>
      </c>
    </row>
    <row r="213" spans="1:14">
      <c r="A213" s="11" t="s">
        <v>225</v>
      </c>
      <c r="B213" t="s">
        <v>1</v>
      </c>
      <c r="C213" t="s">
        <v>73</v>
      </c>
      <c r="D213" s="6">
        <v>-59.717799999999997</v>
      </c>
      <c r="E213" s="6">
        <v>85.698599999999999</v>
      </c>
      <c r="F213">
        <v>152</v>
      </c>
      <c r="G213">
        <v>212</v>
      </c>
      <c r="H213">
        <v>49</v>
      </c>
      <c r="I213" s="6">
        <v>5.0896999999999997</v>
      </c>
      <c r="J213" s="6">
        <v>1.5</v>
      </c>
      <c r="K213" s="6">
        <v>112.64570000000001</v>
      </c>
      <c r="L213" s="6">
        <v>30.781500000000001</v>
      </c>
      <c r="M213" s="6">
        <v>4.4989999999999997</v>
      </c>
      <c r="N213" s="53">
        <f t="shared" si="4"/>
        <v>1.35</v>
      </c>
    </row>
    <row r="214" spans="1:14">
      <c r="A214" s="11" t="s">
        <v>626</v>
      </c>
      <c r="B214" t="s">
        <v>3</v>
      </c>
      <c r="C214" t="s">
        <v>91</v>
      </c>
      <c r="D214" s="6">
        <v>-59.957099999999997</v>
      </c>
      <c r="E214" s="6">
        <v>69.353099999999998</v>
      </c>
      <c r="F214">
        <v>329</v>
      </c>
      <c r="G214">
        <v>213</v>
      </c>
      <c r="H214">
        <v>32</v>
      </c>
      <c r="I214" s="6">
        <v>2.9049999999999998</v>
      </c>
      <c r="J214" s="6">
        <v>0.25</v>
      </c>
      <c r="K214" s="6">
        <v>80.101299999999995</v>
      </c>
      <c r="L214" s="6">
        <v>58.162300000000002</v>
      </c>
      <c r="M214" s="6">
        <v>3.0527000000000002</v>
      </c>
      <c r="N214" s="53">
        <f t="shared" si="4"/>
        <v>0.22500000000000001</v>
      </c>
    </row>
    <row r="215" spans="1:14">
      <c r="A215" s="11" t="s">
        <v>232</v>
      </c>
      <c r="B215" t="s">
        <v>2</v>
      </c>
      <c r="C215" t="s">
        <v>57</v>
      </c>
      <c r="D215" s="6">
        <v>-60.621200000000002</v>
      </c>
      <c r="E215" s="6">
        <v>89.865799999999993</v>
      </c>
      <c r="F215">
        <v>185</v>
      </c>
      <c r="G215">
        <v>214</v>
      </c>
      <c r="H215">
        <v>75</v>
      </c>
      <c r="I215" s="6">
        <v>1.3853</v>
      </c>
      <c r="J215" s="6">
        <v>1.5249999999999999</v>
      </c>
      <c r="K215" s="6">
        <v>126.36069999999999</v>
      </c>
      <c r="L215" s="6">
        <v>56.278799999999997</v>
      </c>
      <c r="M215" s="6">
        <v>4.0140000000000002</v>
      </c>
      <c r="N215" s="53">
        <f t="shared" si="4"/>
        <v>1.3725000000000001</v>
      </c>
    </row>
    <row r="216" spans="1:14">
      <c r="A216" s="11" t="s">
        <v>478</v>
      </c>
      <c r="B216" t="s">
        <v>2</v>
      </c>
      <c r="C216" t="s">
        <v>39</v>
      </c>
      <c r="D216" s="6">
        <v>-60.8538</v>
      </c>
      <c r="E216" s="6">
        <v>89.633200000000002</v>
      </c>
      <c r="F216">
        <v>189</v>
      </c>
      <c r="G216">
        <v>215</v>
      </c>
      <c r="H216">
        <v>76</v>
      </c>
      <c r="I216" s="6">
        <v>2.4055</v>
      </c>
      <c r="J216" s="6">
        <v>0.75</v>
      </c>
      <c r="K216" s="6">
        <v>109.5698</v>
      </c>
      <c r="L216" s="6">
        <v>53.522300000000001</v>
      </c>
      <c r="M216" s="6">
        <v>2.6048</v>
      </c>
      <c r="N216" s="53">
        <f t="shared" si="4"/>
        <v>0.67500000000000004</v>
      </c>
    </row>
    <row r="217" spans="1:14">
      <c r="A217" s="11" t="s">
        <v>621</v>
      </c>
      <c r="B217" t="s">
        <v>3</v>
      </c>
      <c r="C217" t="s">
        <v>44</v>
      </c>
      <c r="D217" s="6">
        <v>-61.752000000000002</v>
      </c>
      <c r="E217" s="6">
        <v>67.558199999999999</v>
      </c>
      <c r="F217">
        <v>284</v>
      </c>
      <c r="G217">
        <v>216</v>
      </c>
      <c r="H217">
        <v>33</v>
      </c>
      <c r="I217" s="6">
        <v>2.9529000000000001</v>
      </c>
      <c r="J217" s="6">
        <v>0.5</v>
      </c>
      <c r="K217" s="6">
        <v>83.305199999999999</v>
      </c>
      <c r="L217" s="6">
        <v>49.200499999999998</v>
      </c>
      <c r="M217" s="6">
        <v>1.5953999999999999</v>
      </c>
      <c r="N217" s="53">
        <f t="shared" si="4"/>
        <v>0.45</v>
      </c>
    </row>
    <row r="218" spans="1:14">
      <c r="A218" s="11" t="s">
        <v>468</v>
      </c>
      <c r="B218" t="s">
        <v>2</v>
      </c>
      <c r="C218" t="s">
        <v>73</v>
      </c>
      <c r="D218" s="6">
        <v>-63.159199999999998</v>
      </c>
      <c r="E218" s="6">
        <v>87.327799999999996</v>
      </c>
      <c r="F218">
        <v>347</v>
      </c>
      <c r="G218">
        <v>217</v>
      </c>
      <c r="H218">
        <v>77</v>
      </c>
      <c r="I218" s="6">
        <v>0.46710000000000002</v>
      </c>
      <c r="J218" s="6">
        <v>0.5</v>
      </c>
      <c r="K218" s="6">
        <v>101.9049</v>
      </c>
      <c r="L218" s="6">
        <v>45.888199999999998</v>
      </c>
      <c r="M218" s="6">
        <v>4.0750999999999999</v>
      </c>
      <c r="N218" s="53">
        <f t="shared" si="4"/>
        <v>0.45</v>
      </c>
    </row>
    <row r="219" spans="1:14">
      <c r="A219" s="11" t="s">
        <v>475</v>
      </c>
      <c r="B219" t="s">
        <v>2</v>
      </c>
      <c r="C219" t="s">
        <v>41</v>
      </c>
      <c r="D219" s="6">
        <v>-63.359499999999997</v>
      </c>
      <c r="E219" s="6">
        <v>87.127499999999998</v>
      </c>
      <c r="F219">
        <v>243</v>
      </c>
      <c r="G219">
        <v>218</v>
      </c>
      <c r="H219">
        <v>78</v>
      </c>
      <c r="I219" s="6">
        <v>0.67920000000000003</v>
      </c>
      <c r="J219" s="6">
        <v>1</v>
      </c>
      <c r="K219" s="6">
        <v>111.80159999999999</v>
      </c>
      <c r="L219" s="6">
        <v>62.112099999999998</v>
      </c>
      <c r="M219" s="6">
        <v>2.9035000000000002</v>
      </c>
      <c r="N219" s="53">
        <f t="shared" si="4"/>
        <v>0.9</v>
      </c>
    </row>
    <row r="220" spans="1:14">
      <c r="A220" s="11" t="s">
        <v>465</v>
      </c>
      <c r="B220" t="s">
        <v>2</v>
      </c>
      <c r="C220" t="s">
        <v>75</v>
      </c>
      <c r="D220" s="6">
        <v>-63.893000000000001</v>
      </c>
      <c r="E220" s="6">
        <v>86.593999999999994</v>
      </c>
      <c r="F220">
        <v>226</v>
      </c>
      <c r="G220">
        <v>219</v>
      </c>
      <c r="H220">
        <v>79</v>
      </c>
      <c r="I220" s="6">
        <v>0.44409999999999999</v>
      </c>
      <c r="J220" s="6">
        <v>0.5</v>
      </c>
      <c r="K220" s="6">
        <v>127.0476</v>
      </c>
      <c r="L220" s="6">
        <v>66.158900000000003</v>
      </c>
      <c r="M220" s="6">
        <v>2.9723000000000002</v>
      </c>
      <c r="N220" s="53">
        <f t="shared" si="4"/>
        <v>0.45</v>
      </c>
    </row>
    <row r="221" spans="1:14">
      <c r="A221" s="11" t="s">
        <v>772</v>
      </c>
      <c r="B221" t="s">
        <v>5</v>
      </c>
      <c r="C221" t="s">
        <v>141</v>
      </c>
      <c r="D221" s="6">
        <v>-63.9617</v>
      </c>
      <c r="E221" s="6">
        <v>109.9699</v>
      </c>
      <c r="F221">
        <v>320</v>
      </c>
      <c r="G221">
        <v>220</v>
      </c>
      <c r="H221">
        <v>26</v>
      </c>
      <c r="I221" s="6">
        <v>16.926400000000001</v>
      </c>
      <c r="J221" s="6">
        <v>0.5</v>
      </c>
      <c r="K221" s="6">
        <v>124.6379</v>
      </c>
      <c r="L221" s="6">
        <v>92.547700000000006</v>
      </c>
      <c r="M221" s="6">
        <v>4.5490000000000004</v>
      </c>
      <c r="N221" s="53">
        <f t="shared" si="4"/>
        <v>0.45</v>
      </c>
    </row>
    <row r="222" spans="1:14">
      <c r="A222" s="11" t="s">
        <v>620</v>
      </c>
      <c r="B222" t="s">
        <v>3</v>
      </c>
      <c r="C222" t="s">
        <v>26</v>
      </c>
      <c r="D222" s="6">
        <v>-63.972200000000001</v>
      </c>
      <c r="E222" s="6">
        <v>65.337999999999994</v>
      </c>
      <c r="F222">
        <v>264</v>
      </c>
      <c r="G222">
        <v>221</v>
      </c>
      <c r="H222">
        <v>34</v>
      </c>
      <c r="I222" s="6">
        <v>2.1301000000000001</v>
      </c>
      <c r="J222" s="6">
        <v>0.5</v>
      </c>
      <c r="K222" s="6">
        <v>87.527900000000002</v>
      </c>
      <c r="L222" s="6">
        <v>29.960599999999999</v>
      </c>
      <c r="M222" s="6">
        <v>3.1878000000000002</v>
      </c>
      <c r="N222" s="53">
        <f t="shared" si="4"/>
        <v>0.45</v>
      </c>
    </row>
    <row r="223" spans="1:14">
      <c r="A223" s="11" t="s">
        <v>235</v>
      </c>
      <c r="B223" t="s">
        <v>2</v>
      </c>
      <c r="C223" t="s">
        <v>88</v>
      </c>
      <c r="D223" s="6">
        <v>-64.184600000000003</v>
      </c>
      <c r="E223" s="6">
        <v>86.302400000000006</v>
      </c>
      <c r="F223">
        <v>206</v>
      </c>
      <c r="G223">
        <v>222</v>
      </c>
      <c r="H223">
        <v>80</v>
      </c>
      <c r="I223" s="6">
        <v>0.58950000000000002</v>
      </c>
      <c r="J223" s="6">
        <v>0.75</v>
      </c>
      <c r="K223" s="6">
        <v>114.9241</v>
      </c>
      <c r="L223" s="6">
        <v>57.906300000000002</v>
      </c>
      <c r="M223" s="6">
        <v>8.2963000000000005</v>
      </c>
      <c r="N223" s="53">
        <f t="shared" si="4"/>
        <v>0.67500000000000004</v>
      </c>
    </row>
    <row r="224" spans="1:14">
      <c r="A224" s="11" t="s">
        <v>471</v>
      </c>
      <c r="B224" t="s">
        <v>2</v>
      </c>
      <c r="C224" t="s">
        <v>57</v>
      </c>
      <c r="D224" s="6">
        <v>-64.489699999999999</v>
      </c>
      <c r="E224" s="6">
        <v>85.997299999999996</v>
      </c>
      <c r="F224">
        <v>175</v>
      </c>
      <c r="G224">
        <v>223</v>
      </c>
      <c r="H224">
        <v>81</v>
      </c>
      <c r="I224" s="6">
        <v>0.94969999999999999</v>
      </c>
      <c r="J224" s="6">
        <v>1.25</v>
      </c>
      <c r="K224" s="6">
        <v>117.3109</v>
      </c>
      <c r="L224" s="6">
        <v>48.6267</v>
      </c>
      <c r="M224" s="6">
        <v>4.4715999999999996</v>
      </c>
      <c r="N224" s="53">
        <f t="shared" si="4"/>
        <v>1.125</v>
      </c>
    </row>
    <row r="225" spans="1:14">
      <c r="A225" s="11" t="s">
        <v>171</v>
      </c>
      <c r="B225" t="s">
        <v>1</v>
      </c>
      <c r="C225" t="s">
        <v>68</v>
      </c>
      <c r="D225" s="6">
        <v>-64.533699999999996</v>
      </c>
      <c r="E225" s="6">
        <v>80.882599999999996</v>
      </c>
      <c r="F225">
        <v>132</v>
      </c>
      <c r="G225">
        <v>224</v>
      </c>
      <c r="H225">
        <v>50</v>
      </c>
      <c r="I225" s="6">
        <v>0.67620000000000002</v>
      </c>
      <c r="J225" s="6">
        <v>1.8</v>
      </c>
      <c r="K225" s="6">
        <v>102.34739999999999</v>
      </c>
      <c r="L225" s="6">
        <v>19.898900000000001</v>
      </c>
      <c r="M225" s="6">
        <v>3.9355000000000002</v>
      </c>
      <c r="N225" s="53">
        <f t="shared" si="4"/>
        <v>1.62</v>
      </c>
    </row>
    <row r="226" spans="1:14">
      <c r="A226" s="11" t="s">
        <v>484</v>
      </c>
      <c r="B226" t="s">
        <v>2</v>
      </c>
      <c r="C226" t="s">
        <v>55</v>
      </c>
      <c r="D226" s="6">
        <v>-65.058400000000006</v>
      </c>
      <c r="E226" s="6">
        <v>85.428600000000003</v>
      </c>
      <c r="F226">
        <v>278</v>
      </c>
      <c r="G226">
        <v>225</v>
      </c>
      <c r="H226">
        <v>82</v>
      </c>
      <c r="I226" s="6">
        <v>1.8726</v>
      </c>
      <c r="J226" s="6">
        <v>0.5</v>
      </c>
      <c r="K226" s="6">
        <v>108.8318</v>
      </c>
      <c r="L226" s="6">
        <v>56.762300000000003</v>
      </c>
      <c r="M226" s="6">
        <v>2.6863999999999999</v>
      </c>
      <c r="N226" s="53">
        <f t="shared" si="4"/>
        <v>0.45</v>
      </c>
    </row>
    <row r="227" spans="1:14">
      <c r="A227" s="11" t="s">
        <v>587</v>
      </c>
      <c r="B227" t="s">
        <v>1</v>
      </c>
      <c r="C227" t="s">
        <v>24</v>
      </c>
      <c r="D227" s="6">
        <v>-65.081299999999999</v>
      </c>
      <c r="E227" s="6">
        <v>80.334999999999994</v>
      </c>
      <c r="F227">
        <v>163</v>
      </c>
      <c r="G227">
        <v>226</v>
      </c>
      <c r="H227">
        <v>51</v>
      </c>
      <c r="I227" s="6">
        <v>0.50870000000000004</v>
      </c>
      <c r="J227" s="6">
        <v>1.125</v>
      </c>
      <c r="K227" s="6">
        <v>96.696100000000001</v>
      </c>
      <c r="L227" s="6">
        <v>20.100000000000001</v>
      </c>
      <c r="M227" s="6">
        <v>3.1958000000000002</v>
      </c>
      <c r="N227" s="53">
        <f t="shared" si="4"/>
        <v>1.0125</v>
      </c>
    </row>
    <row r="228" spans="1:14">
      <c r="A228" s="11" t="s">
        <v>212</v>
      </c>
      <c r="B228" t="s">
        <v>1</v>
      </c>
      <c r="C228" t="s">
        <v>88</v>
      </c>
      <c r="D228" s="6">
        <v>-65.3386</v>
      </c>
      <c r="E228" s="6">
        <v>80.077699999999993</v>
      </c>
      <c r="F228">
        <v>177</v>
      </c>
      <c r="G228">
        <v>227</v>
      </c>
      <c r="H228">
        <v>52</v>
      </c>
      <c r="I228" s="6">
        <v>2.3399000000000001</v>
      </c>
      <c r="J228" s="6">
        <v>1.2749999999999999</v>
      </c>
      <c r="K228" s="6">
        <v>101.7958</v>
      </c>
      <c r="L228" s="6">
        <v>14.751799999999999</v>
      </c>
      <c r="M228" s="6">
        <v>4.4138000000000002</v>
      </c>
      <c r="N228" s="53">
        <f t="shared" si="4"/>
        <v>1.1475</v>
      </c>
    </row>
    <row r="229" spans="1:14">
      <c r="A229" s="11" t="s">
        <v>624</v>
      </c>
      <c r="B229" t="s">
        <v>3</v>
      </c>
      <c r="C229" t="s">
        <v>24</v>
      </c>
      <c r="D229" s="6">
        <v>-65.4375</v>
      </c>
      <c r="E229" s="6">
        <v>63.872700000000002</v>
      </c>
      <c r="F229">
        <v>246</v>
      </c>
      <c r="G229">
        <v>228</v>
      </c>
      <c r="H229">
        <v>35</v>
      </c>
      <c r="I229" s="6">
        <v>1.6006</v>
      </c>
      <c r="J229" s="6">
        <v>0.5</v>
      </c>
      <c r="K229" s="6">
        <v>87.391800000000003</v>
      </c>
      <c r="L229" s="6">
        <v>18.363700000000001</v>
      </c>
      <c r="M229" s="6">
        <v>5.4718</v>
      </c>
      <c r="N229" s="53">
        <f t="shared" si="4"/>
        <v>0.45</v>
      </c>
    </row>
    <row r="230" spans="1:14">
      <c r="A230" s="11" t="s">
        <v>473</v>
      </c>
      <c r="B230" t="s">
        <v>2</v>
      </c>
      <c r="C230" t="s">
        <v>32</v>
      </c>
      <c r="D230" s="6">
        <v>-65.820499999999996</v>
      </c>
      <c r="E230" s="6">
        <v>84.666499999999999</v>
      </c>
      <c r="F230">
        <v>194</v>
      </c>
      <c r="G230">
        <v>229</v>
      </c>
      <c r="H230">
        <v>83</v>
      </c>
      <c r="I230" s="6">
        <v>2.2986</v>
      </c>
      <c r="J230" s="6">
        <v>1.675</v>
      </c>
      <c r="K230" s="6">
        <v>100.1904</v>
      </c>
      <c r="L230" s="6">
        <v>57.140700000000002</v>
      </c>
      <c r="M230" s="6">
        <v>1.5630999999999999</v>
      </c>
      <c r="N230" s="53">
        <f t="shared" si="4"/>
        <v>1.5075000000000001</v>
      </c>
    </row>
    <row r="231" spans="1:14">
      <c r="A231" s="11" t="s">
        <v>209</v>
      </c>
      <c r="B231" t="s">
        <v>1</v>
      </c>
      <c r="C231" t="s">
        <v>30</v>
      </c>
      <c r="D231" s="6">
        <v>-65.841399999999993</v>
      </c>
      <c r="E231" s="6">
        <v>79.575000000000003</v>
      </c>
      <c r="F231">
        <v>146</v>
      </c>
      <c r="G231">
        <v>230</v>
      </c>
      <c r="H231">
        <v>53</v>
      </c>
      <c r="I231" s="6">
        <v>4.8535000000000004</v>
      </c>
      <c r="J231" s="6">
        <v>1.325</v>
      </c>
      <c r="K231" s="6">
        <v>100.312</v>
      </c>
      <c r="L231" s="6">
        <v>32.824199999999998</v>
      </c>
      <c r="M231" s="6">
        <v>2.9592999999999998</v>
      </c>
      <c r="N231" s="53">
        <f t="shared" si="4"/>
        <v>1.1924999999999999</v>
      </c>
    </row>
    <row r="232" spans="1:14">
      <c r="A232" s="11" t="s">
        <v>631</v>
      </c>
      <c r="B232" t="s">
        <v>3</v>
      </c>
      <c r="C232" t="s">
        <v>49</v>
      </c>
      <c r="D232" s="6">
        <v>-66.766900000000007</v>
      </c>
      <c r="E232" s="6">
        <v>62.543199999999999</v>
      </c>
      <c r="F232">
        <v>327</v>
      </c>
      <c r="G232">
        <v>231</v>
      </c>
      <c r="H232">
        <v>36</v>
      </c>
      <c r="I232" s="6">
        <v>2.0146000000000002</v>
      </c>
      <c r="J232" s="6">
        <v>0.5</v>
      </c>
      <c r="K232" s="6">
        <v>82.371700000000004</v>
      </c>
      <c r="L232" s="6">
        <v>27.4</v>
      </c>
      <c r="M232" s="6">
        <v>4.0871000000000004</v>
      </c>
      <c r="N232" s="53">
        <f t="shared" si="4"/>
        <v>0.45</v>
      </c>
    </row>
    <row r="233" spans="1:14">
      <c r="A233" s="11" t="s">
        <v>632</v>
      </c>
      <c r="B233" t="s">
        <v>3</v>
      </c>
      <c r="C233" t="s">
        <v>95</v>
      </c>
      <c r="D233" s="6">
        <v>-67.309299999999993</v>
      </c>
      <c r="E233" s="6">
        <v>62.000900000000001</v>
      </c>
      <c r="F233">
        <v>349</v>
      </c>
      <c r="G233">
        <v>232</v>
      </c>
      <c r="H233">
        <v>37</v>
      </c>
      <c r="I233" s="6">
        <v>3.0482</v>
      </c>
      <c r="J233" s="6">
        <v>0.5</v>
      </c>
      <c r="K233" s="6">
        <v>70.427099999999996</v>
      </c>
      <c r="L233" s="6">
        <v>39.179200000000002</v>
      </c>
      <c r="M233" s="6">
        <v>2.4533</v>
      </c>
      <c r="N233" s="53">
        <f t="shared" si="4"/>
        <v>0.45</v>
      </c>
    </row>
    <row r="234" spans="1:14">
      <c r="A234" s="11" t="s">
        <v>467</v>
      </c>
      <c r="B234" t="s">
        <v>2</v>
      </c>
      <c r="C234" t="s">
        <v>141</v>
      </c>
      <c r="D234" s="6">
        <v>-68.041499999999999</v>
      </c>
      <c r="E234" s="6">
        <v>82.445499999999996</v>
      </c>
      <c r="F234">
        <v>245</v>
      </c>
      <c r="G234">
        <v>233</v>
      </c>
      <c r="H234">
        <v>84</v>
      </c>
      <c r="I234" s="6">
        <v>0.66469999999999996</v>
      </c>
      <c r="J234" s="6">
        <v>0.75</v>
      </c>
      <c r="K234" s="6">
        <v>99.899900000000002</v>
      </c>
      <c r="L234" s="6">
        <v>45.3155</v>
      </c>
      <c r="M234" s="6">
        <v>3.133</v>
      </c>
      <c r="N234" s="53">
        <f t="shared" si="4"/>
        <v>0.67500000000000004</v>
      </c>
    </row>
    <row r="235" spans="1:14">
      <c r="A235" s="11" t="s">
        <v>464</v>
      </c>
      <c r="B235" t="s">
        <v>2</v>
      </c>
      <c r="C235" t="s">
        <v>17</v>
      </c>
      <c r="D235" s="6">
        <v>-68.196700000000007</v>
      </c>
      <c r="E235" s="6">
        <v>82.290300000000002</v>
      </c>
      <c r="F235">
        <v>260</v>
      </c>
      <c r="G235">
        <v>234</v>
      </c>
      <c r="H235">
        <v>85</v>
      </c>
      <c r="I235" s="6">
        <v>1.4964999999999999</v>
      </c>
      <c r="J235" s="6">
        <v>0.75</v>
      </c>
      <c r="K235" s="6">
        <v>103.7375</v>
      </c>
      <c r="L235" s="6">
        <v>44.029000000000003</v>
      </c>
      <c r="M235" s="6">
        <v>3.3492999999999999</v>
      </c>
      <c r="N235" s="53">
        <f t="shared" si="4"/>
        <v>0.67500000000000004</v>
      </c>
    </row>
    <row r="236" spans="1:14">
      <c r="A236" s="11" t="s">
        <v>463</v>
      </c>
      <c r="B236" t="s">
        <v>2</v>
      </c>
      <c r="C236" t="s">
        <v>49</v>
      </c>
      <c r="D236" s="6">
        <v>-69.215699999999998</v>
      </c>
      <c r="E236" s="6">
        <v>81.271299999999997</v>
      </c>
      <c r="F236">
        <v>241</v>
      </c>
      <c r="G236">
        <v>235</v>
      </c>
      <c r="H236">
        <v>86</v>
      </c>
      <c r="I236" s="6">
        <v>1.5893999999999999</v>
      </c>
      <c r="J236" s="6">
        <v>0.5</v>
      </c>
      <c r="K236" s="6">
        <v>100.8925</v>
      </c>
      <c r="L236" s="6">
        <v>16.575700000000001</v>
      </c>
      <c r="M236" s="6">
        <v>4.2367999999999997</v>
      </c>
      <c r="N236" s="53">
        <f t="shared" si="4"/>
        <v>0.45</v>
      </c>
    </row>
    <row r="237" spans="1:14">
      <c r="A237" s="11" t="s">
        <v>240</v>
      </c>
      <c r="B237" t="s">
        <v>1</v>
      </c>
      <c r="C237" t="s">
        <v>49</v>
      </c>
      <c r="D237" s="6">
        <v>-69.515699999999995</v>
      </c>
      <c r="E237" s="6">
        <v>75.900700000000001</v>
      </c>
      <c r="F237">
        <v>198</v>
      </c>
      <c r="G237">
        <v>236</v>
      </c>
      <c r="H237">
        <v>54</v>
      </c>
      <c r="I237" s="6">
        <v>2.5710000000000002</v>
      </c>
      <c r="J237" s="6">
        <v>1.0249999999999999</v>
      </c>
      <c r="K237" s="6">
        <v>90.557599999999994</v>
      </c>
      <c r="L237" s="6">
        <v>62.8001</v>
      </c>
      <c r="M237" s="6">
        <v>3.4935999999999998</v>
      </c>
      <c r="N237" s="53">
        <f t="shared" si="4"/>
        <v>0.92249999999999999</v>
      </c>
    </row>
    <row r="238" spans="1:14">
      <c r="A238" s="11" t="s">
        <v>459</v>
      </c>
      <c r="B238" t="s">
        <v>2</v>
      </c>
      <c r="C238" t="s">
        <v>83</v>
      </c>
      <c r="D238" s="6">
        <v>-70.170699999999997</v>
      </c>
      <c r="E238" s="6">
        <v>80.316299999999998</v>
      </c>
      <c r="F238">
        <v>339</v>
      </c>
      <c r="G238">
        <v>237</v>
      </c>
      <c r="H238">
        <v>87</v>
      </c>
      <c r="I238" s="6">
        <v>1.8140000000000001</v>
      </c>
      <c r="J238" s="6">
        <v>0.75</v>
      </c>
      <c r="K238" s="6">
        <v>104.9532</v>
      </c>
      <c r="L238" s="6">
        <v>32.0045</v>
      </c>
      <c r="M238" s="6">
        <v>4.26</v>
      </c>
      <c r="N238" s="53">
        <f t="shared" si="4"/>
        <v>0.67500000000000004</v>
      </c>
    </row>
    <row r="239" spans="1:14">
      <c r="A239" s="11" t="s">
        <v>636</v>
      </c>
      <c r="B239" t="s">
        <v>3</v>
      </c>
      <c r="C239" t="s">
        <v>88</v>
      </c>
      <c r="D239" s="6">
        <v>-70.253799999999998</v>
      </c>
      <c r="E239" s="6">
        <v>59.0563</v>
      </c>
      <c r="F239">
        <v>315</v>
      </c>
      <c r="G239">
        <v>238</v>
      </c>
      <c r="H239">
        <v>38</v>
      </c>
      <c r="I239" s="6">
        <v>0.78979999999999995</v>
      </c>
      <c r="J239" s="6">
        <v>0.5</v>
      </c>
      <c r="K239" s="6">
        <v>73.743899999999996</v>
      </c>
      <c r="L239" s="6">
        <v>40.660699999999999</v>
      </c>
      <c r="M239" s="6">
        <v>2.6141999999999999</v>
      </c>
      <c r="N239" s="53">
        <f t="shared" si="4"/>
        <v>0.45</v>
      </c>
    </row>
    <row r="240" spans="1:14">
      <c r="A240" s="11" t="s">
        <v>633</v>
      </c>
      <c r="B240" t="s">
        <v>3</v>
      </c>
      <c r="C240" t="s">
        <v>68</v>
      </c>
      <c r="D240" s="6">
        <v>-70.461100000000002</v>
      </c>
      <c r="E240" s="6">
        <v>58.848999999999997</v>
      </c>
      <c r="F240">
        <v>353</v>
      </c>
      <c r="G240">
        <v>239</v>
      </c>
      <c r="H240">
        <v>39</v>
      </c>
      <c r="I240" s="6">
        <v>2.3740000000000001</v>
      </c>
      <c r="J240" s="6">
        <v>0.5</v>
      </c>
      <c r="K240" s="6">
        <v>90.684700000000007</v>
      </c>
      <c r="L240" s="6">
        <v>25.898299999999999</v>
      </c>
      <c r="M240" s="6">
        <v>5.3838999999999997</v>
      </c>
      <c r="N240" s="53">
        <f t="shared" si="4"/>
        <v>0.45</v>
      </c>
    </row>
    <row r="241" spans="1:14">
      <c r="A241" s="11" t="s">
        <v>462</v>
      </c>
      <c r="B241" t="s">
        <v>2</v>
      </c>
      <c r="C241" t="s">
        <v>95</v>
      </c>
      <c r="D241" s="6">
        <v>-71.439499999999995</v>
      </c>
      <c r="E241" s="6">
        <v>79.047499999999999</v>
      </c>
      <c r="F241">
        <v>205</v>
      </c>
      <c r="G241">
        <v>240</v>
      </c>
      <c r="H241">
        <v>88</v>
      </c>
      <c r="I241" s="6">
        <v>2.5817999999999999</v>
      </c>
      <c r="J241" s="6">
        <v>0.8</v>
      </c>
      <c r="K241" s="6">
        <v>113.5035</v>
      </c>
      <c r="L241" s="6">
        <v>31.7029</v>
      </c>
      <c r="M241" s="6">
        <v>5.9066000000000001</v>
      </c>
      <c r="N241" s="53">
        <f t="shared" si="4"/>
        <v>0.72000000000000008</v>
      </c>
    </row>
    <row r="242" spans="1:14">
      <c r="A242" s="11" t="s">
        <v>622</v>
      </c>
      <c r="B242" t="s">
        <v>3</v>
      </c>
      <c r="C242" t="s">
        <v>132</v>
      </c>
      <c r="D242" s="6">
        <v>-71.626000000000005</v>
      </c>
      <c r="E242" s="6">
        <v>57.684100000000001</v>
      </c>
      <c r="F242">
        <v>319</v>
      </c>
      <c r="G242">
        <v>241</v>
      </c>
      <c r="H242">
        <v>40</v>
      </c>
      <c r="I242" s="6">
        <v>3.1303000000000001</v>
      </c>
      <c r="J242" s="6">
        <v>0.75</v>
      </c>
      <c r="K242" s="6">
        <v>78.293400000000005</v>
      </c>
      <c r="L242" s="6">
        <v>10.7773</v>
      </c>
      <c r="M242" s="6">
        <v>6.0574000000000003</v>
      </c>
      <c r="N242" s="53">
        <f t="shared" si="4"/>
        <v>0.67500000000000004</v>
      </c>
    </row>
    <row r="243" spans="1:14">
      <c r="A243" s="11" t="s">
        <v>205</v>
      </c>
      <c r="B243" t="s">
        <v>1</v>
      </c>
      <c r="C243" t="s">
        <v>132</v>
      </c>
      <c r="D243" s="6">
        <v>-71.873999999999995</v>
      </c>
      <c r="E243" s="6">
        <v>73.542299999999997</v>
      </c>
      <c r="F243">
        <v>186</v>
      </c>
      <c r="G243">
        <v>242</v>
      </c>
      <c r="H243">
        <v>55</v>
      </c>
      <c r="I243" s="6">
        <v>0.84660000000000002</v>
      </c>
      <c r="J243" s="6">
        <v>1.5249999999999999</v>
      </c>
      <c r="K243" s="6">
        <v>99.324700000000007</v>
      </c>
      <c r="L243" s="6">
        <v>20.376799999999999</v>
      </c>
      <c r="M243" s="6">
        <v>3.7149000000000001</v>
      </c>
      <c r="N243" s="53">
        <f t="shared" si="4"/>
        <v>1.3725000000000001</v>
      </c>
    </row>
    <row r="244" spans="1:14">
      <c r="A244" s="11" t="s">
        <v>204</v>
      </c>
      <c r="B244" t="s">
        <v>1</v>
      </c>
      <c r="C244" t="s">
        <v>17</v>
      </c>
      <c r="D244" s="6">
        <v>-72.299400000000006</v>
      </c>
      <c r="E244" s="6">
        <v>73.116900000000001</v>
      </c>
      <c r="F244">
        <v>178</v>
      </c>
      <c r="G244">
        <v>243</v>
      </c>
      <c r="H244">
        <v>56</v>
      </c>
      <c r="I244" s="6">
        <v>1.2725</v>
      </c>
      <c r="J244" s="6">
        <v>1.2749999999999999</v>
      </c>
      <c r="K244" s="6">
        <v>86.616600000000005</v>
      </c>
      <c r="L244" s="6">
        <v>55.008699999999997</v>
      </c>
      <c r="M244" s="6">
        <v>2.7867000000000002</v>
      </c>
      <c r="N244" s="53">
        <f t="shared" si="4"/>
        <v>1.1475</v>
      </c>
    </row>
    <row r="245" spans="1:14">
      <c r="A245" s="11" t="s">
        <v>237</v>
      </c>
      <c r="B245" t="s">
        <v>2</v>
      </c>
      <c r="C245" t="s">
        <v>141</v>
      </c>
      <c r="D245" s="6">
        <v>-72.529899999999998</v>
      </c>
      <c r="E245" s="6">
        <v>77.957099999999997</v>
      </c>
      <c r="F245">
        <v>168</v>
      </c>
      <c r="G245">
        <v>244</v>
      </c>
      <c r="H245">
        <v>89</v>
      </c>
      <c r="I245" s="6">
        <v>4.4574999999999996</v>
      </c>
      <c r="J245" s="6">
        <v>2</v>
      </c>
      <c r="K245" s="6">
        <v>104.53740000000001</v>
      </c>
      <c r="L245" s="6">
        <v>46.340600000000002</v>
      </c>
      <c r="M245" s="6">
        <v>4.3643000000000001</v>
      </c>
      <c r="N245" s="53">
        <f t="shared" si="4"/>
        <v>1.8</v>
      </c>
    </row>
    <row r="246" spans="1:14">
      <c r="A246" s="11" t="s">
        <v>608</v>
      </c>
      <c r="B246" t="s">
        <v>1</v>
      </c>
      <c r="C246" t="s">
        <v>22</v>
      </c>
      <c r="D246" s="6">
        <v>-73.141800000000003</v>
      </c>
      <c r="E246" s="6">
        <v>72.274500000000003</v>
      </c>
      <c r="F246">
        <v>210</v>
      </c>
      <c r="G246">
        <v>245</v>
      </c>
      <c r="H246">
        <v>57</v>
      </c>
      <c r="I246" s="6">
        <v>1.9047000000000001</v>
      </c>
      <c r="J246" s="6">
        <v>0.75</v>
      </c>
      <c r="K246" s="6">
        <v>87.698400000000007</v>
      </c>
      <c r="L246" s="6">
        <v>50.230200000000004</v>
      </c>
      <c r="M246" s="6">
        <v>2.4639000000000002</v>
      </c>
      <c r="N246" s="53">
        <f t="shared" si="4"/>
        <v>0.67500000000000004</v>
      </c>
    </row>
    <row r="247" spans="1:14">
      <c r="A247" s="11" t="s">
        <v>227</v>
      </c>
      <c r="B247" t="s">
        <v>1</v>
      </c>
      <c r="C247" t="s">
        <v>28</v>
      </c>
      <c r="D247" s="6">
        <v>-74.002099999999999</v>
      </c>
      <c r="E247" s="6">
        <v>71.414299999999997</v>
      </c>
      <c r="F247">
        <v>193</v>
      </c>
      <c r="G247">
        <v>246</v>
      </c>
      <c r="H247">
        <v>58</v>
      </c>
      <c r="I247" s="6">
        <v>2.5659000000000001</v>
      </c>
      <c r="J247" s="6">
        <v>0.75</v>
      </c>
      <c r="K247" s="6">
        <v>94.510499999999993</v>
      </c>
      <c r="L247" s="6">
        <v>18.2927</v>
      </c>
      <c r="M247" s="6">
        <v>4.1086999999999998</v>
      </c>
      <c r="N247" s="53">
        <f t="shared" si="4"/>
        <v>0.67500000000000004</v>
      </c>
    </row>
    <row r="248" spans="1:14">
      <c r="A248" s="11" t="s">
        <v>629</v>
      </c>
      <c r="B248" t="s">
        <v>3</v>
      </c>
      <c r="C248" t="s">
        <v>39</v>
      </c>
      <c r="D248" s="6">
        <v>-74.044300000000007</v>
      </c>
      <c r="E248" s="6">
        <v>55.265900000000002</v>
      </c>
      <c r="F248">
        <v>321</v>
      </c>
      <c r="G248">
        <v>247</v>
      </c>
      <c r="H248">
        <v>41</v>
      </c>
      <c r="I248" s="6">
        <v>3.1865000000000001</v>
      </c>
      <c r="J248" s="6">
        <v>0.5</v>
      </c>
      <c r="K248" s="6">
        <v>72.441999999999993</v>
      </c>
      <c r="L248" s="6">
        <v>23.762</v>
      </c>
      <c r="M248" s="6">
        <v>3.4266000000000001</v>
      </c>
      <c r="N248" s="53">
        <f t="shared" si="4"/>
        <v>0.45</v>
      </c>
    </row>
    <row r="249" spans="1:14">
      <c r="A249" s="11" t="s">
        <v>818</v>
      </c>
      <c r="B249" t="s">
        <v>4</v>
      </c>
      <c r="C249" t="s">
        <v>44</v>
      </c>
      <c r="D249" s="6">
        <v>-75.106999999999999</v>
      </c>
      <c r="E249" s="6">
        <v>123.1943</v>
      </c>
      <c r="F249">
        <v>239</v>
      </c>
      <c r="G249">
        <v>248</v>
      </c>
      <c r="H249">
        <v>7</v>
      </c>
      <c r="I249" s="6">
        <v>3.3285</v>
      </c>
      <c r="J249" s="6">
        <v>1.175</v>
      </c>
      <c r="K249" s="6">
        <v>141.04730000000001</v>
      </c>
      <c r="L249" s="6">
        <v>116.1228</v>
      </c>
      <c r="M249" s="6">
        <v>6.1631999999999998</v>
      </c>
      <c r="N249" s="53">
        <f t="shared" si="4"/>
        <v>1.0575000000000001</v>
      </c>
    </row>
    <row r="250" spans="1:14">
      <c r="A250" s="11" t="s">
        <v>628</v>
      </c>
      <c r="B250" t="s">
        <v>3</v>
      </c>
      <c r="C250" t="s">
        <v>22</v>
      </c>
      <c r="D250" s="6">
        <v>-75.468500000000006</v>
      </c>
      <c r="E250" s="6">
        <v>53.841700000000003</v>
      </c>
      <c r="F250">
        <v>338</v>
      </c>
      <c r="G250">
        <v>249</v>
      </c>
      <c r="H250">
        <v>42</v>
      </c>
      <c r="I250" s="6">
        <v>4.3731999999999998</v>
      </c>
      <c r="J250" s="6">
        <v>0.5</v>
      </c>
      <c r="K250" s="6">
        <v>71.709400000000002</v>
      </c>
      <c r="L250" s="6">
        <v>36.669899999999998</v>
      </c>
      <c r="M250" s="6">
        <v>2.9638</v>
      </c>
      <c r="N250" s="53">
        <f t="shared" si="4"/>
        <v>0.45</v>
      </c>
    </row>
    <row r="251" spans="1:14">
      <c r="A251" s="11" t="s">
        <v>477</v>
      </c>
      <c r="B251" t="s">
        <v>2</v>
      </c>
      <c r="C251" t="s">
        <v>17</v>
      </c>
      <c r="D251" s="6">
        <v>-75.512799999999999</v>
      </c>
      <c r="E251" s="6">
        <v>74.974199999999996</v>
      </c>
      <c r="F251">
        <v>276</v>
      </c>
      <c r="G251">
        <v>250</v>
      </c>
      <c r="H251">
        <v>90</v>
      </c>
      <c r="I251" s="6">
        <v>3.6711</v>
      </c>
      <c r="J251" s="6">
        <v>0.5</v>
      </c>
      <c r="K251" s="6">
        <v>89.288700000000006</v>
      </c>
      <c r="L251" s="6">
        <v>62.5</v>
      </c>
      <c r="M251" s="6">
        <v>2.9434999999999998</v>
      </c>
      <c r="N251" s="53">
        <f t="shared" si="4"/>
        <v>0.45</v>
      </c>
    </row>
    <row r="252" spans="1:14">
      <c r="A252" s="11" t="s">
        <v>606</v>
      </c>
      <c r="B252" t="s">
        <v>1</v>
      </c>
      <c r="C252" t="s">
        <v>71</v>
      </c>
      <c r="D252" s="6">
        <v>-76.090900000000005</v>
      </c>
      <c r="E252" s="6">
        <v>69.325500000000005</v>
      </c>
      <c r="F252">
        <v>250</v>
      </c>
      <c r="G252">
        <v>251</v>
      </c>
      <c r="H252">
        <v>59</v>
      </c>
      <c r="I252" s="6">
        <v>1.0249999999999999</v>
      </c>
      <c r="J252" s="6">
        <v>2.75</v>
      </c>
      <c r="K252" s="6">
        <v>101.3394</v>
      </c>
      <c r="L252" s="6">
        <v>38.113700000000001</v>
      </c>
      <c r="M252" s="6">
        <v>3.8534999999999999</v>
      </c>
      <c r="N252" s="53">
        <f t="shared" si="4"/>
        <v>2.4750000000000001</v>
      </c>
    </row>
    <row r="253" spans="1:14">
      <c r="A253" s="11" t="s">
        <v>469</v>
      </c>
      <c r="B253" t="s">
        <v>1</v>
      </c>
      <c r="C253" t="s">
        <v>141</v>
      </c>
      <c r="D253" s="6">
        <v>-77.045100000000005</v>
      </c>
      <c r="E253" s="6">
        <v>68.371300000000005</v>
      </c>
      <c r="F253" t="s">
        <v>722</v>
      </c>
      <c r="G253">
        <v>252</v>
      </c>
      <c r="H253">
        <v>60</v>
      </c>
      <c r="I253" s="6">
        <v>0.1696</v>
      </c>
      <c r="J253" s="6">
        <v>0.66669999999999996</v>
      </c>
      <c r="K253" s="6">
        <v>93.790700000000001</v>
      </c>
      <c r="L253" s="6">
        <v>25.7</v>
      </c>
      <c r="M253" s="6">
        <v>4.0892999999999997</v>
      </c>
      <c r="N253" s="53">
        <f t="shared" si="4"/>
        <v>0.60002999999999995</v>
      </c>
    </row>
    <row r="254" spans="1:14">
      <c r="A254" s="11" t="s">
        <v>169</v>
      </c>
      <c r="B254" t="s">
        <v>1</v>
      </c>
      <c r="C254" t="s">
        <v>141</v>
      </c>
      <c r="D254" s="6">
        <v>-77.186700000000002</v>
      </c>
      <c r="E254" s="6">
        <v>68.229600000000005</v>
      </c>
      <c r="F254">
        <v>156</v>
      </c>
      <c r="G254">
        <v>253</v>
      </c>
      <c r="H254">
        <v>61</v>
      </c>
      <c r="I254" s="6">
        <v>0.36549999999999999</v>
      </c>
      <c r="J254" s="6">
        <v>3.0750000000000002</v>
      </c>
      <c r="K254" s="6">
        <v>100.9301</v>
      </c>
      <c r="L254" s="6">
        <v>1.3964000000000001</v>
      </c>
      <c r="M254" s="6">
        <v>6.5008999999999997</v>
      </c>
      <c r="N254" s="53">
        <f t="shared" ref="N254:N317" si="5">0.9*J254</f>
        <v>2.7675000000000001</v>
      </c>
    </row>
    <row r="255" spans="1:14">
      <c r="A255" s="11" t="s">
        <v>877</v>
      </c>
      <c r="B255" t="s">
        <v>1</v>
      </c>
      <c r="C255" t="s">
        <v>19</v>
      </c>
      <c r="D255" s="6">
        <v>-77.242599999999996</v>
      </c>
      <c r="E255" s="6">
        <v>68.173699999999997</v>
      </c>
      <c r="F255" t="s">
        <v>722</v>
      </c>
      <c r="G255">
        <v>254</v>
      </c>
      <c r="H255">
        <v>62</v>
      </c>
      <c r="I255" s="6">
        <v>1.3648</v>
      </c>
      <c r="J255" s="6">
        <v>0.66669999999999996</v>
      </c>
      <c r="K255" s="6">
        <v>71.942700000000002</v>
      </c>
      <c r="L255" s="6">
        <v>12.3</v>
      </c>
      <c r="M255" s="6">
        <v>3.7736999999999998</v>
      </c>
      <c r="N255" s="53">
        <f t="shared" si="5"/>
        <v>0.60002999999999995</v>
      </c>
    </row>
    <row r="256" spans="1:14">
      <c r="A256" s="11" t="s">
        <v>307</v>
      </c>
      <c r="B256" t="s">
        <v>0</v>
      </c>
      <c r="C256" t="s">
        <v>47</v>
      </c>
      <c r="D256" s="6">
        <v>-77.861599999999996</v>
      </c>
      <c r="E256" s="6">
        <v>183.0275</v>
      </c>
      <c r="F256">
        <v>191</v>
      </c>
      <c r="G256">
        <v>255</v>
      </c>
      <c r="H256">
        <v>28</v>
      </c>
      <c r="I256" s="6">
        <v>22.102699999999999</v>
      </c>
      <c r="J256" s="6">
        <v>1</v>
      </c>
      <c r="K256" s="6">
        <v>223.3843</v>
      </c>
      <c r="L256" s="6">
        <v>28.573</v>
      </c>
      <c r="M256" s="6">
        <v>7.7477999999999998</v>
      </c>
      <c r="N256" s="53">
        <f t="shared" si="5"/>
        <v>0.9</v>
      </c>
    </row>
    <row r="257" spans="1:16">
      <c r="A257" s="11" t="s">
        <v>601</v>
      </c>
      <c r="B257" t="s">
        <v>1</v>
      </c>
      <c r="C257" t="s">
        <v>64</v>
      </c>
      <c r="D257" s="6">
        <v>-77.861900000000006</v>
      </c>
      <c r="E257" s="6">
        <v>67.554400000000001</v>
      </c>
      <c r="F257">
        <v>236</v>
      </c>
      <c r="G257">
        <v>256</v>
      </c>
      <c r="H257">
        <v>63</v>
      </c>
      <c r="I257" s="6">
        <v>1.7275</v>
      </c>
      <c r="J257" s="6">
        <v>0.5</v>
      </c>
      <c r="K257" s="6">
        <v>82.010599999999997</v>
      </c>
      <c r="L257" s="6">
        <v>53.523499999999999</v>
      </c>
      <c r="M257" s="6">
        <v>2.2820999999999998</v>
      </c>
      <c r="N257" s="53">
        <f t="shared" si="5"/>
        <v>0.45</v>
      </c>
    </row>
    <row r="258" spans="1:16">
      <c r="A258" s="11" t="s">
        <v>778</v>
      </c>
      <c r="B258" t="s">
        <v>4</v>
      </c>
      <c r="C258" t="s">
        <v>95</v>
      </c>
      <c r="D258" s="6">
        <v>-77.998699999999999</v>
      </c>
      <c r="E258" s="6">
        <v>120.3026</v>
      </c>
      <c r="F258">
        <v>169</v>
      </c>
      <c r="G258">
        <v>257</v>
      </c>
      <c r="H258">
        <v>8</v>
      </c>
      <c r="I258" s="6">
        <v>2.5065</v>
      </c>
      <c r="J258" s="6">
        <v>1.8</v>
      </c>
      <c r="K258" s="6">
        <v>184.8329</v>
      </c>
      <c r="L258" s="6">
        <v>83.5</v>
      </c>
      <c r="M258" s="6">
        <v>9.1029999999999998</v>
      </c>
      <c r="N258" s="53">
        <f t="shared" si="5"/>
        <v>1.62</v>
      </c>
      <c r="O258" s="55" t="s">
        <v>1567</v>
      </c>
      <c r="P258">
        <v>1</v>
      </c>
    </row>
    <row r="259" spans="1:16">
      <c r="A259" s="11" t="s">
        <v>481</v>
      </c>
      <c r="B259" t="s">
        <v>2</v>
      </c>
      <c r="C259" t="s">
        <v>132</v>
      </c>
      <c r="D259" s="6">
        <v>-78.462000000000003</v>
      </c>
      <c r="E259" s="6">
        <v>72.025000000000006</v>
      </c>
      <c r="F259">
        <v>255</v>
      </c>
      <c r="G259">
        <v>258</v>
      </c>
      <c r="H259">
        <v>91</v>
      </c>
      <c r="I259" s="6">
        <v>1.6014999999999999</v>
      </c>
      <c r="J259" s="6">
        <v>0.5</v>
      </c>
      <c r="K259" s="6">
        <v>101.5671</v>
      </c>
      <c r="L259" s="6">
        <v>42.460599999999999</v>
      </c>
      <c r="M259" s="6">
        <v>3.3902999999999999</v>
      </c>
      <c r="N259" s="53">
        <f t="shared" si="5"/>
        <v>0.45</v>
      </c>
    </row>
    <row r="260" spans="1:16">
      <c r="A260" s="11" t="s">
        <v>777</v>
      </c>
      <c r="B260" t="s">
        <v>4</v>
      </c>
      <c r="C260" t="s">
        <v>75</v>
      </c>
      <c r="D260" s="6">
        <v>-78.872200000000007</v>
      </c>
      <c r="E260" s="6">
        <v>119.429</v>
      </c>
      <c r="F260">
        <v>211</v>
      </c>
      <c r="G260">
        <v>259</v>
      </c>
      <c r="H260">
        <v>9</v>
      </c>
      <c r="I260" s="6">
        <v>4.6395</v>
      </c>
      <c r="J260" s="6">
        <v>1.1499999999999999</v>
      </c>
      <c r="K260" s="6">
        <v>184.9743</v>
      </c>
      <c r="L260" s="6">
        <v>92</v>
      </c>
      <c r="M260" s="6">
        <v>5.8971999999999998</v>
      </c>
      <c r="N260" s="53">
        <f t="shared" si="5"/>
        <v>1.0349999999999999</v>
      </c>
      <c r="O260" s="55" t="s">
        <v>1569</v>
      </c>
      <c r="P260">
        <v>1</v>
      </c>
    </row>
    <row r="261" spans="1:16">
      <c r="A261" s="11" t="s">
        <v>635</v>
      </c>
      <c r="B261" t="s">
        <v>3</v>
      </c>
      <c r="C261" t="s">
        <v>28</v>
      </c>
      <c r="D261" s="6">
        <v>-78.992900000000006</v>
      </c>
      <c r="E261" s="6">
        <v>50.317300000000003</v>
      </c>
      <c r="F261">
        <v>357</v>
      </c>
      <c r="G261">
        <v>260</v>
      </c>
      <c r="H261">
        <v>43</v>
      </c>
      <c r="I261" s="6">
        <v>4.1776999999999997</v>
      </c>
      <c r="J261" s="6">
        <v>0.5</v>
      </c>
      <c r="K261" s="6">
        <v>71.323300000000003</v>
      </c>
      <c r="L261" s="6">
        <v>16.276399999999999</v>
      </c>
      <c r="M261" s="6">
        <v>2.7317999999999998</v>
      </c>
      <c r="N261" s="53">
        <f t="shared" si="5"/>
        <v>0.45</v>
      </c>
    </row>
    <row r="262" spans="1:16">
      <c r="A262" s="11" t="s">
        <v>1319</v>
      </c>
      <c r="B262" t="s">
        <v>5</v>
      </c>
      <c r="C262" t="s">
        <v>71</v>
      </c>
      <c r="D262" s="6">
        <v>-79.321899999999999</v>
      </c>
      <c r="E262" s="6">
        <v>94.609700000000004</v>
      </c>
      <c r="F262" t="s">
        <v>722</v>
      </c>
      <c r="G262">
        <v>261</v>
      </c>
      <c r="H262">
        <v>27</v>
      </c>
      <c r="I262" s="6">
        <v>3.5924</v>
      </c>
      <c r="J262" s="6">
        <v>0.66669999999999996</v>
      </c>
      <c r="K262" s="6">
        <v>131.4212</v>
      </c>
      <c r="L262" s="6">
        <v>0</v>
      </c>
      <c r="M262" s="6">
        <v>4.6242999999999999</v>
      </c>
      <c r="N262" s="53">
        <f t="shared" si="5"/>
        <v>0.60002999999999995</v>
      </c>
    </row>
    <row r="263" spans="1:16">
      <c r="A263" s="11" t="s">
        <v>933</v>
      </c>
      <c r="B263" t="s">
        <v>1</v>
      </c>
      <c r="C263" t="s">
        <v>57</v>
      </c>
      <c r="D263" s="6">
        <v>-79.352800000000002</v>
      </c>
      <c r="E263" s="6">
        <v>66.063500000000005</v>
      </c>
      <c r="F263">
        <v>254</v>
      </c>
      <c r="G263">
        <v>262</v>
      </c>
      <c r="H263">
        <v>64</v>
      </c>
      <c r="I263" s="6">
        <v>1.1533</v>
      </c>
      <c r="J263" s="6">
        <v>1.0249999999999999</v>
      </c>
      <c r="K263" s="6">
        <v>94.331400000000002</v>
      </c>
      <c r="L263" s="6">
        <v>-1.7850999999999999</v>
      </c>
      <c r="M263" s="6">
        <v>9.6064000000000007</v>
      </c>
      <c r="N263" s="53">
        <f t="shared" si="5"/>
        <v>0.92249999999999999</v>
      </c>
    </row>
    <row r="264" spans="1:16">
      <c r="A264" s="11" t="s">
        <v>603</v>
      </c>
      <c r="B264" t="s">
        <v>1</v>
      </c>
      <c r="C264" t="s">
        <v>95</v>
      </c>
      <c r="D264" s="6">
        <v>-79.825999999999993</v>
      </c>
      <c r="E264" s="6">
        <v>65.590299999999999</v>
      </c>
      <c r="F264">
        <v>273</v>
      </c>
      <c r="G264">
        <v>263</v>
      </c>
      <c r="H264">
        <v>65</v>
      </c>
      <c r="I264" s="6">
        <v>1.4513</v>
      </c>
      <c r="J264" s="6">
        <v>0.66669999999999996</v>
      </c>
      <c r="K264" s="6">
        <v>84.559700000000007</v>
      </c>
      <c r="L264" s="6">
        <v>26.2</v>
      </c>
      <c r="M264" s="6">
        <v>2.8064</v>
      </c>
      <c r="N264" s="53">
        <f t="shared" si="5"/>
        <v>0.60002999999999995</v>
      </c>
    </row>
    <row r="265" spans="1:16">
      <c r="A265" s="11" t="s">
        <v>466</v>
      </c>
      <c r="B265" t="s">
        <v>2</v>
      </c>
      <c r="C265" t="s">
        <v>83</v>
      </c>
      <c r="D265" s="6">
        <v>-79.905799999999999</v>
      </c>
      <c r="E265" s="6">
        <v>70.581199999999995</v>
      </c>
      <c r="F265">
        <v>348</v>
      </c>
      <c r="G265">
        <v>264</v>
      </c>
      <c r="H265">
        <v>92</v>
      </c>
      <c r="I265" s="6">
        <v>0.84799999999999998</v>
      </c>
      <c r="J265" s="6">
        <v>0.5</v>
      </c>
      <c r="K265" s="6">
        <v>95.555099999999996</v>
      </c>
      <c r="L265" s="6">
        <v>32.311500000000002</v>
      </c>
      <c r="M265" s="6">
        <v>4.0670999999999999</v>
      </c>
      <c r="N265" s="53">
        <f t="shared" si="5"/>
        <v>0.45</v>
      </c>
    </row>
    <row r="266" spans="1:16">
      <c r="A266" s="11" t="s">
        <v>460</v>
      </c>
      <c r="B266" t="s">
        <v>2</v>
      </c>
      <c r="C266" t="s">
        <v>91</v>
      </c>
      <c r="D266" s="6">
        <v>-80.221100000000007</v>
      </c>
      <c r="E266" s="6">
        <v>70.265900000000002</v>
      </c>
      <c r="F266">
        <v>275</v>
      </c>
      <c r="G266">
        <v>265</v>
      </c>
      <c r="H266">
        <v>93</v>
      </c>
      <c r="I266" s="6">
        <v>1.3951</v>
      </c>
      <c r="J266" s="6">
        <v>0.66669999999999996</v>
      </c>
      <c r="K266" s="6">
        <v>118.0151</v>
      </c>
      <c r="L266" s="6">
        <v>-0.02</v>
      </c>
      <c r="M266" s="6">
        <v>7.3621999999999996</v>
      </c>
      <c r="N266" s="53">
        <f t="shared" si="5"/>
        <v>0.60002999999999995</v>
      </c>
    </row>
    <row r="267" spans="1:16">
      <c r="A267" s="11" t="s">
        <v>630</v>
      </c>
      <c r="B267" t="s">
        <v>3</v>
      </c>
      <c r="C267" t="s">
        <v>83</v>
      </c>
      <c r="D267" s="6">
        <v>-80.690399999999997</v>
      </c>
      <c r="E267" s="6">
        <v>48.619799999999998</v>
      </c>
      <c r="F267">
        <v>316</v>
      </c>
      <c r="G267">
        <v>266</v>
      </c>
      <c r="H267">
        <v>44</v>
      </c>
      <c r="I267" s="6">
        <v>5.1582999999999997</v>
      </c>
      <c r="J267" s="6">
        <v>0.75</v>
      </c>
      <c r="K267" s="6">
        <v>74.015100000000004</v>
      </c>
      <c r="L267" s="6">
        <v>2.85</v>
      </c>
      <c r="M267" s="6">
        <v>6.1520999999999999</v>
      </c>
      <c r="N267" s="53">
        <f t="shared" si="5"/>
        <v>0.67500000000000004</v>
      </c>
    </row>
    <row r="268" spans="1:16">
      <c r="A268" s="11" t="s">
        <v>231</v>
      </c>
      <c r="B268" t="s">
        <v>1</v>
      </c>
      <c r="C268" t="s">
        <v>15</v>
      </c>
      <c r="D268" s="6">
        <v>-81.186199999999999</v>
      </c>
      <c r="E268" s="6">
        <v>64.230099999999993</v>
      </c>
      <c r="F268">
        <v>188</v>
      </c>
      <c r="G268">
        <v>267</v>
      </c>
      <c r="H268">
        <v>66</v>
      </c>
      <c r="I268" s="6">
        <v>0.37259999999999999</v>
      </c>
      <c r="J268" s="6">
        <v>1.6</v>
      </c>
      <c r="K268" s="6">
        <v>82.273300000000006</v>
      </c>
      <c r="L268" s="6">
        <v>45</v>
      </c>
      <c r="M268" s="6">
        <v>4.7117000000000004</v>
      </c>
      <c r="N268" s="53">
        <f t="shared" si="5"/>
        <v>1.4400000000000002</v>
      </c>
    </row>
    <row r="269" spans="1:16">
      <c r="A269" s="11" t="s">
        <v>447</v>
      </c>
      <c r="B269" t="s">
        <v>2</v>
      </c>
      <c r="C269" t="s">
        <v>26</v>
      </c>
      <c r="D269" s="6">
        <v>-81.286299999999997</v>
      </c>
      <c r="E269" s="6">
        <v>69.200699999999998</v>
      </c>
      <c r="F269">
        <v>197</v>
      </c>
      <c r="G269">
        <v>268</v>
      </c>
      <c r="H269">
        <v>94</v>
      </c>
      <c r="I269" s="6">
        <v>0.70860000000000001</v>
      </c>
      <c r="J269" s="6">
        <v>1</v>
      </c>
      <c r="K269" s="6">
        <v>115.1508</v>
      </c>
      <c r="L269" s="6">
        <v>8.0927000000000007</v>
      </c>
      <c r="M269" s="6">
        <v>5.399</v>
      </c>
      <c r="N269" s="53">
        <f t="shared" si="5"/>
        <v>0.9</v>
      </c>
    </row>
    <row r="270" spans="1:16">
      <c r="A270" s="11" t="s">
        <v>183</v>
      </c>
      <c r="B270" t="s">
        <v>1</v>
      </c>
      <c r="C270" t="s">
        <v>32</v>
      </c>
      <c r="D270" s="6">
        <v>-81.368499999999997</v>
      </c>
      <c r="E270" s="6">
        <v>64.047899999999998</v>
      </c>
      <c r="F270">
        <v>180</v>
      </c>
      <c r="G270">
        <v>269</v>
      </c>
      <c r="H270">
        <v>67</v>
      </c>
      <c r="I270" s="6">
        <v>0.84040000000000004</v>
      </c>
      <c r="J270" s="6">
        <v>1.325</v>
      </c>
      <c r="K270" s="6">
        <v>99.348299999999995</v>
      </c>
      <c r="L270" s="6">
        <v>0</v>
      </c>
      <c r="M270" s="6">
        <v>6.4119000000000002</v>
      </c>
      <c r="N270" s="53">
        <f t="shared" si="5"/>
        <v>1.1924999999999999</v>
      </c>
    </row>
    <row r="271" spans="1:16">
      <c r="A271" s="11" t="s">
        <v>1093</v>
      </c>
      <c r="B271" t="s">
        <v>1</v>
      </c>
      <c r="C271" t="s">
        <v>39</v>
      </c>
      <c r="D271" s="6">
        <v>-81.749099999999999</v>
      </c>
      <c r="E271" s="6">
        <v>63.667299999999997</v>
      </c>
      <c r="F271">
        <v>202</v>
      </c>
      <c r="G271">
        <v>270</v>
      </c>
      <c r="H271">
        <v>68</v>
      </c>
      <c r="I271" s="6">
        <v>2.0047000000000001</v>
      </c>
      <c r="J271" s="6">
        <v>0.25</v>
      </c>
      <c r="K271" s="6">
        <v>114.2773</v>
      </c>
      <c r="L271" s="6">
        <v>0.1</v>
      </c>
      <c r="M271" s="6">
        <v>10.4908</v>
      </c>
      <c r="N271" s="53">
        <f t="shared" si="5"/>
        <v>0.22500000000000001</v>
      </c>
    </row>
    <row r="272" spans="1:16">
      <c r="A272" s="11" t="s">
        <v>456</v>
      </c>
      <c r="B272" t="s">
        <v>2</v>
      </c>
      <c r="C272" t="s">
        <v>53</v>
      </c>
      <c r="D272" s="6">
        <v>-81.946200000000005</v>
      </c>
      <c r="E272" s="6">
        <v>68.540899999999993</v>
      </c>
      <c r="F272">
        <v>334</v>
      </c>
      <c r="G272">
        <v>271</v>
      </c>
      <c r="H272">
        <v>95</v>
      </c>
      <c r="I272" s="6">
        <v>0.47699999999999998</v>
      </c>
      <c r="J272" s="6">
        <v>0.5</v>
      </c>
      <c r="K272" s="6">
        <v>85.853800000000007</v>
      </c>
      <c r="L272" s="6">
        <v>17.598299999999998</v>
      </c>
      <c r="M272" s="6">
        <v>3.6413000000000002</v>
      </c>
      <c r="N272" s="53">
        <f t="shared" si="5"/>
        <v>0.45</v>
      </c>
    </row>
    <row r="273" spans="1:16">
      <c r="A273" s="11" t="s">
        <v>395</v>
      </c>
      <c r="B273" t="s">
        <v>2</v>
      </c>
      <c r="C273" t="s">
        <v>22</v>
      </c>
      <c r="D273" s="6">
        <v>-82.043700000000001</v>
      </c>
      <c r="E273" s="6">
        <v>68.443299999999994</v>
      </c>
      <c r="F273">
        <v>172</v>
      </c>
      <c r="G273">
        <v>272</v>
      </c>
      <c r="H273">
        <v>96</v>
      </c>
      <c r="I273" s="6">
        <v>1.1901999999999999</v>
      </c>
      <c r="J273" s="6">
        <v>0.75</v>
      </c>
      <c r="K273" s="6">
        <v>104.93770000000001</v>
      </c>
      <c r="L273" s="6">
        <v>11.1206</v>
      </c>
      <c r="M273" s="6">
        <v>4.8869999999999996</v>
      </c>
      <c r="N273" s="53">
        <f t="shared" si="5"/>
        <v>0.67500000000000004</v>
      </c>
    </row>
    <row r="274" spans="1:16">
      <c r="A274" s="11" t="s">
        <v>786</v>
      </c>
      <c r="B274" t="s">
        <v>4</v>
      </c>
      <c r="C274" t="s">
        <v>22</v>
      </c>
      <c r="D274" s="6">
        <v>-82.138199999999998</v>
      </c>
      <c r="E274" s="6">
        <v>116.163</v>
      </c>
      <c r="F274">
        <v>233</v>
      </c>
      <c r="G274">
        <v>273</v>
      </c>
      <c r="H274">
        <v>10</v>
      </c>
      <c r="I274" s="6">
        <v>4.0728999999999997</v>
      </c>
      <c r="J274" s="6">
        <v>1.45</v>
      </c>
      <c r="K274" s="6">
        <v>141.70650000000001</v>
      </c>
      <c r="L274" s="6">
        <v>102.1</v>
      </c>
      <c r="M274" s="6">
        <v>3.6337000000000002</v>
      </c>
      <c r="N274" s="53">
        <f t="shared" si="5"/>
        <v>1.3049999999999999</v>
      </c>
      <c r="O274" s="55" t="s">
        <v>1571</v>
      </c>
      <c r="P274">
        <v>1</v>
      </c>
    </row>
    <row r="275" spans="1:16">
      <c r="A275" s="11" t="s">
        <v>756</v>
      </c>
      <c r="B275" t="s">
        <v>5</v>
      </c>
      <c r="C275" t="s">
        <v>341</v>
      </c>
      <c r="D275" s="6">
        <v>-82.4542</v>
      </c>
      <c r="E275" s="6">
        <v>91.477400000000003</v>
      </c>
      <c r="F275">
        <v>336</v>
      </c>
      <c r="G275">
        <v>274</v>
      </c>
      <c r="H275">
        <v>28</v>
      </c>
      <c r="I275" s="6">
        <v>1.4497</v>
      </c>
      <c r="J275" s="6">
        <v>0.5</v>
      </c>
      <c r="K275" s="6">
        <v>150.98599999999999</v>
      </c>
      <c r="L275" s="6">
        <v>0</v>
      </c>
      <c r="M275" s="6">
        <v>7.5246000000000004</v>
      </c>
      <c r="N275" s="53">
        <f t="shared" si="5"/>
        <v>0.45</v>
      </c>
    </row>
    <row r="276" spans="1:16">
      <c r="A276" s="11" t="s">
        <v>607</v>
      </c>
      <c r="B276" t="s">
        <v>1</v>
      </c>
      <c r="C276" t="s">
        <v>91</v>
      </c>
      <c r="D276" s="6">
        <v>-82.668800000000005</v>
      </c>
      <c r="E276" s="6">
        <v>62.747599999999998</v>
      </c>
      <c r="F276">
        <v>252</v>
      </c>
      <c r="G276">
        <v>275</v>
      </c>
      <c r="H276">
        <v>69</v>
      </c>
      <c r="I276" s="6">
        <v>2.2517999999999998</v>
      </c>
      <c r="J276" s="6">
        <v>0.5</v>
      </c>
      <c r="K276" s="6">
        <v>80.780900000000003</v>
      </c>
      <c r="L276" s="6">
        <v>0.4</v>
      </c>
      <c r="M276" s="6">
        <v>3.5939999999999999</v>
      </c>
      <c r="N276" s="53">
        <f t="shared" si="5"/>
        <v>0.45</v>
      </c>
    </row>
    <row r="277" spans="1:16">
      <c r="A277" s="11" t="s">
        <v>470</v>
      </c>
      <c r="B277" t="s">
        <v>2</v>
      </c>
      <c r="C277" t="s">
        <v>44</v>
      </c>
      <c r="D277" s="6">
        <v>-82.802599999999998</v>
      </c>
      <c r="E277" s="6">
        <v>67.684399999999997</v>
      </c>
      <c r="F277">
        <v>297</v>
      </c>
      <c r="G277">
        <v>276</v>
      </c>
      <c r="H277">
        <v>97</v>
      </c>
      <c r="I277" s="6">
        <v>0.92849999999999999</v>
      </c>
      <c r="J277" s="6">
        <v>0.75</v>
      </c>
      <c r="K277" s="6">
        <v>84.3185</v>
      </c>
      <c r="L277" s="6">
        <v>50.893700000000003</v>
      </c>
      <c r="M277" s="6">
        <v>3.0554000000000001</v>
      </c>
      <c r="N277" s="53">
        <f t="shared" si="5"/>
        <v>0.67500000000000004</v>
      </c>
    </row>
    <row r="278" spans="1:16">
      <c r="A278" s="11" t="s">
        <v>1318</v>
      </c>
      <c r="B278" t="s">
        <v>5</v>
      </c>
      <c r="C278" t="s">
        <v>64</v>
      </c>
      <c r="D278" s="6">
        <v>-83.374300000000005</v>
      </c>
      <c r="E278" s="6">
        <v>90.557299999999998</v>
      </c>
      <c r="F278" t="s">
        <v>722</v>
      </c>
      <c r="G278">
        <v>277</v>
      </c>
      <c r="H278">
        <v>29</v>
      </c>
      <c r="I278" s="6">
        <v>3.2669000000000001</v>
      </c>
      <c r="J278" s="6">
        <v>0.33329999999999999</v>
      </c>
      <c r="K278" s="6">
        <v>130.19980000000001</v>
      </c>
      <c r="L278" s="6">
        <v>0</v>
      </c>
      <c r="M278" s="6">
        <v>6.8312999999999997</v>
      </c>
      <c r="N278" s="53">
        <f t="shared" si="5"/>
        <v>0.29997000000000001</v>
      </c>
    </row>
    <row r="279" spans="1:16">
      <c r="A279" s="11" t="s">
        <v>440</v>
      </c>
      <c r="B279" t="s">
        <v>2</v>
      </c>
      <c r="C279" t="s">
        <v>34</v>
      </c>
      <c r="D279" s="6">
        <v>-83.665199999999999</v>
      </c>
      <c r="E279" s="6">
        <v>66.821799999999996</v>
      </c>
      <c r="F279">
        <v>217</v>
      </c>
      <c r="G279">
        <v>278</v>
      </c>
      <c r="H279">
        <v>98</v>
      </c>
      <c r="I279" s="6">
        <v>1.0648</v>
      </c>
      <c r="J279" s="6">
        <v>1.25</v>
      </c>
      <c r="K279" s="6">
        <v>88.560100000000006</v>
      </c>
      <c r="L279" s="6">
        <v>40.020000000000003</v>
      </c>
      <c r="M279" s="6">
        <v>4.2794999999999996</v>
      </c>
      <c r="N279" s="53">
        <f t="shared" si="5"/>
        <v>1.125</v>
      </c>
    </row>
    <row r="280" spans="1:16">
      <c r="A280" s="11" t="s">
        <v>479</v>
      </c>
      <c r="B280" t="s">
        <v>2</v>
      </c>
      <c r="C280" t="s">
        <v>19</v>
      </c>
      <c r="D280" s="6">
        <v>-83.796999999999997</v>
      </c>
      <c r="E280" s="6">
        <v>66.69</v>
      </c>
      <c r="F280">
        <v>269</v>
      </c>
      <c r="G280">
        <v>279</v>
      </c>
      <c r="H280">
        <v>99</v>
      </c>
      <c r="I280" s="6">
        <v>2.141</v>
      </c>
      <c r="J280" s="6">
        <v>0.75</v>
      </c>
      <c r="K280" s="6">
        <v>88.498000000000005</v>
      </c>
      <c r="L280" s="6">
        <v>5.5106000000000002</v>
      </c>
      <c r="M280" s="6">
        <v>4.2911000000000001</v>
      </c>
      <c r="N280" s="53">
        <f t="shared" si="5"/>
        <v>0.67500000000000004</v>
      </c>
    </row>
    <row r="281" spans="1:16">
      <c r="A281" s="11" t="s">
        <v>1177</v>
      </c>
      <c r="B281" t="s">
        <v>5</v>
      </c>
      <c r="C281" t="s">
        <v>15</v>
      </c>
      <c r="D281" s="6">
        <v>-84.433599999999998</v>
      </c>
      <c r="E281" s="6">
        <v>89.498000000000005</v>
      </c>
      <c r="F281">
        <v>342</v>
      </c>
      <c r="G281">
        <v>280</v>
      </c>
      <c r="H281">
        <v>30</v>
      </c>
      <c r="I281" s="6">
        <v>4.7244000000000002</v>
      </c>
      <c r="J281" s="6">
        <v>0.5</v>
      </c>
      <c r="K281" s="6">
        <v>143.25110000000001</v>
      </c>
      <c r="L281" s="6">
        <v>0</v>
      </c>
      <c r="M281" s="6">
        <v>5.8323</v>
      </c>
      <c r="N281" s="53">
        <f t="shared" si="5"/>
        <v>0.45</v>
      </c>
    </row>
    <row r="282" spans="1:16">
      <c r="A282" s="11" t="s">
        <v>230</v>
      </c>
      <c r="B282" t="s">
        <v>1</v>
      </c>
      <c r="C282" t="s">
        <v>36</v>
      </c>
      <c r="D282" s="6">
        <v>-84.838800000000006</v>
      </c>
      <c r="E282" s="6">
        <v>60.577599999999997</v>
      </c>
      <c r="F282">
        <v>281</v>
      </c>
      <c r="G282">
        <v>281</v>
      </c>
      <c r="H282">
        <v>70</v>
      </c>
      <c r="I282" s="6">
        <v>1.0099</v>
      </c>
      <c r="J282" s="6">
        <v>1</v>
      </c>
      <c r="K282" s="6">
        <v>79.405799999999999</v>
      </c>
      <c r="L282" s="6">
        <v>4.8</v>
      </c>
      <c r="M282" s="6">
        <v>4.6161000000000003</v>
      </c>
      <c r="N282" s="53">
        <f t="shared" si="5"/>
        <v>0.9</v>
      </c>
    </row>
    <row r="283" spans="1:16">
      <c r="A283" s="11" t="s">
        <v>788</v>
      </c>
      <c r="B283" t="s">
        <v>4</v>
      </c>
      <c r="C283" t="s">
        <v>49</v>
      </c>
      <c r="D283" s="6">
        <v>-84.885199999999998</v>
      </c>
      <c r="E283" s="6">
        <v>113.416</v>
      </c>
      <c r="F283">
        <v>224</v>
      </c>
      <c r="G283">
        <v>282</v>
      </c>
      <c r="H283">
        <v>11</v>
      </c>
      <c r="I283" s="6">
        <v>2.9274</v>
      </c>
      <c r="J283" s="6">
        <v>0.8</v>
      </c>
      <c r="K283" s="6">
        <v>170.65119999999999</v>
      </c>
      <c r="L283" s="6">
        <v>95</v>
      </c>
      <c r="M283" s="6">
        <v>3.855</v>
      </c>
      <c r="N283" s="53">
        <f t="shared" si="5"/>
        <v>0.72000000000000008</v>
      </c>
    </row>
    <row r="284" spans="1:16">
      <c r="A284" s="11" t="s">
        <v>492</v>
      </c>
      <c r="B284" t="s">
        <v>1</v>
      </c>
      <c r="C284" t="s">
        <v>68</v>
      </c>
      <c r="D284" s="6">
        <v>-85.002300000000005</v>
      </c>
      <c r="E284" s="6">
        <v>60.414000000000001</v>
      </c>
      <c r="F284">
        <v>229</v>
      </c>
      <c r="G284">
        <v>283</v>
      </c>
      <c r="H284">
        <v>71</v>
      </c>
      <c r="I284" s="6">
        <v>3.6248999999999998</v>
      </c>
      <c r="J284" s="6">
        <v>0.75</v>
      </c>
      <c r="K284" s="6">
        <v>84.109099999999998</v>
      </c>
      <c r="L284" s="6">
        <v>15.688000000000001</v>
      </c>
      <c r="M284" s="6">
        <v>2.6505000000000001</v>
      </c>
      <c r="N284" s="53">
        <f t="shared" si="5"/>
        <v>0.67500000000000004</v>
      </c>
    </row>
    <row r="285" spans="1:16">
      <c r="A285" s="11" t="s">
        <v>703</v>
      </c>
      <c r="B285" t="s">
        <v>3</v>
      </c>
      <c r="C285" t="s">
        <v>73</v>
      </c>
      <c r="D285" s="6">
        <v>-85.650899999999993</v>
      </c>
      <c r="E285" s="6">
        <v>43.659199999999998</v>
      </c>
      <c r="F285" t="s">
        <v>722</v>
      </c>
      <c r="G285">
        <v>284</v>
      </c>
      <c r="H285">
        <v>45</v>
      </c>
      <c r="I285" s="6">
        <v>0.83120000000000005</v>
      </c>
      <c r="J285" s="6">
        <v>0.5</v>
      </c>
      <c r="K285" s="6">
        <v>55.4724</v>
      </c>
      <c r="L285" s="6">
        <v>10.4353</v>
      </c>
      <c r="M285" s="6">
        <v>3.0779999999999998</v>
      </c>
      <c r="N285" s="53">
        <f t="shared" si="5"/>
        <v>0.45</v>
      </c>
    </row>
    <row r="286" spans="1:16">
      <c r="A286" s="11" t="s">
        <v>476</v>
      </c>
      <c r="B286" t="s">
        <v>2</v>
      </c>
      <c r="C286" t="s">
        <v>55</v>
      </c>
      <c r="D286" s="6">
        <v>-85.662899999999993</v>
      </c>
      <c r="E286" s="6">
        <v>64.824100000000001</v>
      </c>
      <c r="F286">
        <v>214</v>
      </c>
      <c r="G286">
        <v>285</v>
      </c>
      <c r="H286">
        <v>100</v>
      </c>
      <c r="I286" s="6">
        <v>1.8979999999999999</v>
      </c>
      <c r="J286" s="6">
        <v>1</v>
      </c>
      <c r="K286" s="6">
        <v>86.751800000000003</v>
      </c>
      <c r="L286" s="6">
        <v>8.5942000000000007</v>
      </c>
      <c r="M286" s="6">
        <v>8.2096</v>
      </c>
      <c r="N286" s="53">
        <f t="shared" si="5"/>
        <v>0.9</v>
      </c>
    </row>
    <row r="287" spans="1:16">
      <c r="A287" s="11" t="s">
        <v>634</v>
      </c>
      <c r="B287" t="s">
        <v>3</v>
      </c>
      <c r="C287" t="s">
        <v>32</v>
      </c>
      <c r="D287" s="6">
        <v>-86.046599999999998</v>
      </c>
      <c r="E287" s="6">
        <v>43.263599999999997</v>
      </c>
      <c r="F287">
        <v>370</v>
      </c>
      <c r="G287">
        <v>286</v>
      </c>
      <c r="H287">
        <v>46</v>
      </c>
      <c r="I287" s="6">
        <v>1.4408000000000001</v>
      </c>
      <c r="J287" s="6">
        <v>0.4</v>
      </c>
      <c r="K287" s="6">
        <v>55.844099999999997</v>
      </c>
      <c r="L287" s="6">
        <v>23.219100000000001</v>
      </c>
      <c r="M287" s="6">
        <v>3.5156999999999998</v>
      </c>
      <c r="N287" s="53">
        <f t="shared" si="5"/>
        <v>0.36000000000000004</v>
      </c>
    </row>
    <row r="288" spans="1:16">
      <c r="A288" s="11" t="s">
        <v>454</v>
      </c>
      <c r="B288" t="s">
        <v>2</v>
      </c>
      <c r="C288" t="s">
        <v>19</v>
      </c>
      <c r="D288" s="6">
        <v>-86.212999999999994</v>
      </c>
      <c r="E288" s="6">
        <v>64.274000000000001</v>
      </c>
      <c r="F288">
        <v>280</v>
      </c>
      <c r="G288">
        <v>287</v>
      </c>
      <c r="H288">
        <v>101</v>
      </c>
      <c r="I288" s="6">
        <v>2.835</v>
      </c>
      <c r="J288" s="6">
        <v>0.75</v>
      </c>
      <c r="K288" s="6">
        <v>83.805599999999998</v>
      </c>
      <c r="L288" s="6">
        <v>30.015599999999999</v>
      </c>
      <c r="M288" s="6">
        <v>2.4641999999999999</v>
      </c>
      <c r="N288" s="53">
        <f t="shared" si="5"/>
        <v>0.67500000000000004</v>
      </c>
    </row>
    <row r="289" spans="1:14">
      <c r="A289" s="11" t="s">
        <v>593</v>
      </c>
      <c r="B289" t="s">
        <v>1</v>
      </c>
      <c r="C289" t="s">
        <v>34</v>
      </c>
      <c r="D289" s="6">
        <v>-86.694999999999993</v>
      </c>
      <c r="E289" s="6">
        <v>58.721299999999999</v>
      </c>
      <c r="F289">
        <v>326</v>
      </c>
      <c r="G289">
        <v>288</v>
      </c>
      <c r="H289">
        <v>72</v>
      </c>
      <c r="I289" s="6">
        <v>4.2148000000000003</v>
      </c>
      <c r="J289" s="6">
        <v>0.75</v>
      </c>
      <c r="K289" s="6">
        <v>88.490899999999996</v>
      </c>
      <c r="L289" s="6">
        <v>31.009</v>
      </c>
      <c r="M289" s="6">
        <v>3.3502000000000001</v>
      </c>
      <c r="N289" s="53">
        <f t="shared" si="5"/>
        <v>0.67500000000000004</v>
      </c>
    </row>
    <row r="290" spans="1:14">
      <c r="A290" s="11" t="s">
        <v>637</v>
      </c>
      <c r="B290" t="s">
        <v>3</v>
      </c>
      <c r="C290" t="s">
        <v>64</v>
      </c>
      <c r="D290" s="6">
        <v>-86.9178</v>
      </c>
      <c r="E290" s="6">
        <v>42.392400000000002</v>
      </c>
      <c r="F290">
        <v>363</v>
      </c>
      <c r="G290">
        <v>289</v>
      </c>
      <c r="H290">
        <v>47</v>
      </c>
      <c r="I290" s="6">
        <v>1.7003999999999999</v>
      </c>
      <c r="J290" s="6">
        <v>0.5</v>
      </c>
      <c r="K290" s="6">
        <v>48.245899999999999</v>
      </c>
      <c r="L290" s="6">
        <v>31.7</v>
      </c>
      <c r="M290" s="6">
        <v>4.1558000000000002</v>
      </c>
      <c r="N290" s="53">
        <f t="shared" si="5"/>
        <v>0.45</v>
      </c>
    </row>
    <row r="291" spans="1:14">
      <c r="A291" s="11" t="s">
        <v>821</v>
      </c>
      <c r="B291" t="s">
        <v>4</v>
      </c>
      <c r="C291" t="s">
        <v>36</v>
      </c>
      <c r="D291" s="6">
        <v>-87.537000000000006</v>
      </c>
      <c r="E291" s="6">
        <v>110.7642</v>
      </c>
      <c r="F291">
        <v>248</v>
      </c>
      <c r="G291">
        <v>290</v>
      </c>
      <c r="H291">
        <v>12</v>
      </c>
      <c r="I291" s="6">
        <v>0.56559999999999999</v>
      </c>
      <c r="J291" s="6">
        <v>0.77500000000000002</v>
      </c>
      <c r="K291" s="6">
        <v>178.02269999999999</v>
      </c>
      <c r="L291" s="6">
        <v>92.7</v>
      </c>
      <c r="M291" s="6">
        <v>5.3964999999999996</v>
      </c>
      <c r="N291" s="53">
        <f t="shared" si="5"/>
        <v>0.69750000000000001</v>
      </c>
    </row>
    <row r="292" spans="1:14">
      <c r="A292" s="11" t="s">
        <v>652</v>
      </c>
      <c r="B292" t="s">
        <v>3</v>
      </c>
      <c r="C292" t="s">
        <v>132</v>
      </c>
      <c r="D292" s="6">
        <v>-88.057000000000002</v>
      </c>
      <c r="E292" s="6">
        <v>41.2532</v>
      </c>
      <c r="F292">
        <v>364</v>
      </c>
      <c r="G292">
        <v>291</v>
      </c>
      <c r="H292">
        <v>48</v>
      </c>
      <c r="I292" s="6">
        <v>1.3186</v>
      </c>
      <c r="J292" s="6">
        <v>0.5</v>
      </c>
      <c r="K292" s="6">
        <v>63.959200000000003</v>
      </c>
      <c r="L292" s="6">
        <v>10.728199999999999</v>
      </c>
      <c r="M292" s="6">
        <v>7.1013999999999999</v>
      </c>
      <c r="N292" s="53">
        <f t="shared" si="5"/>
        <v>0.45</v>
      </c>
    </row>
    <row r="293" spans="1:14">
      <c r="A293" s="11" t="s">
        <v>805</v>
      </c>
      <c r="B293" t="s">
        <v>4</v>
      </c>
      <c r="C293" t="s">
        <v>30</v>
      </c>
      <c r="D293" s="6">
        <v>-88.088099999999997</v>
      </c>
      <c r="E293" s="6">
        <v>110.2131</v>
      </c>
      <c r="F293">
        <v>262</v>
      </c>
      <c r="G293">
        <v>292</v>
      </c>
      <c r="H293">
        <v>13</v>
      </c>
      <c r="I293" s="6">
        <v>0.57110000000000005</v>
      </c>
      <c r="J293" s="6">
        <v>0.5</v>
      </c>
      <c r="K293" s="6">
        <v>119.82689999999999</v>
      </c>
      <c r="L293" s="6">
        <v>96.075400000000002</v>
      </c>
      <c r="M293" s="6">
        <v>5.4728000000000003</v>
      </c>
      <c r="N293" s="53">
        <f t="shared" si="5"/>
        <v>0.45</v>
      </c>
    </row>
    <row r="294" spans="1:14">
      <c r="A294" s="11" t="s">
        <v>785</v>
      </c>
      <c r="B294" t="s">
        <v>4</v>
      </c>
      <c r="C294" t="s">
        <v>24</v>
      </c>
      <c r="D294" s="6">
        <v>-88.117099999999994</v>
      </c>
      <c r="E294" s="6">
        <v>110.1842</v>
      </c>
      <c r="F294">
        <v>200</v>
      </c>
      <c r="G294">
        <v>293</v>
      </c>
      <c r="H294">
        <v>14</v>
      </c>
      <c r="I294" s="6">
        <v>2.4049</v>
      </c>
      <c r="J294" s="6">
        <v>1.65</v>
      </c>
      <c r="K294" s="6">
        <v>117.3745</v>
      </c>
      <c r="L294" s="6">
        <v>98</v>
      </c>
      <c r="M294" s="6">
        <v>6.8221999999999996</v>
      </c>
      <c r="N294" s="53">
        <f t="shared" si="5"/>
        <v>1.4849999999999999</v>
      </c>
    </row>
    <row r="295" spans="1:14">
      <c r="A295" s="11" t="s">
        <v>1193</v>
      </c>
      <c r="B295" t="s">
        <v>5</v>
      </c>
      <c r="C295" t="s">
        <v>132</v>
      </c>
      <c r="D295" s="6">
        <v>-88.8489</v>
      </c>
      <c r="E295" s="6">
        <v>85.082700000000003</v>
      </c>
      <c r="F295">
        <v>322</v>
      </c>
      <c r="G295">
        <v>294</v>
      </c>
      <c r="H295">
        <v>31</v>
      </c>
      <c r="I295" s="6">
        <v>1.9616</v>
      </c>
      <c r="J295" s="6">
        <v>0.5</v>
      </c>
      <c r="K295" s="6">
        <v>116.2063</v>
      </c>
      <c r="L295" s="6">
        <v>0</v>
      </c>
      <c r="M295" s="6">
        <v>6.1223000000000001</v>
      </c>
      <c r="N295" s="53">
        <f t="shared" si="5"/>
        <v>0.45</v>
      </c>
    </row>
    <row r="296" spans="1:14">
      <c r="A296" s="11" t="s">
        <v>458</v>
      </c>
      <c r="B296" t="s">
        <v>2</v>
      </c>
      <c r="C296" t="s">
        <v>26</v>
      </c>
      <c r="D296" s="6">
        <v>-88.909000000000006</v>
      </c>
      <c r="E296" s="6">
        <v>61.578000000000003</v>
      </c>
      <c r="F296">
        <v>310</v>
      </c>
      <c r="G296">
        <v>295</v>
      </c>
      <c r="H296">
        <v>102</v>
      </c>
      <c r="I296" s="6">
        <v>0.79359999999999997</v>
      </c>
      <c r="J296" s="6">
        <v>0.75</v>
      </c>
      <c r="K296" s="6">
        <v>75.017899999999997</v>
      </c>
      <c r="L296" s="6">
        <v>40.062399999999997</v>
      </c>
      <c r="M296" s="6">
        <v>3.0217999999999998</v>
      </c>
      <c r="N296" s="53">
        <f t="shared" si="5"/>
        <v>0.67500000000000004</v>
      </c>
    </row>
    <row r="297" spans="1:14">
      <c r="A297" s="11" t="s">
        <v>645</v>
      </c>
      <c r="B297" t="s">
        <v>3</v>
      </c>
      <c r="C297" t="s">
        <v>26</v>
      </c>
      <c r="D297" s="6">
        <v>-89.179299999999998</v>
      </c>
      <c r="E297" s="6">
        <v>40.130800000000001</v>
      </c>
      <c r="F297">
        <v>361</v>
      </c>
      <c r="G297">
        <v>296</v>
      </c>
      <c r="H297">
        <v>49</v>
      </c>
      <c r="I297" s="6">
        <v>2.2086999999999999</v>
      </c>
      <c r="J297" s="6">
        <v>0.75</v>
      </c>
      <c r="K297" s="6">
        <v>55.126199999999997</v>
      </c>
      <c r="L297" s="6">
        <v>6.0686</v>
      </c>
      <c r="M297" s="6">
        <v>3.7096</v>
      </c>
      <c r="N297" s="53">
        <f t="shared" si="5"/>
        <v>0.67500000000000004</v>
      </c>
    </row>
    <row r="298" spans="1:14">
      <c r="A298" s="11" t="s">
        <v>1237</v>
      </c>
      <c r="B298" t="s">
        <v>2</v>
      </c>
      <c r="C298" t="s">
        <v>341</v>
      </c>
      <c r="D298" s="6">
        <v>-89.186999999999998</v>
      </c>
      <c r="E298" s="6">
        <v>61.3</v>
      </c>
      <c r="F298" t="s">
        <v>722</v>
      </c>
      <c r="G298">
        <v>297</v>
      </c>
      <c r="H298">
        <v>103</v>
      </c>
      <c r="I298" s="6">
        <v>1.3511</v>
      </c>
      <c r="J298" s="6">
        <v>0.25</v>
      </c>
      <c r="K298" s="6">
        <v>49.6845</v>
      </c>
      <c r="L298" s="6">
        <v>0</v>
      </c>
      <c r="M298" s="6">
        <v>12.0686</v>
      </c>
      <c r="N298" s="53">
        <f t="shared" si="5"/>
        <v>0.22500000000000001</v>
      </c>
    </row>
    <row r="299" spans="1:14">
      <c r="A299" s="11" t="s">
        <v>806</v>
      </c>
      <c r="B299" t="s">
        <v>4</v>
      </c>
      <c r="C299" t="s">
        <v>64</v>
      </c>
      <c r="D299" s="6">
        <v>-89.201400000000007</v>
      </c>
      <c r="E299" s="6">
        <v>109.0998</v>
      </c>
      <c r="F299">
        <v>204</v>
      </c>
      <c r="G299">
        <v>298</v>
      </c>
      <c r="H299">
        <v>15</v>
      </c>
      <c r="I299" s="6">
        <v>2.8207</v>
      </c>
      <c r="J299" s="6">
        <v>1.2</v>
      </c>
      <c r="K299" s="6">
        <v>131.3861</v>
      </c>
      <c r="L299" s="6">
        <v>84.675399999999996</v>
      </c>
      <c r="M299" s="6">
        <v>5.3894000000000002</v>
      </c>
      <c r="N299" s="53">
        <f t="shared" si="5"/>
        <v>1.08</v>
      </c>
    </row>
    <row r="300" spans="1:14">
      <c r="A300" s="11" t="s">
        <v>1316</v>
      </c>
      <c r="B300" t="s">
        <v>5</v>
      </c>
      <c r="C300" t="s">
        <v>36</v>
      </c>
      <c r="D300" s="6">
        <v>-89.466899999999995</v>
      </c>
      <c r="E300" s="6">
        <v>84.464699999999993</v>
      </c>
      <c r="F300" t="s">
        <v>722</v>
      </c>
      <c r="G300">
        <v>299</v>
      </c>
      <c r="H300">
        <v>32</v>
      </c>
      <c r="I300" s="6">
        <v>2.9373</v>
      </c>
      <c r="J300" s="6">
        <v>0.25</v>
      </c>
      <c r="K300" s="6">
        <v>126.67870000000001</v>
      </c>
      <c r="L300" s="6">
        <v>0</v>
      </c>
      <c r="M300" s="6">
        <v>6.3643000000000001</v>
      </c>
      <c r="N300" s="53">
        <f t="shared" si="5"/>
        <v>0.22500000000000001</v>
      </c>
    </row>
    <row r="301" spans="1:14">
      <c r="A301" s="11" t="s">
        <v>663</v>
      </c>
      <c r="B301" t="s">
        <v>3</v>
      </c>
      <c r="C301" t="s">
        <v>68</v>
      </c>
      <c r="D301" s="6">
        <v>-89.572000000000003</v>
      </c>
      <c r="E301" s="6">
        <v>39.738199999999999</v>
      </c>
      <c r="F301">
        <v>294</v>
      </c>
      <c r="G301">
        <v>300</v>
      </c>
      <c r="H301">
        <v>50</v>
      </c>
      <c r="I301" s="6">
        <v>4.8878000000000004</v>
      </c>
      <c r="J301" s="6">
        <v>0.25</v>
      </c>
      <c r="K301" s="6">
        <v>57.245600000000003</v>
      </c>
      <c r="L301" s="6">
        <v>8.9562000000000008</v>
      </c>
      <c r="M301" s="6">
        <v>4.0717999999999996</v>
      </c>
      <c r="N301" s="53">
        <f t="shared" si="5"/>
        <v>0.22500000000000001</v>
      </c>
    </row>
    <row r="302" spans="1:14">
      <c r="A302" s="39" t="s">
        <v>421</v>
      </c>
      <c r="B302" s="39" t="s">
        <v>2</v>
      </c>
      <c r="C302" s="39" t="s">
        <v>30</v>
      </c>
      <c r="D302" s="40">
        <v>-90.218100000000007</v>
      </c>
      <c r="E302" s="40">
        <v>60.268900000000002</v>
      </c>
      <c r="F302" s="39">
        <v>203</v>
      </c>
      <c r="G302" s="39">
        <v>301</v>
      </c>
      <c r="H302" s="39">
        <v>104</v>
      </c>
      <c r="I302" s="40">
        <v>0.80259999999999998</v>
      </c>
      <c r="J302" s="40">
        <v>0.75</v>
      </c>
      <c r="K302" s="40">
        <v>103.0805</v>
      </c>
      <c r="L302" s="40">
        <v>0</v>
      </c>
      <c r="M302" s="40">
        <v>8.7668999999999997</v>
      </c>
      <c r="N302" s="53">
        <f t="shared" si="5"/>
        <v>0.67500000000000004</v>
      </c>
    </row>
    <row r="303" spans="1:14">
      <c r="A303" s="11" t="s">
        <v>599</v>
      </c>
      <c r="B303" t="s">
        <v>1</v>
      </c>
      <c r="C303" t="s">
        <v>88</v>
      </c>
      <c r="D303" s="6">
        <v>-90.5595</v>
      </c>
      <c r="E303" s="6">
        <v>54.8568</v>
      </c>
      <c r="F303">
        <v>335</v>
      </c>
      <c r="G303">
        <v>302</v>
      </c>
      <c r="H303">
        <v>73</v>
      </c>
      <c r="I303" s="6">
        <v>0.95650000000000002</v>
      </c>
      <c r="J303" s="6">
        <v>0.5</v>
      </c>
      <c r="K303" s="6">
        <v>82.277100000000004</v>
      </c>
      <c r="L303" s="6">
        <v>39</v>
      </c>
      <c r="M303" s="6">
        <v>3.3134999999999999</v>
      </c>
      <c r="N303" s="53">
        <f t="shared" si="5"/>
        <v>0.45</v>
      </c>
    </row>
    <row r="304" spans="1:14">
      <c r="A304" s="11" t="s">
        <v>168</v>
      </c>
      <c r="B304" t="s">
        <v>2</v>
      </c>
      <c r="C304" t="s">
        <v>34</v>
      </c>
      <c r="D304" s="6">
        <v>-90.858099999999993</v>
      </c>
      <c r="E304" s="6">
        <v>59.628900000000002</v>
      </c>
      <c r="F304">
        <v>187</v>
      </c>
      <c r="G304">
        <v>303</v>
      </c>
      <c r="H304">
        <v>105</v>
      </c>
      <c r="I304" s="6">
        <v>1.0277000000000001</v>
      </c>
      <c r="J304" s="6">
        <v>3.25</v>
      </c>
      <c r="K304" s="6">
        <v>90.463499999999996</v>
      </c>
      <c r="L304" s="6">
        <v>0.59019999999999995</v>
      </c>
      <c r="M304" s="6">
        <v>5.6916000000000002</v>
      </c>
      <c r="N304" s="53">
        <f t="shared" si="5"/>
        <v>2.9250000000000003</v>
      </c>
    </row>
    <row r="305" spans="1:14">
      <c r="A305" s="11" t="s">
        <v>461</v>
      </c>
      <c r="B305" t="s">
        <v>2</v>
      </c>
      <c r="C305" t="s">
        <v>141</v>
      </c>
      <c r="D305" s="6">
        <v>-91.183300000000003</v>
      </c>
      <c r="E305" s="6">
        <v>59.303699999999999</v>
      </c>
      <c r="F305">
        <v>227</v>
      </c>
      <c r="G305">
        <v>304</v>
      </c>
      <c r="H305">
        <v>106</v>
      </c>
      <c r="I305" s="6">
        <v>2.1315</v>
      </c>
      <c r="J305" s="6">
        <v>0.8</v>
      </c>
      <c r="K305" s="6">
        <v>86.036000000000001</v>
      </c>
      <c r="L305" s="6">
        <v>8.2416</v>
      </c>
      <c r="M305" s="6">
        <v>3.7572000000000001</v>
      </c>
      <c r="N305" s="53">
        <f t="shared" si="5"/>
        <v>0.72000000000000008</v>
      </c>
    </row>
    <row r="306" spans="1:14">
      <c r="A306" s="11" t="s">
        <v>234</v>
      </c>
      <c r="B306" t="s">
        <v>1</v>
      </c>
      <c r="C306" t="s">
        <v>49</v>
      </c>
      <c r="D306" s="6">
        <v>-91.260199999999998</v>
      </c>
      <c r="E306" s="6">
        <v>54.156100000000002</v>
      </c>
      <c r="F306">
        <v>199</v>
      </c>
      <c r="G306">
        <v>305</v>
      </c>
      <c r="H306">
        <v>74</v>
      </c>
      <c r="I306" s="6">
        <v>0.70679999999999998</v>
      </c>
      <c r="J306" s="6">
        <v>0.75</v>
      </c>
      <c r="K306" s="6">
        <v>68.988299999999995</v>
      </c>
      <c r="L306" s="6">
        <v>14</v>
      </c>
      <c r="M306" s="6">
        <v>1.8192999999999999</v>
      </c>
      <c r="N306" s="53">
        <f t="shared" si="5"/>
        <v>0.67500000000000004</v>
      </c>
    </row>
    <row r="307" spans="1:14">
      <c r="A307" s="11" t="s">
        <v>533</v>
      </c>
      <c r="B307" t="s">
        <v>1</v>
      </c>
      <c r="C307" t="s">
        <v>47</v>
      </c>
      <c r="D307" s="6">
        <v>-91.771900000000002</v>
      </c>
      <c r="E307" s="6">
        <v>53.644500000000001</v>
      </c>
      <c r="F307">
        <v>225</v>
      </c>
      <c r="G307">
        <v>306</v>
      </c>
      <c r="H307">
        <v>75</v>
      </c>
      <c r="I307" s="6">
        <v>0.86470000000000002</v>
      </c>
      <c r="J307" s="6">
        <v>0.5</v>
      </c>
      <c r="K307" s="6">
        <v>72.179500000000004</v>
      </c>
      <c r="L307" s="6">
        <v>0.1</v>
      </c>
      <c r="M307" s="6">
        <v>4.5342000000000002</v>
      </c>
      <c r="N307" s="53">
        <f t="shared" si="5"/>
        <v>0.45</v>
      </c>
    </row>
    <row r="308" spans="1:14">
      <c r="A308" s="11" t="s">
        <v>742</v>
      </c>
      <c r="B308" t="s">
        <v>4</v>
      </c>
      <c r="C308" t="s">
        <v>85</v>
      </c>
      <c r="D308" s="6">
        <v>-91.842500000000001</v>
      </c>
      <c r="E308" s="6">
        <v>106.45869999999999</v>
      </c>
      <c r="F308">
        <v>249</v>
      </c>
      <c r="G308">
        <v>307</v>
      </c>
      <c r="H308">
        <v>16</v>
      </c>
      <c r="I308" s="6">
        <v>0.53690000000000004</v>
      </c>
      <c r="J308" s="6">
        <v>0.5</v>
      </c>
      <c r="K308" s="6">
        <v>166.4051</v>
      </c>
      <c r="L308" s="6">
        <v>102.0754</v>
      </c>
      <c r="M308" s="6">
        <v>3.8378999999999999</v>
      </c>
      <c r="N308" s="53">
        <f t="shared" si="5"/>
        <v>0.45</v>
      </c>
    </row>
    <row r="309" spans="1:14">
      <c r="A309" s="11" t="s">
        <v>1190</v>
      </c>
      <c r="B309" t="s">
        <v>5</v>
      </c>
      <c r="C309" t="s">
        <v>62</v>
      </c>
      <c r="D309" s="6">
        <v>-92.1541</v>
      </c>
      <c r="E309" s="6">
        <v>81.777500000000003</v>
      </c>
      <c r="F309" t="s">
        <v>722</v>
      </c>
      <c r="G309">
        <v>308</v>
      </c>
      <c r="H309">
        <v>33</v>
      </c>
      <c r="I309" s="6">
        <v>3.3174000000000001</v>
      </c>
      <c r="J309" s="6">
        <v>0</v>
      </c>
      <c r="K309" s="6">
        <v>134.70920000000001</v>
      </c>
      <c r="L309" s="6">
        <v>0</v>
      </c>
      <c r="M309" s="6">
        <v>6.7275999999999998</v>
      </c>
      <c r="N309" s="53">
        <f t="shared" si="5"/>
        <v>0</v>
      </c>
    </row>
    <row r="310" spans="1:14">
      <c r="A310" s="11" t="s">
        <v>595</v>
      </c>
      <c r="B310" t="s">
        <v>1</v>
      </c>
      <c r="C310" t="s">
        <v>62</v>
      </c>
      <c r="D310" s="6">
        <v>-92.162300000000002</v>
      </c>
      <c r="E310" s="6">
        <v>53.254100000000001</v>
      </c>
      <c r="F310">
        <v>183</v>
      </c>
      <c r="G310">
        <v>309</v>
      </c>
      <c r="H310">
        <v>76</v>
      </c>
      <c r="I310" s="6">
        <v>1.1563000000000001</v>
      </c>
      <c r="J310" s="6">
        <v>1.0249999999999999</v>
      </c>
      <c r="K310" s="6">
        <v>82.128900000000002</v>
      </c>
      <c r="L310" s="6">
        <v>9.3315000000000001</v>
      </c>
      <c r="M310" s="6">
        <v>5.2114000000000003</v>
      </c>
      <c r="N310" s="53">
        <f t="shared" si="5"/>
        <v>0.92249999999999999</v>
      </c>
    </row>
    <row r="311" spans="1:14">
      <c r="A311" s="11" t="s">
        <v>866</v>
      </c>
      <c r="B311" t="s">
        <v>4</v>
      </c>
      <c r="C311" t="s">
        <v>28</v>
      </c>
      <c r="D311" s="6">
        <v>-92.201800000000006</v>
      </c>
      <c r="E311" s="6">
        <v>106.09950000000001</v>
      </c>
      <c r="F311">
        <v>270</v>
      </c>
      <c r="G311">
        <v>310</v>
      </c>
      <c r="H311">
        <v>17</v>
      </c>
      <c r="I311" s="6">
        <v>1.1696</v>
      </c>
      <c r="J311" s="6">
        <v>0.75</v>
      </c>
      <c r="K311" s="6">
        <v>117.4455</v>
      </c>
      <c r="L311" s="6">
        <v>84</v>
      </c>
      <c r="M311" s="6">
        <v>4.1064999999999996</v>
      </c>
      <c r="N311" s="53">
        <f t="shared" si="5"/>
        <v>0.67500000000000004</v>
      </c>
    </row>
    <row r="312" spans="1:14">
      <c r="A312" s="11" t="s">
        <v>848</v>
      </c>
      <c r="B312" t="s">
        <v>4</v>
      </c>
      <c r="C312" t="s">
        <v>57</v>
      </c>
      <c r="D312" s="6">
        <v>-92.557000000000002</v>
      </c>
      <c r="E312" s="6">
        <v>105.74420000000001</v>
      </c>
      <c r="F312">
        <v>261</v>
      </c>
      <c r="G312">
        <v>311</v>
      </c>
      <c r="H312">
        <v>18</v>
      </c>
      <c r="I312" s="6">
        <v>2.1067</v>
      </c>
      <c r="J312" s="6">
        <v>0.5</v>
      </c>
      <c r="K312" s="6">
        <v>150.9896</v>
      </c>
      <c r="L312" s="6">
        <v>105.05</v>
      </c>
      <c r="M312" s="6">
        <v>6.2603</v>
      </c>
      <c r="N312" s="53">
        <f t="shared" si="5"/>
        <v>0.45</v>
      </c>
    </row>
    <row r="313" spans="1:14">
      <c r="A313" s="11" t="s">
        <v>367</v>
      </c>
      <c r="B313" t="s">
        <v>2</v>
      </c>
      <c r="C313" t="s">
        <v>22</v>
      </c>
      <c r="D313" s="6">
        <v>-92.588399999999993</v>
      </c>
      <c r="E313" s="6">
        <v>57.898600000000002</v>
      </c>
      <c r="F313">
        <v>192</v>
      </c>
      <c r="G313">
        <v>312</v>
      </c>
      <c r="H313">
        <v>107</v>
      </c>
      <c r="I313" s="6">
        <v>1.5387999999999999</v>
      </c>
      <c r="J313" s="6">
        <v>0.75</v>
      </c>
      <c r="K313" s="6">
        <v>107.7098</v>
      </c>
      <c r="L313" s="6">
        <v>-0.2394</v>
      </c>
      <c r="M313" s="6">
        <v>5.4241999999999999</v>
      </c>
      <c r="N313" s="53">
        <f t="shared" si="5"/>
        <v>0.67500000000000004</v>
      </c>
    </row>
    <row r="314" spans="1:14">
      <c r="A314" s="11" t="s">
        <v>751</v>
      </c>
      <c r="B314" t="s">
        <v>5</v>
      </c>
      <c r="C314" t="s">
        <v>341</v>
      </c>
      <c r="D314" s="6">
        <v>-92.654300000000006</v>
      </c>
      <c r="E314" s="6">
        <v>81.277299999999997</v>
      </c>
      <c r="F314">
        <v>341</v>
      </c>
      <c r="G314">
        <v>313</v>
      </c>
      <c r="H314">
        <v>34</v>
      </c>
      <c r="I314" s="6">
        <v>11.3529</v>
      </c>
      <c r="J314" s="6">
        <v>0.5</v>
      </c>
      <c r="K314" s="6">
        <v>152.6491</v>
      </c>
      <c r="L314" s="6">
        <v>0</v>
      </c>
      <c r="M314" s="6">
        <v>8.0966000000000005</v>
      </c>
      <c r="N314" s="53">
        <f t="shared" si="5"/>
        <v>0.45</v>
      </c>
    </row>
    <row r="315" spans="1:14">
      <c r="A315" s="11" t="s">
        <v>306</v>
      </c>
      <c r="B315" t="s">
        <v>0</v>
      </c>
      <c r="C315" t="s">
        <v>73</v>
      </c>
      <c r="D315" s="6">
        <v>-93.094800000000006</v>
      </c>
      <c r="E315" s="6">
        <v>167.79429999999999</v>
      </c>
      <c r="F315">
        <v>228</v>
      </c>
      <c r="G315">
        <v>314</v>
      </c>
      <c r="H315">
        <v>29</v>
      </c>
      <c r="I315" s="6">
        <v>17.574999999999999</v>
      </c>
      <c r="J315" s="6">
        <v>0.75</v>
      </c>
      <c r="K315" s="6">
        <v>204.75030000000001</v>
      </c>
      <c r="L315" s="6">
        <v>99.889099999999999</v>
      </c>
      <c r="M315" s="6">
        <v>5.1459000000000001</v>
      </c>
      <c r="N315" s="53">
        <f t="shared" si="5"/>
        <v>0.67500000000000004</v>
      </c>
    </row>
    <row r="316" spans="1:14">
      <c r="A316" s="39" t="s">
        <v>600</v>
      </c>
      <c r="B316" s="39" t="s">
        <v>1</v>
      </c>
      <c r="C316" s="39" t="s">
        <v>75</v>
      </c>
      <c r="D316" s="40">
        <v>-93.110900000000001</v>
      </c>
      <c r="E316" s="40">
        <v>52.305399999999999</v>
      </c>
      <c r="F316" s="39">
        <v>184</v>
      </c>
      <c r="G316" s="39">
        <v>315</v>
      </c>
      <c r="H316" s="39">
        <v>77</v>
      </c>
      <c r="I316" s="40">
        <v>0.89229999999999998</v>
      </c>
      <c r="J316" s="40">
        <v>0.75</v>
      </c>
      <c r="K316" s="40">
        <v>68.099400000000003</v>
      </c>
      <c r="L316" s="40">
        <v>4.62</v>
      </c>
      <c r="M316" s="40">
        <v>1.5867</v>
      </c>
      <c r="N316" s="53">
        <f t="shared" si="5"/>
        <v>0.67500000000000004</v>
      </c>
    </row>
    <row r="317" spans="1:14">
      <c r="A317" s="11" t="s">
        <v>638</v>
      </c>
      <c r="B317" t="s">
        <v>3</v>
      </c>
      <c r="C317" t="s">
        <v>53</v>
      </c>
      <c r="D317" s="6">
        <v>-93.203999999999994</v>
      </c>
      <c r="E317" s="6">
        <v>36.106099999999998</v>
      </c>
      <c r="F317">
        <v>352</v>
      </c>
      <c r="G317">
        <v>316</v>
      </c>
      <c r="H317">
        <v>51</v>
      </c>
      <c r="I317" s="6">
        <v>2.5756000000000001</v>
      </c>
      <c r="J317" s="6">
        <v>1.25</v>
      </c>
      <c r="K317" s="6">
        <v>54.805900000000001</v>
      </c>
      <c r="L317" s="6">
        <v>9.3943999999999992</v>
      </c>
      <c r="M317" s="6">
        <v>3.7930999999999999</v>
      </c>
      <c r="N317" s="53">
        <f t="shared" si="5"/>
        <v>1.125</v>
      </c>
    </row>
    <row r="318" spans="1:14">
      <c r="A318" s="11" t="s">
        <v>589</v>
      </c>
      <c r="B318" t="s">
        <v>1</v>
      </c>
      <c r="C318" t="s">
        <v>57</v>
      </c>
      <c r="D318" s="6">
        <v>-93.526200000000003</v>
      </c>
      <c r="E318" s="6">
        <v>51.8902</v>
      </c>
      <c r="F318">
        <v>215</v>
      </c>
      <c r="G318">
        <v>317</v>
      </c>
      <c r="H318">
        <v>78</v>
      </c>
      <c r="I318" s="6">
        <v>1.8918999999999999</v>
      </c>
      <c r="J318" s="6">
        <v>0.75</v>
      </c>
      <c r="K318" s="6">
        <v>72.737899999999996</v>
      </c>
      <c r="L318" s="6">
        <v>0</v>
      </c>
      <c r="M318" s="6">
        <v>4.2755000000000001</v>
      </c>
      <c r="N318" s="53">
        <f t="shared" ref="N318:N381" si="6">0.9*J318</f>
        <v>0.67500000000000004</v>
      </c>
    </row>
    <row r="319" spans="1:14">
      <c r="A319" s="11" t="s">
        <v>455</v>
      </c>
      <c r="B319" t="s">
        <v>2</v>
      </c>
      <c r="C319" t="s">
        <v>26</v>
      </c>
      <c r="D319" s="6">
        <v>-94.041200000000003</v>
      </c>
      <c r="E319" s="6">
        <v>56.445799999999998</v>
      </c>
      <c r="F319">
        <v>301</v>
      </c>
      <c r="G319">
        <v>318</v>
      </c>
      <c r="H319">
        <v>108</v>
      </c>
      <c r="I319" s="6">
        <v>0.2873</v>
      </c>
      <c r="J319" s="6">
        <v>0.66669999999999996</v>
      </c>
      <c r="K319" s="6">
        <v>75.150199999999998</v>
      </c>
      <c r="L319" s="6">
        <v>32.700000000000003</v>
      </c>
      <c r="M319" s="6">
        <v>3.3458999999999999</v>
      </c>
      <c r="N319" s="53">
        <f t="shared" si="6"/>
        <v>0.60002999999999995</v>
      </c>
    </row>
    <row r="320" spans="1:14">
      <c r="A320" s="11" t="s">
        <v>795</v>
      </c>
      <c r="B320" t="s">
        <v>4</v>
      </c>
      <c r="C320" t="s">
        <v>53</v>
      </c>
      <c r="D320" s="6">
        <v>-94.185599999999994</v>
      </c>
      <c r="E320" s="6">
        <v>104.1157</v>
      </c>
      <c r="F320">
        <v>271</v>
      </c>
      <c r="G320">
        <v>319</v>
      </c>
      <c r="H320">
        <v>19</v>
      </c>
      <c r="I320" s="6">
        <v>1.1102000000000001</v>
      </c>
      <c r="J320" s="6">
        <v>0.5</v>
      </c>
      <c r="K320" s="6">
        <v>135.98740000000001</v>
      </c>
      <c r="L320" s="6">
        <v>91</v>
      </c>
      <c r="M320" s="6">
        <v>1.9293</v>
      </c>
      <c r="N320" s="53">
        <f t="shared" si="6"/>
        <v>0.45</v>
      </c>
    </row>
    <row r="321" spans="1:16">
      <c r="A321" s="11" t="s">
        <v>450</v>
      </c>
      <c r="B321" t="s">
        <v>2</v>
      </c>
      <c r="C321" t="s">
        <v>49</v>
      </c>
      <c r="D321" s="6">
        <v>-94.213200000000001</v>
      </c>
      <c r="E321" s="6">
        <v>56.273800000000001</v>
      </c>
      <c r="F321">
        <v>287</v>
      </c>
      <c r="G321">
        <v>320</v>
      </c>
      <c r="H321">
        <v>109</v>
      </c>
      <c r="I321" s="6">
        <v>0.40050000000000002</v>
      </c>
      <c r="J321" s="6">
        <v>0.75</v>
      </c>
      <c r="K321" s="6">
        <v>70.493600000000001</v>
      </c>
      <c r="L321" s="6">
        <v>46.010599999999997</v>
      </c>
      <c r="M321" s="6">
        <v>4.8459000000000003</v>
      </c>
      <c r="N321" s="53">
        <f t="shared" si="6"/>
        <v>0.67500000000000004</v>
      </c>
    </row>
    <row r="322" spans="1:16">
      <c r="A322" s="11" t="s">
        <v>877</v>
      </c>
      <c r="B322" t="s">
        <v>2</v>
      </c>
      <c r="C322" t="s">
        <v>19</v>
      </c>
      <c r="D322" s="6">
        <v>-94.444000000000003</v>
      </c>
      <c r="E322" s="6">
        <v>56.043100000000003</v>
      </c>
      <c r="F322" t="s">
        <v>722</v>
      </c>
      <c r="G322">
        <v>321</v>
      </c>
      <c r="H322">
        <v>110</v>
      </c>
      <c r="I322" s="6">
        <v>3.4051999999999998</v>
      </c>
      <c r="J322" s="6">
        <v>0.66669999999999996</v>
      </c>
      <c r="K322" s="6">
        <v>71.942700000000002</v>
      </c>
      <c r="L322" s="6">
        <v>12.3</v>
      </c>
      <c r="M322" s="6">
        <v>4.7526999999999999</v>
      </c>
      <c r="N322" s="53">
        <f t="shared" si="6"/>
        <v>0.60002999999999995</v>
      </c>
    </row>
    <row r="323" spans="1:16">
      <c r="A323" s="11" t="s">
        <v>604</v>
      </c>
      <c r="B323" t="s">
        <v>1</v>
      </c>
      <c r="C323" t="s">
        <v>75</v>
      </c>
      <c r="D323" s="6">
        <v>-94.480400000000003</v>
      </c>
      <c r="E323" s="6">
        <v>50.935899999999997</v>
      </c>
      <c r="F323">
        <v>333</v>
      </c>
      <c r="G323">
        <v>322</v>
      </c>
      <c r="H323">
        <v>79</v>
      </c>
      <c r="I323" s="6">
        <v>2.5533000000000001</v>
      </c>
      <c r="J323" s="6">
        <v>0.5</v>
      </c>
      <c r="K323" s="6">
        <v>66.165899999999993</v>
      </c>
      <c r="L323" s="6">
        <v>17.854199999999999</v>
      </c>
      <c r="M323" s="6">
        <v>4.5608000000000004</v>
      </c>
      <c r="N323" s="53">
        <f t="shared" si="6"/>
        <v>0.45</v>
      </c>
    </row>
    <row r="324" spans="1:16">
      <c r="A324" s="11" t="s">
        <v>472</v>
      </c>
      <c r="B324" t="s">
        <v>2</v>
      </c>
      <c r="C324" t="s">
        <v>91</v>
      </c>
      <c r="D324" s="6">
        <v>-94.783500000000004</v>
      </c>
      <c r="E324" s="6">
        <v>55.703499999999998</v>
      </c>
      <c r="F324">
        <v>346</v>
      </c>
      <c r="G324">
        <v>323</v>
      </c>
      <c r="H324">
        <v>111</v>
      </c>
      <c r="I324" s="6">
        <v>6.4071999999999996</v>
      </c>
      <c r="J324" s="6">
        <v>0.5</v>
      </c>
      <c r="K324" s="6">
        <v>74.712800000000001</v>
      </c>
      <c r="L324" s="6">
        <v>33.67</v>
      </c>
      <c r="M324" s="6">
        <v>3.9239000000000002</v>
      </c>
      <c r="N324" s="53">
        <f t="shared" si="6"/>
        <v>0.45</v>
      </c>
    </row>
    <row r="325" spans="1:16">
      <c r="A325" s="11" t="s">
        <v>844</v>
      </c>
      <c r="B325" t="s">
        <v>4</v>
      </c>
      <c r="C325" t="s">
        <v>88</v>
      </c>
      <c r="D325" s="6">
        <v>-95.141999999999996</v>
      </c>
      <c r="E325" s="6">
        <v>103.1592</v>
      </c>
      <c r="F325">
        <v>279</v>
      </c>
      <c r="G325">
        <v>324</v>
      </c>
      <c r="H325">
        <v>20</v>
      </c>
      <c r="I325" s="6">
        <v>0.7681</v>
      </c>
      <c r="J325" s="6">
        <v>0.5</v>
      </c>
      <c r="K325" s="6">
        <v>113.4127</v>
      </c>
      <c r="L325" s="6">
        <v>83</v>
      </c>
      <c r="M325" s="6">
        <v>6.3601999999999999</v>
      </c>
      <c r="N325" s="53">
        <f t="shared" si="6"/>
        <v>0.45</v>
      </c>
    </row>
    <row r="326" spans="1:16">
      <c r="A326" s="11" t="s">
        <v>790</v>
      </c>
      <c r="B326" t="s">
        <v>4</v>
      </c>
      <c r="C326" t="s">
        <v>132</v>
      </c>
      <c r="D326" s="6">
        <v>-95.4495</v>
      </c>
      <c r="E326" s="6">
        <v>102.85169999999999</v>
      </c>
      <c r="F326">
        <v>258</v>
      </c>
      <c r="G326">
        <v>325</v>
      </c>
      <c r="H326">
        <v>21</v>
      </c>
      <c r="I326" s="6">
        <v>1.2123999999999999</v>
      </c>
      <c r="J326" s="6">
        <v>0.5</v>
      </c>
      <c r="K326" s="6">
        <v>108.5633</v>
      </c>
      <c r="L326" s="6">
        <v>89</v>
      </c>
      <c r="M326" s="6">
        <v>6.1092000000000004</v>
      </c>
      <c r="N326" s="53">
        <f t="shared" si="6"/>
        <v>0.45</v>
      </c>
    </row>
    <row r="327" spans="1:16">
      <c r="A327" s="11" t="s">
        <v>641</v>
      </c>
      <c r="B327" t="s">
        <v>3</v>
      </c>
      <c r="C327" t="s">
        <v>141</v>
      </c>
      <c r="D327" s="6">
        <v>-95.715500000000006</v>
      </c>
      <c r="E327" s="6">
        <v>33.594700000000003</v>
      </c>
      <c r="F327">
        <v>419</v>
      </c>
      <c r="G327">
        <v>326</v>
      </c>
      <c r="H327">
        <v>52</v>
      </c>
      <c r="I327" s="6">
        <v>0.51259999999999994</v>
      </c>
      <c r="J327" s="6">
        <v>0.5</v>
      </c>
      <c r="K327" s="6">
        <v>49.462400000000002</v>
      </c>
      <c r="L327" s="6">
        <v>14.44</v>
      </c>
      <c r="M327" s="6">
        <v>4.3978999999999999</v>
      </c>
      <c r="N327" s="53">
        <f t="shared" si="6"/>
        <v>0.45</v>
      </c>
    </row>
    <row r="328" spans="1:16">
      <c r="A328" s="11" t="s">
        <v>639</v>
      </c>
      <c r="B328" t="s">
        <v>3</v>
      </c>
      <c r="C328" t="s">
        <v>49</v>
      </c>
      <c r="D328" s="6">
        <v>-95.843800000000002</v>
      </c>
      <c r="E328" s="6">
        <v>33.466299999999997</v>
      </c>
      <c r="F328" t="s">
        <v>722</v>
      </c>
      <c r="G328">
        <v>327</v>
      </c>
      <c r="H328">
        <v>53</v>
      </c>
      <c r="I328" s="6">
        <v>0.77669999999999995</v>
      </c>
      <c r="J328" s="6">
        <v>0.75</v>
      </c>
      <c r="K328" s="6">
        <v>68.770600000000002</v>
      </c>
      <c r="L328" s="6">
        <v>0</v>
      </c>
      <c r="M328" s="6">
        <v>8.6052</v>
      </c>
      <c r="N328" s="53">
        <f t="shared" si="6"/>
        <v>0.67500000000000004</v>
      </c>
    </row>
    <row r="329" spans="1:16">
      <c r="A329" s="11" t="s">
        <v>241</v>
      </c>
      <c r="B329" t="s">
        <v>1</v>
      </c>
      <c r="C329" t="s">
        <v>91</v>
      </c>
      <c r="D329" s="6">
        <v>-96.355699999999999</v>
      </c>
      <c r="E329" s="6">
        <v>49.060600000000001</v>
      </c>
      <c r="F329">
        <v>253</v>
      </c>
      <c r="G329">
        <v>328</v>
      </c>
      <c r="H329">
        <v>80</v>
      </c>
      <c r="I329" s="6">
        <v>1.3976</v>
      </c>
      <c r="J329" s="6">
        <v>0.75</v>
      </c>
      <c r="K329" s="6">
        <v>73.244399999999999</v>
      </c>
      <c r="L329" s="6">
        <v>24.056899999999999</v>
      </c>
      <c r="M329" s="6">
        <v>3.7342</v>
      </c>
      <c r="N329" s="53">
        <f t="shared" si="6"/>
        <v>0.67500000000000004</v>
      </c>
    </row>
    <row r="330" spans="1:16">
      <c r="A330" s="11" t="s">
        <v>787</v>
      </c>
      <c r="B330" t="s">
        <v>4</v>
      </c>
      <c r="C330" t="s">
        <v>41</v>
      </c>
      <c r="D330" s="6">
        <v>-96.370699999999999</v>
      </c>
      <c r="E330" s="6">
        <v>101.93049999999999</v>
      </c>
      <c r="F330">
        <v>231</v>
      </c>
      <c r="G330">
        <v>329</v>
      </c>
      <c r="H330">
        <v>22</v>
      </c>
      <c r="I330" s="6">
        <v>0.62970000000000004</v>
      </c>
      <c r="J330" s="6">
        <v>0.5</v>
      </c>
      <c r="K330" s="6">
        <v>177.98169999999999</v>
      </c>
      <c r="L330" s="6">
        <v>76.221100000000007</v>
      </c>
      <c r="M330" s="6">
        <v>9.4053000000000004</v>
      </c>
      <c r="N330" s="53">
        <f t="shared" si="6"/>
        <v>0.45</v>
      </c>
    </row>
    <row r="331" spans="1:16">
      <c r="A331" s="11" t="s">
        <v>648</v>
      </c>
      <c r="B331" t="s">
        <v>3</v>
      </c>
      <c r="C331" t="s">
        <v>75</v>
      </c>
      <c r="D331" s="6">
        <v>-96.612300000000005</v>
      </c>
      <c r="E331" s="6">
        <v>32.697800000000001</v>
      </c>
      <c r="F331">
        <v>369</v>
      </c>
      <c r="G331">
        <v>330</v>
      </c>
      <c r="H331">
        <v>54</v>
      </c>
      <c r="I331" s="6">
        <v>0.90249999999999997</v>
      </c>
      <c r="J331" s="6">
        <v>0.5</v>
      </c>
      <c r="K331" s="6">
        <v>36.421700000000001</v>
      </c>
      <c r="L331" s="6">
        <v>17.953700000000001</v>
      </c>
      <c r="M331" s="6">
        <v>3.4144000000000001</v>
      </c>
      <c r="N331" s="53">
        <f t="shared" si="6"/>
        <v>0.45</v>
      </c>
    </row>
    <row r="332" spans="1:16">
      <c r="A332" s="11" t="s">
        <v>643</v>
      </c>
      <c r="B332" t="s">
        <v>3</v>
      </c>
      <c r="C332" t="s">
        <v>53</v>
      </c>
      <c r="D332" s="6">
        <v>-96.628699999999995</v>
      </c>
      <c r="E332" s="6">
        <v>32.6815</v>
      </c>
      <c r="F332">
        <v>393</v>
      </c>
      <c r="G332">
        <v>331</v>
      </c>
      <c r="H332">
        <v>55</v>
      </c>
      <c r="I332" s="6">
        <v>2.0285000000000002</v>
      </c>
      <c r="J332" s="6">
        <v>0.25</v>
      </c>
      <c r="K332" s="6">
        <v>42.0366</v>
      </c>
      <c r="L332" s="6">
        <v>22.2</v>
      </c>
      <c r="M332" s="6">
        <v>4.1680999999999999</v>
      </c>
      <c r="N332" s="53">
        <f t="shared" si="6"/>
        <v>0.22500000000000001</v>
      </c>
    </row>
    <row r="333" spans="1:16">
      <c r="A333" s="11" t="s">
        <v>838</v>
      </c>
      <c r="B333" t="s">
        <v>4</v>
      </c>
      <c r="C333" t="s">
        <v>91</v>
      </c>
      <c r="D333" s="6">
        <v>-96.953100000000006</v>
      </c>
      <c r="E333" s="6">
        <v>101.34820000000001</v>
      </c>
      <c r="F333">
        <v>207</v>
      </c>
      <c r="G333">
        <v>332</v>
      </c>
      <c r="H333">
        <v>23</v>
      </c>
      <c r="I333" s="6">
        <v>0.8004</v>
      </c>
      <c r="J333" s="6">
        <v>1.35</v>
      </c>
      <c r="K333" s="6">
        <v>116.22029999999999</v>
      </c>
      <c r="L333" s="6">
        <v>80</v>
      </c>
      <c r="M333" s="6">
        <v>8.4070999999999998</v>
      </c>
      <c r="N333" s="53">
        <f t="shared" si="6"/>
        <v>1.2150000000000001</v>
      </c>
      <c r="O333" s="55" t="s">
        <v>1566</v>
      </c>
      <c r="P333">
        <v>1</v>
      </c>
    </row>
    <row r="334" spans="1:16">
      <c r="A334" s="11" t="s">
        <v>792</v>
      </c>
      <c r="B334" t="s">
        <v>4</v>
      </c>
      <c r="C334" t="s">
        <v>34</v>
      </c>
      <c r="D334" s="6">
        <v>-97.047799999999995</v>
      </c>
      <c r="E334" s="6">
        <v>101.2534</v>
      </c>
      <c r="F334">
        <v>311</v>
      </c>
      <c r="G334">
        <v>333</v>
      </c>
      <c r="H334">
        <v>24</v>
      </c>
      <c r="I334" s="6">
        <v>2.2071000000000001</v>
      </c>
      <c r="J334" s="6">
        <v>0.5</v>
      </c>
      <c r="K334" s="6">
        <v>111.6306</v>
      </c>
      <c r="L334" s="6">
        <v>87</v>
      </c>
      <c r="M334" s="6">
        <v>5.0359999999999996</v>
      </c>
      <c r="N334" s="53">
        <f t="shared" si="6"/>
        <v>0.45</v>
      </c>
    </row>
    <row r="335" spans="1:16">
      <c r="A335" s="11" t="s">
        <v>215</v>
      </c>
      <c r="B335" t="s">
        <v>1</v>
      </c>
      <c r="C335" t="s">
        <v>24</v>
      </c>
      <c r="D335" s="6">
        <v>-97.711699999999993</v>
      </c>
      <c r="E335" s="6">
        <v>47.704700000000003</v>
      </c>
      <c r="F335">
        <v>235</v>
      </c>
      <c r="G335">
        <v>334</v>
      </c>
      <c r="H335">
        <v>81</v>
      </c>
      <c r="I335" s="6">
        <v>0.67279999999999995</v>
      </c>
      <c r="J335" s="6">
        <v>1.325</v>
      </c>
      <c r="K335" s="6">
        <v>86.384</v>
      </c>
      <c r="L335" s="6">
        <v>-2.2900999999999998</v>
      </c>
      <c r="M335" s="6">
        <v>5.4363999999999999</v>
      </c>
      <c r="N335" s="53">
        <f t="shared" si="6"/>
        <v>1.1924999999999999</v>
      </c>
    </row>
    <row r="336" spans="1:16">
      <c r="A336" s="11" t="s">
        <v>609</v>
      </c>
      <c r="B336" t="s">
        <v>1</v>
      </c>
      <c r="C336" t="s">
        <v>341</v>
      </c>
      <c r="D336" s="6">
        <v>-97.795000000000002</v>
      </c>
      <c r="E336" s="6">
        <v>47.621299999999998</v>
      </c>
      <c r="F336" t="s">
        <v>722</v>
      </c>
      <c r="G336">
        <v>335</v>
      </c>
      <c r="H336">
        <v>82</v>
      </c>
      <c r="I336" s="6">
        <v>2.0434000000000001</v>
      </c>
      <c r="J336" s="6">
        <v>1.25</v>
      </c>
      <c r="K336" s="6">
        <v>71.355400000000003</v>
      </c>
      <c r="L336" s="6">
        <v>0</v>
      </c>
      <c r="M336" s="6">
        <v>10.8598</v>
      </c>
      <c r="N336" s="53">
        <f t="shared" si="6"/>
        <v>1.125</v>
      </c>
    </row>
    <row r="337" spans="1:16">
      <c r="A337" s="11" t="s">
        <v>773</v>
      </c>
      <c r="B337" t="s">
        <v>5</v>
      </c>
      <c r="C337" t="s">
        <v>53</v>
      </c>
      <c r="D337" s="6">
        <v>-98.288799999999995</v>
      </c>
      <c r="E337" s="6">
        <v>75.642799999999994</v>
      </c>
      <c r="F337" t="s">
        <v>722</v>
      </c>
      <c r="G337">
        <v>336</v>
      </c>
      <c r="H337">
        <v>35</v>
      </c>
      <c r="I337" s="6">
        <v>18.115600000000001</v>
      </c>
      <c r="J337" s="6">
        <v>0.75</v>
      </c>
      <c r="K337" s="6">
        <v>137.1448</v>
      </c>
      <c r="L337" s="6">
        <v>0</v>
      </c>
      <c r="M337" s="6">
        <v>5.7015000000000002</v>
      </c>
      <c r="N337" s="53">
        <f t="shared" si="6"/>
        <v>0.67500000000000004</v>
      </c>
    </row>
    <row r="338" spans="1:16">
      <c r="A338" s="11" t="s">
        <v>646</v>
      </c>
      <c r="B338" t="s">
        <v>3</v>
      </c>
      <c r="C338" t="s">
        <v>30</v>
      </c>
      <c r="D338" s="6">
        <v>-98.400999999999996</v>
      </c>
      <c r="E338" s="6">
        <v>30.909099999999999</v>
      </c>
      <c r="F338">
        <v>362</v>
      </c>
      <c r="G338">
        <v>337</v>
      </c>
      <c r="H338">
        <v>56</v>
      </c>
      <c r="I338" s="6">
        <v>0.69569999999999999</v>
      </c>
      <c r="J338" s="6">
        <v>0.25</v>
      </c>
      <c r="K338" s="6">
        <v>43.685000000000002</v>
      </c>
      <c r="L338" s="6">
        <v>1.9</v>
      </c>
      <c r="M338" s="6">
        <v>3.0264000000000002</v>
      </c>
      <c r="N338" s="53">
        <f t="shared" si="6"/>
        <v>0.22500000000000001</v>
      </c>
    </row>
    <row r="339" spans="1:16">
      <c r="A339" s="11" t="s">
        <v>852</v>
      </c>
      <c r="B339" t="s">
        <v>4</v>
      </c>
      <c r="C339" t="s">
        <v>26</v>
      </c>
      <c r="D339" s="6">
        <v>-98.459100000000007</v>
      </c>
      <c r="E339" s="6">
        <v>99.842100000000002</v>
      </c>
      <c r="F339">
        <v>345</v>
      </c>
      <c r="G339">
        <v>338</v>
      </c>
      <c r="H339">
        <v>25</v>
      </c>
      <c r="I339" s="6">
        <v>3.0341</v>
      </c>
      <c r="J339" s="6">
        <v>0.5</v>
      </c>
      <c r="K339" s="6">
        <v>111.1814</v>
      </c>
      <c r="L339" s="6">
        <v>81.5</v>
      </c>
      <c r="M339" s="6">
        <v>3.9011</v>
      </c>
      <c r="N339" s="53">
        <f t="shared" si="6"/>
        <v>0.45</v>
      </c>
    </row>
    <row r="340" spans="1:16">
      <c r="A340" s="11" t="s">
        <v>627</v>
      </c>
      <c r="B340" t="s">
        <v>3</v>
      </c>
      <c r="C340" t="s">
        <v>68</v>
      </c>
      <c r="D340" s="6">
        <v>-98.913300000000007</v>
      </c>
      <c r="E340" s="6">
        <v>30.396899999999999</v>
      </c>
      <c r="F340">
        <v>389</v>
      </c>
      <c r="G340">
        <v>339</v>
      </c>
      <c r="H340">
        <v>57</v>
      </c>
      <c r="I340" s="6">
        <v>0.47520000000000001</v>
      </c>
      <c r="J340" s="6">
        <v>0.5</v>
      </c>
      <c r="K340" s="6">
        <v>70.127799999999993</v>
      </c>
      <c r="L340" s="6">
        <v>1.3</v>
      </c>
      <c r="M340" s="6">
        <v>9.5094999999999992</v>
      </c>
      <c r="N340" s="53">
        <f t="shared" si="6"/>
        <v>0.45</v>
      </c>
    </row>
    <row r="341" spans="1:16">
      <c r="A341" s="11" t="s">
        <v>592</v>
      </c>
      <c r="B341" t="s">
        <v>1</v>
      </c>
      <c r="C341" t="s">
        <v>83</v>
      </c>
      <c r="D341" s="6">
        <v>-98.973799999999997</v>
      </c>
      <c r="E341" s="6">
        <v>46.442500000000003</v>
      </c>
      <c r="F341">
        <v>358</v>
      </c>
      <c r="G341">
        <v>340</v>
      </c>
      <c r="H341">
        <v>83</v>
      </c>
      <c r="I341" s="6">
        <v>2.0236000000000001</v>
      </c>
      <c r="J341" s="6">
        <v>0.25</v>
      </c>
      <c r="K341" s="6">
        <v>60.004100000000001</v>
      </c>
      <c r="L341" s="6">
        <v>28.099900000000002</v>
      </c>
      <c r="M341" s="6">
        <v>3.8462000000000001</v>
      </c>
      <c r="N341" s="53">
        <f t="shared" si="6"/>
        <v>0.22500000000000001</v>
      </c>
    </row>
    <row r="342" spans="1:16">
      <c r="A342" s="11" t="s">
        <v>680</v>
      </c>
      <c r="B342" t="s">
        <v>3</v>
      </c>
      <c r="C342" t="s">
        <v>341</v>
      </c>
      <c r="D342" s="6">
        <v>-99.280199999999994</v>
      </c>
      <c r="E342" s="6">
        <v>30.03</v>
      </c>
      <c r="F342" t="s">
        <v>722</v>
      </c>
      <c r="G342">
        <v>341</v>
      </c>
      <c r="H342">
        <v>58</v>
      </c>
      <c r="I342" s="6">
        <v>0.28839999999999999</v>
      </c>
      <c r="J342" s="6">
        <v>0.5</v>
      </c>
      <c r="K342" s="6">
        <v>56.872999999999998</v>
      </c>
      <c r="L342" s="6">
        <v>-0.19919999999999999</v>
      </c>
      <c r="M342" s="6">
        <v>5.9328000000000003</v>
      </c>
      <c r="N342" s="53">
        <f t="shared" si="6"/>
        <v>0.45</v>
      </c>
    </row>
    <row r="343" spans="1:16">
      <c r="A343" s="11" t="s">
        <v>656</v>
      </c>
      <c r="B343" t="s">
        <v>3</v>
      </c>
      <c r="C343" t="s">
        <v>17</v>
      </c>
      <c r="D343" s="6">
        <v>-99.496700000000004</v>
      </c>
      <c r="E343" s="6">
        <v>29.813500000000001</v>
      </c>
      <c r="F343">
        <v>380</v>
      </c>
      <c r="G343">
        <v>342</v>
      </c>
      <c r="H343">
        <v>59</v>
      </c>
      <c r="I343" s="6">
        <v>0.79279999999999995</v>
      </c>
      <c r="J343" s="6">
        <v>0.25</v>
      </c>
      <c r="K343" s="6">
        <v>49.2438</v>
      </c>
      <c r="L343" s="6">
        <v>5.3017000000000003</v>
      </c>
      <c r="M343" s="6">
        <v>4.6874000000000002</v>
      </c>
      <c r="N343" s="53">
        <f t="shared" si="6"/>
        <v>0.22500000000000001</v>
      </c>
    </row>
    <row r="344" spans="1:16">
      <c r="A344" s="11" t="s">
        <v>653</v>
      </c>
      <c r="B344" t="s">
        <v>3</v>
      </c>
      <c r="C344" t="s">
        <v>55</v>
      </c>
      <c r="D344" s="6">
        <v>-99.640600000000006</v>
      </c>
      <c r="E344" s="6">
        <v>29.669599999999999</v>
      </c>
      <c r="F344">
        <v>379</v>
      </c>
      <c r="G344">
        <v>343</v>
      </c>
      <c r="H344">
        <v>60</v>
      </c>
      <c r="I344" s="6">
        <v>2.0952000000000002</v>
      </c>
      <c r="J344" s="6">
        <v>0.6</v>
      </c>
      <c r="K344" s="6">
        <v>53.380600000000001</v>
      </c>
      <c r="L344" s="6">
        <v>12.275</v>
      </c>
      <c r="M344" s="6">
        <v>4.0496999999999996</v>
      </c>
      <c r="N344" s="53">
        <f t="shared" si="6"/>
        <v>0.54</v>
      </c>
    </row>
    <row r="345" spans="1:16">
      <c r="A345" s="11" t="s">
        <v>827</v>
      </c>
      <c r="B345" t="s">
        <v>4</v>
      </c>
      <c r="C345" t="s">
        <v>17</v>
      </c>
      <c r="D345" s="6">
        <v>-100.05070000000001</v>
      </c>
      <c r="E345" s="6">
        <v>98.250500000000002</v>
      </c>
      <c r="F345">
        <v>257</v>
      </c>
      <c r="G345">
        <v>344</v>
      </c>
      <c r="H345">
        <v>26</v>
      </c>
      <c r="I345" s="6">
        <v>3.6312000000000002</v>
      </c>
      <c r="J345" s="6">
        <v>0.82499999999999996</v>
      </c>
      <c r="K345" s="6">
        <v>111.07810000000001</v>
      </c>
      <c r="L345" s="6">
        <v>79.221100000000007</v>
      </c>
      <c r="M345" s="6">
        <v>4.0122</v>
      </c>
      <c r="N345" s="53">
        <f t="shared" si="6"/>
        <v>0.74249999999999994</v>
      </c>
    </row>
    <row r="346" spans="1:16">
      <c r="A346" s="11" t="s">
        <v>597</v>
      </c>
      <c r="B346" t="s">
        <v>1</v>
      </c>
      <c r="C346" t="s">
        <v>53</v>
      </c>
      <c r="D346" s="6">
        <v>-100.70310000000001</v>
      </c>
      <c r="E346" s="6">
        <v>44.713299999999997</v>
      </c>
      <c r="F346">
        <v>391</v>
      </c>
      <c r="G346">
        <v>345</v>
      </c>
      <c r="H346">
        <v>84</v>
      </c>
      <c r="I346" s="6">
        <v>1.0752999999999999</v>
      </c>
      <c r="J346" s="6">
        <v>0.5</v>
      </c>
      <c r="K346" s="6">
        <v>82.073800000000006</v>
      </c>
      <c r="L346" s="6">
        <v>4.3</v>
      </c>
      <c r="M346" s="6">
        <v>8.3749000000000002</v>
      </c>
      <c r="N346" s="53">
        <f t="shared" si="6"/>
        <v>0.45</v>
      </c>
    </row>
    <row r="347" spans="1:16">
      <c r="A347" s="11" t="s">
        <v>434</v>
      </c>
      <c r="B347" t="s">
        <v>2</v>
      </c>
      <c r="C347" t="s">
        <v>44</v>
      </c>
      <c r="D347" s="6">
        <v>-100.9148</v>
      </c>
      <c r="E347" s="6">
        <v>49.572200000000002</v>
      </c>
      <c r="F347">
        <v>237</v>
      </c>
      <c r="G347">
        <v>346</v>
      </c>
      <c r="H347">
        <v>112</v>
      </c>
      <c r="I347" s="6">
        <v>1.6669</v>
      </c>
      <c r="J347" s="6">
        <v>1</v>
      </c>
      <c r="K347" s="6">
        <v>73.5167</v>
      </c>
      <c r="L347" s="6">
        <v>6.2</v>
      </c>
      <c r="M347" s="6">
        <v>3.5019999999999998</v>
      </c>
      <c r="N347" s="53">
        <f t="shared" si="6"/>
        <v>0.9</v>
      </c>
    </row>
    <row r="348" spans="1:16">
      <c r="A348" s="11" t="s">
        <v>640</v>
      </c>
      <c r="B348" t="s">
        <v>3</v>
      </c>
      <c r="C348" t="s">
        <v>41</v>
      </c>
      <c r="D348" s="6">
        <v>-100.93819999999999</v>
      </c>
      <c r="E348" s="6">
        <v>28.372</v>
      </c>
      <c r="F348">
        <v>383</v>
      </c>
      <c r="G348">
        <v>347</v>
      </c>
      <c r="H348">
        <v>61</v>
      </c>
      <c r="I348" s="6">
        <v>1.6304000000000001</v>
      </c>
      <c r="J348" s="6">
        <v>0.25</v>
      </c>
      <c r="K348" s="6">
        <v>37.96</v>
      </c>
      <c r="L348" s="6">
        <v>14.25</v>
      </c>
      <c r="M348" s="6">
        <v>3.9064000000000001</v>
      </c>
      <c r="N348" s="53">
        <f t="shared" si="6"/>
        <v>0.22500000000000001</v>
      </c>
    </row>
    <row r="349" spans="1:16">
      <c r="A349" s="11" t="s">
        <v>736</v>
      </c>
      <c r="B349" t="s">
        <v>1</v>
      </c>
      <c r="C349" t="s">
        <v>341</v>
      </c>
      <c r="D349" s="6">
        <v>-101.29179999999999</v>
      </c>
      <c r="E349" s="6">
        <v>44.124600000000001</v>
      </c>
      <c r="F349" t="s">
        <v>722</v>
      </c>
      <c r="G349">
        <v>348</v>
      </c>
      <c r="H349">
        <v>85</v>
      </c>
      <c r="I349" s="6">
        <v>1.2298</v>
      </c>
      <c r="J349" s="6">
        <v>0.5</v>
      </c>
      <c r="K349" s="6">
        <v>66.577699999999993</v>
      </c>
      <c r="L349" s="6">
        <v>0</v>
      </c>
      <c r="M349" s="6">
        <v>9.7131000000000007</v>
      </c>
      <c r="N349" s="53">
        <f t="shared" si="6"/>
        <v>0.45</v>
      </c>
    </row>
    <row r="350" spans="1:16">
      <c r="A350" s="11" t="s">
        <v>42</v>
      </c>
      <c r="B350" t="s">
        <v>2</v>
      </c>
      <c r="C350" t="s">
        <v>22</v>
      </c>
      <c r="D350" s="6">
        <v>-101.4667</v>
      </c>
      <c r="E350" s="6">
        <v>49.020299999999999</v>
      </c>
      <c r="F350" t="s">
        <v>722</v>
      </c>
      <c r="G350">
        <v>349</v>
      </c>
      <c r="H350">
        <v>113</v>
      </c>
      <c r="I350" s="6">
        <v>3.0234000000000001</v>
      </c>
      <c r="J350" s="6">
        <v>16.75</v>
      </c>
      <c r="K350" s="6">
        <v>105.2264</v>
      </c>
      <c r="L350" s="6">
        <v>0</v>
      </c>
      <c r="M350" s="6">
        <v>19.464500000000001</v>
      </c>
      <c r="N350" s="53">
        <f t="shared" si="6"/>
        <v>15.075000000000001</v>
      </c>
    </row>
    <row r="351" spans="1:16">
      <c r="A351" s="39" t="s">
        <v>578</v>
      </c>
      <c r="B351" s="39" t="s">
        <v>1</v>
      </c>
      <c r="C351" s="39" t="s">
        <v>32</v>
      </c>
      <c r="D351" s="40">
        <v>-102.265</v>
      </c>
      <c r="E351" s="40">
        <v>43.151299999999999</v>
      </c>
      <c r="F351" s="39">
        <v>179</v>
      </c>
      <c r="G351" s="39">
        <v>350</v>
      </c>
      <c r="H351" s="39">
        <v>86</v>
      </c>
      <c r="I351" s="40">
        <v>2.3149999999999999</v>
      </c>
      <c r="J351" s="40">
        <v>0.75</v>
      </c>
      <c r="K351" s="40">
        <v>93.515900000000002</v>
      </c>
      <c r="L351" s="40">
        <v>3.339</v>
      </c>
      <c r="M351" s="40">
        <v>4.4912000000000001</v>
      </c>
      <c r="N351" s="53">
        <f t="shared" si="6"/>
        <v>0.67500000000000004</v>
      </c>
      <c r="O351" s="55" t="s">
        <v>1574</v>
      </c>
      <c r="P351">
        <v>1</v>
      </c>
    </row>
    <row r="352" spans="1:16">
      <c r="A352" s="11" t="s">
        <v>223</v>
      </c>
      <c r="B352" t="s">
        <v>3</v>
      </c>
      <c r="C352" t="s">
        <v>91</v>
      </c>
      <c r="D352" s="6">
        <v>-102.5335</v>
      </c>
      <c r="E352" s="6">
        <v>26.776700000000002</v>
      </c>
      <c r="F352" t="s">
        <v>722</v>
      </c>
      <c r="G352">
        <v>351</v>
      </c>
      <c r="H352">
        <v>62</v>
      </c>
      <c r="I352" s="6">
        <v>0.72299999999999998</v>
      </c>
      <c r="J352" s="6">
        <v>1</v>
      </c>
      <c r="K352" s="6">
        <v>80.643299999999996</v>
      </c>
      <c r="L352" s="6">
        <v>0</v>
      </c>
      <c r="M352" s="6">
        <v>12.1753</v>
      </c>
      <c r="N352" s="53">
        <f t="shared" si="6"/>
        <v>0.9</v>
      </c>
    </row>
    <row r="353" spans="1:14">
      <c r="A353" s="11" t="s">
        <v>1238</v>
      </c>
      <c r="B353" t="s">
        <v>3</v>
      </c>
      <c r="C353" t="s">
        <v>19</v>
      </c>
      <c r="D353" s="6">
        <v>-102.6039</v>
      </c>
      <c r="E353" s="6">
        <v>26.706299999999999</v>
      </c>
      <c r="F353" t="s">
        <v>722</v>
      </c>
      <c r="G353">
        <v>352</v>
      </c>
      <c r="H353">
        <v>63</v>
      </c>
      <c r="I353" s="6">
        <v>1.4826999999999999</v>
      </c>
      <c r="J353" s="6">
        <v>0.5</v>
      </c>
      <c r="K353" s="6">
        <v>42.479700000000001</v>
      </c>
      <c r="L353" s="6">
        <v>0</v>
      </c>
      <c r="M353" s="6">
        <v>2.3193000000000001</v>
      </c>
      <c r="N353" s="53">
        <f t="shared" si="6"/>
        <v>0.45</v>
      </c>
    </row>
    <row r="354" spans="1:14">
      <c r="A354" s="11" t="s">
        <v>576</v>
      </c>
      <c r="B354" t="s">
        <v>1</v>
      </c>
      <c r="C354" t="s">
        <v>39</v>
      </c>
      <c r="D354" s="6">
        <v>-102.77800000000001</v>
      </c>
      <c r="E354" s="6">
        <v>42.638300000000001</v>
      </c>
      <c r="F354">
        <v>266</v>
      </c>
      <c r="G354">
        <v>353</v>
      </c>
      <c r="H354">
        <v>87</v>
      </c>
      <c r="I354" s="6">
        <v>3.8351999999999999</v>
      </c>
      <c r="J354" s="6">
        <v>0.5</v>
      </c>
      <c r="K354" s="6">
        <v>50.027900000000002</v>
      </c>
      <c r="L354" s="6">
        <v>6</v>
      </c>
      <c r="M354" s="6">
        <v>3.9529999999999998</v>
      </c>
      <c r="N354" s="53">
        <f t="shared" si="6"/>
        <v>0.45</v>
      </c>
    </row>
    <row r="355" spans="1:14">
      <c r="A355" s="11" t="s">
        <v>828</v>
      </c>
      <c r="B355" t="s">
        <v>4</v>
      </c>
      <c r="C355" t="s">
        <v>15</v>
      </c>
      <c r="D355" s="6">
        <v>-102.9357</v>
      </c>
      <c r="E355" s="6">
        <v>95.365499999999997</v>
      </c>
      <c r="F355">
        <v>282</v>
      </c>
      <c r="G355">
        <v>354</v>
      </c>
      <c r="H355">
        <v>27</v>
      </c>
      <c r="I355" s="6">
        <v>1.7054</v>
      </c>
      <c r="J355" s="6">
        <v>0.5</v>
      </c>
      <c r="K355" s="6">
        <v>113.0381</v>
      </c>
      <c r="L355" s="6">
        <v>71</v>
      </c>
      <c r="M355" s="6">
        <v>3.1867999999999999</v>
      </c>
      <c r="N355" s="53">
        <f t="shared" si="6"/>
        <v>0.45</v>
      </c>
    </row>
    <row r="356" spans="1:14">
      <c r="A356" s="11" t="s">
        <v>409</v>
      </c>
      <c r="B356" t="s">
        <v>2</v>
      </c>
      <c r="C356" t="s">
        <v>75</v>
      </c>
      <c r="D356" s="6">
        <v>-103.69670000000001</v>
      </c>
      <c r="E356" s="6">
        <v>46.790300000000002</v>
      </c>
      <c r="F356">
        <v>351</v>
      </c>
      <c r="G356">
        <v>355</v>
      </c>
      <c r="H356">
        <v>114</v>
      </c>
      <c r="I356" s="6">
        <v>1.9975000000000001</v>
      </c>
      <c r="J356" s="6">
        <v>0.5</v>
      </c>
      <c r="K356" s="6">
        <v>69.343699999999998</v>
      </c>
      <c r="L356" s="6">
        <v>17.802600000000002</v>
      </c>
      <c r="M356" s="6">
        <v>4.9233000000000002</v>
      </c>
      <c r="N356" s="53">
        <f t="shared" si="6"/>
        <v>0.45</v>
      </c>
    </row>
    <row r="357" spans="1:14">
      <c r="A357" s="11" t="s">
        <v>171</v>
      </c>
      <c r="B357" t="s">
        <v>3</v>
      </c>
      <c r="C357" t="s">
        <v>71</v>
      </c>
      <c r="D357" s="6">
        <v>-103.9091</v>
      </c>
      <c r="E357" s="6">
        <v>25.4011</v>
      </c>
      <c r="F357" t="s">
        <v>722</v>
      </c>
      <c r="G357">
        <v>356</v>
      </c>
      <c r="H357">
        <v>64</v>
      </c>
      <c r="I357" s="6">
        <v>0.90039999999999998</v>
      </c>
      <c r="J357" s="6">
        <v>0.5</v>
      </c>
      <c r="K357" s="6">
        <v>44.4666</v>
      </c>
      <c r="L357" s="6">
        <v>0.5</v>
      </c>
      <c r="M357" s="6">
        <v>6.2233999999999998</v>
      </c>
      <c r="N357" s="53">
        <f t="shared" si="6"/>
        <v>0.45</v>
      </c>
    </row>
    <row r="358" spans="1:14">
      <c r="A358" s="11" t="s">
        <v>682</v>
      </c>
      <c r="B358" t="s">
        <v>3</v>
      </c>
      <c r="C358" t="s">
        <v>132</v>
      </c>
      <c r="D358" s="6">
        <v>-104.26390000000001</v>
      </c>
      <c r="E358" s="6">
        <v>25.046299999999999</v>
      </c>
      <c r="F358" t="s">
        <v>722</v>
      </c>
      <c r="G358">
        <v>357</v>
      </c>
      <c r="H358">
        <v>65</v>
      </c>
      <c r="I358" s="6">
        <v>1.2813000000000001</v>
      </c>
      <c r="J358" s="6">
        <v>0.25</v>
      </c>
      <c r="K358" s="6">
        <v>44.406100000000002</v>
      </c>
      <c r="L358" s="6">
        <v>2.8</v>
      </c>
      <c r="M358" s="6">
        <v>2.8429000000000002</v>
      </c>
      <c r="N358" s="53">
        <f t="shared" si="6"/>
        <v>0.22500000000000001</v>
      </c>
    </row>
    <row r="359" spans="1:14">
      <c r="A359" s="11" t="s">
        <v>814</v>
      </c>
      <c r="B359" t="s">
        <v>4</v>
      </c>
      <c r="C359" t="s">
        <v>62</v>
      </c>
      <c r="D359" s="6">
        <v>-104.428</v>
      </c>
      <c r="E359" s="6">
        <v>93.873199999999997</v>
      </c>
      <c r="F359" t="s">
        <v>722</v>
      </c>
      <c r="G359">
        <v>358</v>
      </c>
      <c r="H359">
        <v>28</v>
      </c>
      <c r="I359" s="6">
        <v>0.87890000000000001</v>
      </c>
      <c r="J359" s="6">
        <v>0.75</v>
      </c>
      <c r="K359" s="6">
        <v>109.3079</v>
      </c>
      <c r="L359" s="6">
        <v>72.075400000000002</v>
      </c>
      <c r="M359" s="6">
        <v>3.9914000000000001</v>
      </c>
      <c r="N359" s="53">
        <f t="shared" si="6"/>
        <v>0.67500000000000004</v>
      </c>
    </row>
    <row r="360" spans="1:14">
      <c r="A360" s="11" t="s">
        <v>854</v>
      </c>
      <c r="B360" t="s">
        <v>4</v>
      </c>
      <c r="C360" t="s">
        <v>141</v>
      </c>
      <c r="D360" s="6">
        <v>-104.85420000000001</v>
      </c>
      <c r="E360" s="6">
        <v>93.447000000000003</v>
      </c>
      <c r="F360">
        <v>285</v>
      </c>
      <c r="G360">
        <v>359</v>
      </c>
      <c r="H360">
        <v>29</v>
      </c>
      <c r="I360" s="6">
        <v>4.6879999999999997</v>
      </c>
      <c r="J360" s="6">
        <v>0.75</v>
      </c>
      <c r="K360" s="6">
        <v>111.7059</v>
      </c>
      <c r="L360" s="6">
        <v>63.375399999999999</v>
      </c>
      <c r="M360" s="6">
        <v>2.3410000000000002</v>
      </c>
      <c r="N360" s="53">
        <f t="shared" si="6"/>
        <v>0.67500000000000004</v>
      </c>
    </row>
    <row r="361" spans="1:14">
      <c r="A361" s="11" t="s">
        <v>373</v>
      </c>
      <c r="B361" t="s">
        <v>2</v>
      </c>
      <c r="C361" t="s">
        <v>39</v>
      </c>
      <c r="D361" s="6">
        <v>-105.2835</v>
      </c>
      <c r="E361" s="6">
        <v>45.203499999999998</v>
      </c>
      <c r="F361">
        <v>277</v>
      </c>
      <c r="G361">
        <v>360</v>
      </c>
      <c r="H361">
        <v>115</v>
      </c>
      <c r="I361" s="6">
        <v>1.7390000000000001</v>
      </c>
      <c r="J361" s="6">
        <v>0.5</v>
      </c>
      <c r="K361" s="6">
        <v>73.403099999999995</v>
      </c>
      <c r="L361" s="6">
        <v>3.7</v>
      </c>
      <c r="M361" s="6">
        <v>7.0137</v>
      </c>
      <c r="N361" s="53">
        <f t="shared" si="6"/>
        <v>0.45</v>
      </c>
    </row>
    <row r="362" spans="1:14">
      <c r="A362" s="11" t="s">
        <v>647</v>
      </c>
      <c r="B362" t="s">
        <v>3</v>
      </c>
      <c r="C362" t="s">
        <v>36</v>
      </c>
      <c r="D362" s="6">
        <v>-105.355</v>
      </c>
      <c r="E362" s="6">
        <v>23.955100000000002</v>
      </c>
      <c r="F362">
        <v>385</v>
      </c>
      <c r="G362">
        <v>361</v>
      </c>
      <c r="H362">
        <v>66</v>
      </c>
      <c r="I362" s="6">
        <v>1.3573999999999999</v>
      </c>
      <c r="J362" s="6">
        <v>0.5</v>
      </c>
      <c r="K362" s="6">
        <v>36.846699999999998</v>
      </c>
      <c r="L362" s="6">
        <v>6.1521999999999997</v>
      </c>
      <c r="M362" s="6">
        <v>4.3151999999999999</v>
      </c>
      <c r="N362" s="53">
        <f t="shared" si="6"/>
        <v>0.45</v>
      </c>
    </row>
    <row r="363" spans="1:14">
      <c r="A363" s="11" t="s">
        <v>783</v>
      </c>
      <c r="B363" t="s">
        <v>3</v>
      </c>
      <c r="C363" t="s">
        <v>341</v>
      </c>
      <c r="D363" s="6">
        <v>-105.7353</v>
      </c>
      <c r="E363" s="6">
        <v>23.5749</v>
      </c>
      <c r="F363" t="s">
        <v>722</v>
      </c>
      <c r="G363">
        <v>362</v>
      </c>
      <c r="H363">
        <v>67</v>
      </c>
      <c r="I363" s="6">
        <v>2.1610999999999998</v>
      </c>
      <c r="J363" s="6">
        <v>0.5</v>
      </c>
      <c r="K363" s="6">
        <v>40.003799999999998</v>
      </c>
      <c r="L363" s="6">
        <v>0</v>
      </c>
      <c r="M363" s="6">
        <v>11.079800000000001</v>
      </c>
      <c r="N363" s="53">
        <f t="shared" si="6"/>
        <v>0.45</v>
      </c>
    </row>
    <row r="364" spans="1:14">
      <c r="A364" s="11" t="s">
        <v>857</v>
      </c>
      <c r="B364" t="s">
        <v>4</v>
      </c>
      <c r="C364" t="s">
        <v>73</v>
      </c>
      <c r="D364" s="6">
        <v>-105.7597</v>
      </c>
      <c r="E364" s="6">
        <v>92.541499999999999</v>
      </c>
      <c r="F364" t="s">
        <v>722</v>
      </c>
      <c r="G364">
        <v>363</v>
      </c>
      <c r="H364">
        <v>30</v>
      </c>
      <c r="I364" s="6">
        <v>10.5389</v>
      </c>
      <c r="J364" s="6">
        <v>0.5</v>
      </c>
      <c r="K364" s="6">
        <v>110.3762</v>
      </c>
      <c r="L364" s="6">
        <v>63.377200000000002</v>
      </c>
      <c r="M364" s="6">
        <v>3.9662000000000002</v>
      </c>
      <c r="N364" s="53">
        <f t="shared" si="6"/>
        <v>0.45</v>
      </c>
    </row>
    <row r="365" spans="1:14">
      <c r="A365" s="11" t="s">
        <v>433</v>
      </c>
      <c r="B365" t="s">
        <v>2</v>
      </c>
      <c r="C365" t="s">
        <v>36</v>
      </c>
      <c r="D365" s="6">
        <v>-106.1049</v>
      </c>
      <c r="E365" s="6">
        <v>44.382100000000001</v>
      </c>
      <c r="F365">
        <v>350</v>
      </c>
      <c r="G365">
        <v>364</v>
      </c>
      <c r="H365">
        <v>116</v>
      </c>
      <c r="I365" s="6">
        <v>2.3336000000000001</v>
      </c>
      <c r="J365" s="6">
        <v>0.5</v>
      </c>
      <c r="K365" s="6">
        <v>57.352200000000003</v>
      </c>
      <c r="L365" s="6">
        <v>8.3610000000000007</v>
      </c>
      <c r="M365" s="6">
        <v>4.4276999999999997</v>
      </c>
      <c r="N365" s="53">
        <f t="shared" si="6"/>
        <v>0.45</v>
      </c>
    </row>
    <row r="366" spans="1:14">
      <c r="A366" s="11" t="s">
        <v>582</v>
      </c>
      <c r="B366" t="s">
        <v>1</v>
      </c>
      <c r="C366" t="s">
        <v>17</v>
      </c>
      <c r="D366" s="6">
        <v>-106.3819</v>
      </c>
      <c r="E366" s="6">
        <v>39.034399999999998</v>
      </c>
      <c r="F366">
        <v>360</v>
      </c>
      <c r="G366">
        <v>365</v>
      </c>
      <c r="H366">
        <v>88</v>
      </c>
      <c r="I366" s="6">
        <v>0.66910000000000003</v>
      </c>
      <c r="J366" s="6">
        <v>0.5</v>
      </c>
      <c r="K366" s="6">
        <v>60.342100000000002</v>
      </c>
      <c r="L366" s="6">
        <v>8.1</v>
      </c>
      <c r="M366" s="6">
        <v>3.7818999999999998</v>
      </c>
      <c r="N366" s="53">
        <f t="shared" si="6"/>
        <v>0.45</v>
      </c>
    </row>
    <row r="367" spans="1:14">
      <c r="A367" s="11" t="s">
        <v>317</v>
      </c>
      <c r="B367" t="s">
        <v>0</v>
      </c>
      <c r="C367" t="s">
        <v>132</v>
      </c>
      <c r="D367" s="6">
        <v>-106.8339</v>
      </c>
      <c r="E367" s="6">
        <v>154.05520000000001</v>
      </c>
      <c r="F367">
        <v>337</v>
      </c>
      <c r="G367">
        <v>366</v>
      </c>
      <c r="H367">
        <v>30</v>
      </c>
      <c r="I367" s="6">
        <v>16.0748</v>
      </c>
      <c r="J367" s="6">
        <v>1</v>
      </c>
      <c r="K367" s="6">
        <v>190.6464</v>
      </c>
      <c r="L367" s="6">
        <v>86.837699999999998</v>
      </c>
      <c r="M367" s="6">
        <v>4.3247999999999998</v>
      </c>
      <c r="N367" s="53">
        <f t="shared" si="6"/>
        <v>0.9</v>
      </c>
    </row>
    <row r="368" spans="1:14">
      <c r="A368" s="11" t="s">
        <v>211</v>
      </c>
      <c r="B368" t="s">
        <v>1</v>
      </c>
      <c r="C368" t="s">
        <v>39</v>
      </c>
      <c r="D368" s="6">
        <v>-106.8445</v>
      </c>
      <c r="E368" s="6">
        <v>38.571800000000003</v>
      </c>
      <c r="F368">
        <v>223</v>
      </c>
      <c r="G368">
        <v>367</v>
      </c>
      <c r="H368">
        <v>89</v>
      </c>
      <c r="I368" s="6">
        <v>0.54079999999999995</v>
      </c>
      <c r="J368" s="6">
        <v>0.5</v>
      </c>
      <c r="K368" s="6">
        <v>57.717100000000002</v>
      </c>
      <c r="L368" s="6">
        <v>0.7</v>
      </c>
      <c r="M368" s="6">
        <v>4.4603999999999999</v>
      </c>
      <c r="N368" s="53">
        <f t="shared" si="6"/>
        <v>0.45</v>
      </c>
    </row>
    <row r="369" spans="1:14">
      <c r="A369" s="11" t="s">
        <v>189</v>
      </c>
      <c r="B369" t="s">
        <v>1</v>
      </c>
      <c r="C369" t="s">
        <v>64</v>
      </c>
      <c r="D369" s="6">
        <v>-107.25749999999999</v>
      </c>
      <c r="E369" s="6">
        <v>38.158799999999999</v>
      </c>
      <c r="F369">
        <v>219</v>
      </c>
      <c r="G369">
        <v>368</v>
      </c>
      <c r="H369">
        <v>90</v>
      </c>
      <c r="I369" s="6">
        <v>1.1046</v>
      </c>
      <c r="J369" s="6">
        <v>1.25</v>
      </c>
      <c r="K369" s="6">
        <v>64.6995</v>
      </c>
      <c r="L369" s="6">
        <v>1.07</v>
      </c>
      <c r="M369" s="6">
        <v>4.4238</v>
      </c>
      <c r="N369" s="53">
        <f t="shared" si="6"/>
        <v>1.125</v>
      </c>
    </row>
    <row r="370" spans="1:14">
      <c r="A370" s="11" t="s">
        <v>224</v>
      </c>
      <c r="B370" t="s">
        <v>1</v>
      </c>
      <c r="C370" t="s">
        <v>55</v>
      </c>
      <c r="D370" s="6">
        <v>-107.51300000000001</v>
      </c>
      <c r="E370" s="6">
        <v>37.903300000000002</v>
      </c>
      <c r="F370">
        <v>201</v>
      </c>
      <c r="G370">
        <v>369</v>
      </c>
      <c r="H370">
        <v>91</v>
      </c>
      <c r="I370" s="6">
        <v>1.7017</v>
      </c>
      <c r="J370" s="6">
        <v>0.5</v>
      </c>
      <c r="K370" s="6">
        <v>57.925699999999999</v>
      </c>
      <c r="L370" s="6">
        <v>8.8902999999999999</v>
      </c>
      <c r="M370" s="6">
        <v>4.9965999999999999</v>
      </c>
      <c r="N370" s="53">
        <f t="shared" si="6"/>
        <v>0.45</v>
      </c>
    </row>
    <row r="371" spans="1:14">
      <c r="A371" s="11" t="s">
        <v>659</v>
      </c>
      <c r="B371" t="s">
        <v>3</v>
      </c>
      <c r="C371" t="s">
        <v>17</v>
      </c>
      <c r="D371" s="6">
        <v>-107.6895</v>
      </c>
      <c r="E371" s="6">
        <v>21.620699999999999</v>
      </c>
      <c r="F371" t="s">
        <v>722</v>
      </c>
      <c r="G371">
        <v>370</v>
      </c>
      <c r="H371">
        <v>68</v>
      </c>
      <c r="I371" s="6">
        <v>0.89800000000000002</v>
      </c>
      <c r="J371" s="6">
        <v>0.5</v>
      </c>
      <c r="K371" s="6">
        <v>34.090000000000003</v>
      </c>
      <c r="L371" s="6">
        <v>0</v>
      </c>
      <c r="M371" s="6">
        <v>0.91559999999999997</v>
      </c>
      <c r="N371" s="53">
        <f t="shared" si="6"/>
        <v>0.45</v>
      </c>
    </row>
    <row r="372" spans="1:14">
      <c r="A372" s="11" t="s">
        <v>444</v>
      </c>
      <c r="B372" t="s">
        <v>2</v>
      </c>
      <c r="C372" t="s">
        <v>32</v>
      </c>
      <c r="D372" s="6">
        <v>-107.94</v>
      </c>
      <c r="E372" s="6">
        <v>42.546999999999997</v>
      </c>
      <c r="F372">
        <v>291</v>
      </c>
      <c r="G372">
        <v>371</v>
      </c>
      <c r="H372">
        <v>117</v>
      </c>
      <c r="I372" s="6">
        <v>1.64</v>
      </c>
      <c r="J372" s="6">
        <v>1</v>
      </c>
      <c r="K372" s="6">
        <v>52.811799999999998</v>
      </c>
      <c r="L372" s="6">
        <v>4.9379999999999997</v>
      </c>
      <c r="M372" s="6">
        <v>5.8471000000000002</v>
      </c>
      <c r="N372" s="53">
        <f t="shared" si="6"/>
        <v>0.9</v>
      </c>
    </row>
    <row r="373" spans="1:14">
      <c r="A373" s="11" t="s">
        <v>654</v>
      </c>
      <c r="B373" t="s">
        <v>3</v>
      </c>
      <c r="C373" t="s">
        <v>88</v>
      </c>
      <c r="D373" s="6">
        <v>-108.10339999999999</v>
      </c>
      <c r="E373" s="6">
        <v>21.206800000000001</v>
      </c>
      <c r="F373">
        <v>386</v>
      </c>
      <c r="G373">
        <v>372</v>
      </c>
      <c r="H373">
        <v>69</v>
      </c>
      <c r="I373" s="6">
        <v>1.0586</v>
      </c>
      <c r="J373" s="6">
        <v>0.5</v>
      </c>
      <c r="K373" s="6">
        <v>33.6693</v>
      </c>
      <c r="L373" s="6">
        <v>4.5011000000000001</v>
      </c>
      <c r="M373" s="6">
        <v>4.4535</v>
      </c>
      <c r="N373" s="53">
        <f t="shared" si="6"/>
        <v>0.45</v>
      </c>
    </row>
    <row r="374" spans="1:14">
      <c r="A374" s="11" t="s">
        <v>590</v>
      </c>
      <c r="B374" t="s">
        <v>2</v>
      </c>
      <c r="C374" t="s">
        <v>15</v>
      </c>
      <c r="D374" s="6">
        <v>-108.937</v>
      </c>
      <c r="E374" s="6">
        <v>41.55</v>
      </c>
      <c r="F374" t="s">
        <v>722</v>
      </c>
      <c r="G374">
        <v>373</v>
      </c>
      <c r="H374">
        <v>118</v>
      </c>
      <c r="I374" s="6">
        <v>1.5161</v>
      </c>
      <c r="J374" s="6">
        <v>0.66669999999999996</v>
      </c>
      <c r="K374" s="6">
        <v>43.631999999999998</v>
      </c>
      <c r="L374" s="6">
        <v>16.07</v>
      </c>
      <c r="M374" s="6">
        <v>1.0392999999999999</v>
      </c>
      <c r="N374" s="53">
        <f t="shared" si="6"/>
        <v>0.60002999999999995</v>
      </c>
    </row>
    <row r="375" spans="1:14">
      <c r="A375" s="11" t="s">
        <v>642</v>
      </c>
      <c r="B375" t="s">
        <v>3</v>
      </c>
      <c r="C375" t="s">
        <v>17</v>
      </c>
      <c r="D375" s="6">
        <v>-109.0716</v>
      </c>
      <c r="E375" s="6">
        <v>20.238600000000002</v>
      </c>
      <c r="F375" t="s">
        <v>722</v>
      </c>
      <c r="G375">
        <v>374</v>
      </c>
      <c r="H375">
        <v>70</v>
      </c>
      <c r="I375" s="6">
        <v>0.76029999999999998</v>
      </c>
      <c r="J375" s="6">
        <v>0.25</v>
      </c>
      <c r="K375" s="6">
        <v>49.509799999999998</v>
      </c>
      <c r="L375" s="6">
        <v>3</v>
      </c>
      <c r="M375" s="6">
        <v>5.3182999999999998</v>
      </c>
      <c r="N375" s="53">
        <f t="shared" si="6"/>
        <v>0.22500000000000001</v>
      </c>
    </row>
    <row r="376" spans="1:14">
      <c r="A376" s="11" t="s">
        <v>493</v>
      </c>
      <c r="B376" t="s">
        <v>1</v>
      </c>
      <c r="C376" t="s">
        <v>341</v>
      </c>
      <c r="D376" s="6">
        <v>-109.21120000000001</v>
      </c>
      <c r="E376" s="6">
        <v>36.205100000000002</v>
      </c>
      <c r="F376" t="s">
        <v>722</v>
      </c>
      <c r="G376">
        <v>375</v>
      </c>
      <c r="H376">
        <v>92</v>
      </c>
      <c r="I376" s="6">
        <v>0.73170000000000002</v>
      </c>
      <c r="J376" s="6">
        <v>0.33329999999999999</v>
      </c>
      <c r="K376" s="6">
        <v>69.998099999999994</v>
      </c>
      <c r="L376" s="6">
        <v>0</v>
      </c>
      <c r="M376" s="6">
        <v>9.9041999999999994</v>
      </c>
      <c r="N376" s="53">
        <f t="shared" si="6"/>
        <v>0.29997000000000001</v>
      </c>
    </row>
    <row r="377" spans="1:14">
      <c r="A377" s="11" t="s">
        <v>575</v>
      </c>
      <c r="B377" t="s">
        <v>1</v>
      </c>
      <c r="C377" t="s">
        <v>39</v>
      </c>
      <c r="D377" s="6">
        <v>-109.21810000000001</v>
      </c>
      <c r="E377" s="6">
        <v>36.1982</v>
      </c>
      <c r="F377">
        <v>331</v>
      </c>
      <c r="G377">
        <v>376</v>
      </c>
      <c r="H377">
        <v>93</v>
      </c>
      <c r="I377" s="6">
        <v>1.7184999999999999</v>
      </c>
      <c r="J377" s="6">
        <v>0.5</v>
      </c>
      <c r="K377" s="6">
        <v>68.354299999999995</v>
      </c>
      <c r="L377" s="6">
        <v>14.414300000000001</v>
      </c>
      <c r="M377" s="6">
        <v>3.7999000000000001</v>
      </c>
      <c r="N377" s="53">
        <f t="shared" si="6"/>
        <v>0.45</v>
      </c>
    </row>
    <row r="378" spans="1:14">
      <c r="A378" s="11" t="s">
        <v>657</v>
      </c>
      <c r="B378" t="s">
        <v>3</v>
      </c>
      <c r="C378" t="s">
        <v>15</v>
      </c>
      <c r="D378" s="6">
        <v>-109.25239999999999</v>
      </c>
      <c r="E378" s="6">
        <v>20.0578</v>
      </c>
      <c r="F378">
        <v>399</v>
      </c>
      <c r="G378">
        <v>377</v>
      </c>
      <c r="H378">
        <v>71</v>
      </c>
      <c r="I378" s="6">
        <v>1.1811</v>
      </c>
      <c r="J378" s="6">
        <v>0.25</v>
      </c>
      <c r="K378" s="6">
        <v>46.957700000000003</v>
      </c>
      <c r="L378" s="6">
        <v>0.2</v>
      </c>
      <c r="M378" s="6">
        <v>4.9800000000000004</v>
      </c>
      <c r="N378" s="53">
        <f t="shared" si="6"/>
        <v>0.22500000000000001</v>
      </c>
    </row>
    <row r="379" spans="1:14">
      <c r="A379" s="11" t="s">
        <v>1191</v>
      </c>
      <c r="B379" t="s">
        <v>5</v>
      </c>
      <c r="C379" t="s">
        <v>341</v>
      </c>
      <c r="D379" s="6">
        <v>-109.7256</v>
      </c>
      <c r="E379" s="6">
        <v>64.206000000000003</v>
      </c>
      <c r="F379" t="s">
        <v>722</v>
      </c>
      <c r="G379">
        <v>378</v>
      </c>
      <c r="H379">
        <v>36</v>
      </c>
      <c r="I379" s="6">
        <v>17.4297</v>
      </c>
      <c r="J379" s="6">
        <v>0.5</v>
      </c>
      <c r="K379" s="6">
        <v>120.4348</v>
      </c>
      <c r="L379" s="6">
        <v>0</v>
      </c>
      <c r="M379" s="6">
        <v>7.8865999999999996</v>
      </c>
      <c r="N379" s="53">
        <f t="shared" si="6"/>
        <v>0.45</v>
      </c>
    </row>
    <row r="380" spans="1:14">
      <c r="A380" s="11" t="s">
        <v>431</v>
      </c>
      <c r="B380" t="s">
        <v>2</v>
      </c>
      <c r="C380" t="s">
        <v>15</v>
      </c>
      <c r="D380" s="6">
        <v>-110.2229</v>
      </c>
      <c r="E380" s="6">
        <v>40.264099999999999</v>
      </c>
      <c r="F380">
        <v>404</v>
      </c>
      <c r="G380">
        <v>379</v>
      </c>
      <c r="H380">
        <v>119</v>
      </c>
      <c r="I380" s="6">
        <v>0.5948</v>
      </c>
      <c r="J380" s="6">
        <v>0.75</v>
      </c>
      <c r="K380" s="6">
        <v>76.443600000000004</v>
      </c>
      <c r="L380" s="6">
        <v>5.3666</v>
      </c>
      <c r="M380" s="6">
        <v>6.6851000000000003</v>
      </c>
      <c r="N380" s="53">
        <f t="shared" si="6"/>
        <v>0.67500000000000004</v>
      </c>
    </row>
    <row r="381" spans="1:14">
      <c r="A381" s="11" t="s">
        <v>679</v>
      </c>
      <c r="B381" t="s">
        <v>3</v>
      </c>
      <c r="C381" t="s">
        <v>15</v>
      </c>
      <c r="D381" s="6">
        <v>-110.4113</v>
      </c>
      <c r="E381" s="6">
        <v>18.898900000000001</v>
      </c>
      <c r="F381">
        <v>400</v>
      </c>
      <c r="G381">
        <v>380</v>
      </c>
      <c r="H381">
        <v>72</v>
      </c>
      <c r="I381" s="6">
        <v>0.44059999999999999</v>
      </c>
      <c r="J381" s="6">
        <v>0.5</v>
      </c>
      <c r="K381" s="6">
        <v>31.711200000000002</v>
      </c>
      <c r="L381" s="6">
        <v>2.39</v>
      </c>
      <c r="M381" s="6">
        <v>4.4687999999999999</v>
      </c>
      <c r="N381" s="53">
        <f t="shared" si="6"/>
        <v>0.45</v>
      </c>
    </row>
    <row r="382" spans="1:14">
      <c r="A382" s="11" t="s">
        <v>683</v>
      </c>
      <c r="B382" t="s">
        <v>3</v>
      </c>
      <c r="C382" t="s">
        <v>91</v>
      </c>
      <c r="D382" s="6">
        <v>-110.4556</v>
      </c>
      <c r="E382" s="6">
        <v>18.854600000000001</v>
      </c>
      <c r="F382" t="s">
        <v>722</v>
      </c>
      <c r="G382">
        <v>381</v>
      </c>
      <c r="H382">
        <v>73</v>
      </c>
      <c r="I382" s="6">
        <v>0.80979999999999996</v>
      </c>
      <c r="J382" s="6">
        <v>0.25</v>
      </c>
      <c r="K382" s="6">
        <v>30.120999999999999</v>
      </c>
      <c r="L382" s="6">
        <v>0.4</v>
      </c>
      <c r="M382" s="6">
        <v>2.9704999999999999</v>
      </c>
      <c r="N382" s="53">
        <f t="shared" ref="N382:N445" si="7">0.9*J382</f>
        <v>0.22500000000000001</v>
      </c>
    </row>
    <row r="383" spans="1:14">
      <c r="A383" s="11" t="s">
        <v>588</v>
      </c>
      <c r="B383" t="s">
        <v>1</v>
      </c>
      <c r="C383" t="s">
        <v>55</v>
      </c>
      <c r="D383" s="6">
        <v>-110.6678</v>
      </c>
      <c r="E383" s="6">
        <v>34.748600000000003</v>
      </c>
      <c r="F383">
        <v>308</v>
      </c>
      <c r="G383">
        <v>382</v>
      </c>
      <c r="H383">
        <v>94</v>
      </c>
      <c r="I383" s="6">
        <v>0.82589999999999997</v>
      </c>
      <c r="J383" s="6">
        <v>0.25</v>
      </c>
      <c r="K383" s="6">
        <v>62.685299999999998</v>
      </c>
      <c r="L383" s="6">
        <v>5.0419</v>
      </c>
      <c r="M383" s="6">
        <v>3.4672999999999998</v>
      </c>
      <c r="N383" s="53">
        <f t="shared" si="7"/>
        <v>0.22500000000000001</v>
      </c>
    </row>
    <row r="384" spans="1:14">
      <c r="A384" s="11" t="s">
        <v>439</v>
      </c>
      <c r="B384" t="s">
        <v>2</v>
      </c>
      <c r="C384" t="s">
        <v>47</v>
      </c>
      <c r="D384" s="6">
        <v>-110.6833</v>
      </c>
      <c r="E384" s="6">
        <v>39.803699999999999</v>
      </c>
      <c r="F384">
        <v>373</v>
      </c>
      <c r="G384">
        <v>383</v>
      </c>
      <c r="H384">
        <v>120</v>
      </c>
      <c r="I384" s="6">
        <v>0.66649999999999998</v>
      </c>
      <c r="J384" s="6">
        <v>0.25</v>
      </c>
      <c r="K384" s="6">
        <v>62.013800000000003</v>
      </c>
      <c r="L384" s="6">
        <v>9.8308999999999997</v>
      </c>
      <c r="M384" s="6">
        <v>6.6820000000000004</v>
      </c>
      <c r="N384" s="53">
        <f t="shared" si="7"/>
        <v>0.22500000000000001</v>
      </c>
    </row>
    <row r="385" spans="1:14">
      <c r="A385" s="39" t="s">
        <v>423</v>
      </c>
      <c r="B385" s="39" t="s">
        <v>2</v>
      </c>
      <c r="C385" s="39" t="s">
        <v>73</v>
      </c>
      <c r="D385" s="40">
        <v>-110.9521</v>
      </c>
      <c r="E385" s="40">
        <v>39.5349</v>
      </c>
      <c r="F385" s="39">
        <v>375</v>
      </c>
      <c r="G385" s="39">
        <v>384</v>
      </c>
      <c r="H385" s="39">
        <v>121</v>
      </c>
      <c r="I385" s="40">
        <v>0.89400000000000002</v>
      </c>
      <c r="J385" s="40">
        <v>0.5</v>
      </c>
      <c r="K385" s="40">
        <v>55.200299999999999</v>
      </c>
      <c r="L385" s="40">
        <v>2.1800000000000002</v>
      </c>
      <c r="M385" s="40">
        <v>6.0189000000000004</v>
      </c>
      <c r="N385" s="53">
        <f t="shared" si="7"/>
        <v>0.45</v>
      </c>
    </row>
    <row r="386" spans="1:14">
      <c r="A386" s="11" t="s">
        <v>610</v>
      </c>
      <c r="B386" t="s">
        <v>1</v>
      </c>
      <c r="C386" t="s">
        <v>341</v>
      </c>
      <c r="D386" s="6">
        <v>-111.2055</v>
      </c>
      <c r="E386" s="6">
        <v>34.210799999999999</v>
      </c>
      <c r="F386">
        <v>220</v>
      </c>
      <c r="G386">
        <v>385</v>
      </c>
      <c r="H386">
        <v>95</v>
      </c>
      <c r="I386" s="6">
        <v>1.3355999999999999</v>
      </c>
      <c r="J386" s="6">
        <v>1.075</v>
      </c>
      <c r="K386" s="6">
        <v>61.688499999999998</v>
      </c>
      <c r="L386" s="6">
        <v>-1.9883999999999999</v>
      </c>
      <c r="M386" s="6">
        <v>6.6879999999999997</v>
      </c>
      <c r="N386" s="53">
        <f t="shared" si="7"/>
        <v>0.96750000000000003</v>
      </c>
    </row>
    <row r="387" spans="1:14">
      <c r="A387" s="11" t="s">
        <v>1239</v>
      </c>
      <c r="B387" t="s">
        <v>3</v>
      </c>
      <c r="C387" t="s">
        <v>24</v>
      </c>
      <c r="D387" s="6">
        <v>-111.2482</v>
      </c>
      <c r="E387" s="6">
        <v>18.062000000000001</v>
      </c>
      <c r="F387" t="s">
        <v>722</v>
      </c>
      <c r="G387">
        <v>386</v>
      </c>
      <c r="H387">
        <v>74</v>
      </c>
      <c r="I387" s="6">
        <v>0.45040000000000002</v>
      </c>
      <c r="J387" s="6">
        <v>0.25</v>
      </c>
      <c r="K387" s="6">
        <v>40.1556</v>
      </c>
      <c r="L387" s="6">
        <v>0</v>
      </c>
      <c r="M387" s="6">
        <v>8.8912999999999993</v>
      </c>
      <c r="N387" s="53">
        <f t="shared" si="7"/>
        <v>0.22500000000000001</v>
      </c>
    </row>
    <row r="388" spans="1:14">
      <c r="A388" s="11" t="s">
        <v>537</v>
      </c>
      <c r="B388" t="s">
        <v>3</v>
      </c>
      <c r="C388" t="s">
        <v>24</v>
      </c>
      <c r="D388" s="6">
        <v>-111.2826</v>
      </c>
      <c r="E388" s="6">
        <v>18.0275</v>
      </c>
      <c r="F388" t="s">
        <v>722</v>
      </c>
      <c r="G388">
        <v>387</v>
      </c>
      <c r="H388">
        <v>75</v>
      </c>
      <c r="I388" s="6">
        <v>0.92379999999999995</v>
      </c>
      <c r="J388" s="6">
        <v>1</v>
      </c>
      <c r="K388" s="6">
        <v>28.851199999999999</v>
      </c>
      <c r="L388" s="6">
        <v>3.4258000000000002</v>
      </c>
      <c r="M388" s="6">
        <v>2.4096000000000002</v>
      </c>
      <c r="N388" s="53">
        <f t="shared" si="7"/>
        <v>0.9</v>
      </c>
    </row>
    <row r="389" spans="1:14">
      <c r="A389" s="11" t="s">
        <v>428</v>
      </c>
      <c r="B389" t="s">
        <v>2</v>
      </c>
      <c r="C389" t="s">
        <v>71</v>
      </c>
      <c r="D389" s="6">
        <v>-111.7475</v>
      </c>
      <c r="E389" s="6">
        <v>38.7395</v>
      </c>
      <c r="F389">
        <v>416</v>
      </c>
      <c r="G389">
        <v>388</v>
      </c>
      <c r="H389">
        <v>122</v>
      </c>
      <c r="I389" s="6">
        <v>0.2455</v>
      </c>
      <c r="J389" s="6">
        <v>0.5</v>
      </c>
      <c r="K389" s="6">
        <v>59.674900000000001</v>
      </c>
      <c r="L389" s="6">
        <v>16.603400000000001</v>
      </c>
      <c r="M389" s="6">
        <v>4.5522</v>
      </c>
      <c r="N389" s="53">
        <f t="shared" si="7"/>
        <v>0.45</v>
      </c>
    </row>
    <row r="390" spans="1:14">
      <c r="A390" s="11" t="s">
        <v>557</v>
      </c>
      <c r="B390" t="s">
        <v>1</v>
      </c>
      <c r="C390" t="s">
        <v>91</v>
      </c>
      <c r="D390" s="6">
        <v>-111.78189999999999</v>
      </c>
      <c r="E390" s="6">
        <v>33.634399999999999</v>
      </c>
      <c r="F390">
        <v>289</v>
      </c>
      <c r="G390">
        <v>389</v>
      </c>
      <c r="H390">
        <v>96</v>
      </c>
      <c r="I390" s="6">
        <v>2.1156999999999999</v>
      </c>
      <c r="J390" s="6">
        <v>0.5</v>
      </c>
      <c r="K390" s="6">
        <v>60.791699999999999</v>
      </c>
      <c r="L390" s="6">
        <v>7.1459000000000001</v>
      </c>
      <c r="M390" s="6">
        <v>2.9285999999999999</v>
      </c>
      <c r="N390" s="53">
        <f t="shared" si="7"/>
        <v>0.45</v>
      </c>
    </row>
    <row r="391" spans="1:14">
      <c r="A391" s="11" t="s">
        <v>429</v>
      </c>
      <c r="B391" t="s">
        <v>2</v>
      </c>
      <c r="C391" t="s">
        <v>88</v>
      </c>
      <c r="D391" s="6">
        <v>-111.9447</v>
      </c>
      <c r="E391" s="6">
        <v>38.542299999999997</v>
      </c>
      <c r="F391" t="s">
        <v>722</v>
      </c>
      <c r="G391">
        <v>390</v>
      </c>
      <c r="H391">
        <v>123</v>
      </c>
      <c r="I391" s="6">
        <v>0.22339999999999999</v>
      </c>
      <c r="J391" s="6">
        <v>0.5</v>
      </c>
      <c r="K391" s="6">
        <v>55.865600000000001</v>
      </c>
      <c r="L391" s="6">
        <v>15.1204</v>
      </c>
      <c r="M391" s="6">
        <v>3.0634999999999999</v>
      </c>
      <c r="N391" s="53">
        <f t="shared" si="7"/>
        <v>0.45</v>
      </c>
    </row>
    <row r="392" spans="1:14">
      <c r="A392" s="11" t="s">
        <v>437</v>
      </c>
      <c r="B392" t="s">
        <v>2</v>
      </c>
      <c r="C392" t="s">
        <v>30</v>
      </c>
      <c r="D392" s="6">
        <v>-112.04130000000001</v>
      </c>
      <c r="E392" s="6">
        <v>38.445700000000002</v>
      </c>
      <c r="F392" t="s">
        <v>722</v>
      </c>
      <c r="G392">
        <v>391</v>
      </c>
      <c r="H392">
        <v>124</v>
      </c>
      <c r="I392" s="6">
        <v>1.5125</v>
      </c>
      <c r="J392" s="6">
        <v>0.5</v>
      </c>
      <c r="K392" s="6">
        <v>64.146000000000001</v>
      </c>
      <c r="L392" s="6">
        <v>0.1</v>
      </c>
      <c r="M392" s="6">
        <v>6.2401999999999997</v>
      </c>
      <c r="N392" s="53">
        <f t="shared" si="7"/>
        <v>0.45</v>
      </c>
    </row>
    <row r="393" spans="1:14">
      <c r="A393" s="11" t="s">
        <v>673</v>
      </c>
      <c r="B393" t="s">
        <v>3</v>
      </c>
      <c r="C393" t="s">
        <v>34</v>
      </c>
      <c r="D393" s="6">
        <v>-112.1144</v>
      </c>
      <c r="E393" s="6">
        <v>17.195699999999999</v>
      </c>
      <c r="F393" t="s">
        <v>722</v>
      </c>
      <c r="G393">
        <v>392</v>
      </c>
      <c r="H393">
        <v>76</v>
      </c>
      <c r="I393" s="6">
        <v>0.2414</v>
      </c>
      <c r="J393" s="6">
        <v>0</v>
      </c>
      <c r="K393" s="6">
        <v>31.165600000000001</v>
      </c>
      <c r="L393" s="6">
        <v>0</v>
      </c>
      <c r="M393" s="6">
        <v>5.3415999999999997</v>
      </c>
      <c r="N393" s="53">
        <f t="shared" si="7"/>
        <v>0</v>
      </c>
    </row>
    <row r="394" spans="1:14">
      <c r="A394" s="11" t="s">
        <v>449</v>
      </c>
      <c r="B394" t="s">
        <v>2</v>
      </c>
      <c r="C394" t="s">
        <v>85</v>
      </c>
      <c r="D394" s="6">
        <v>-112.29510000000001</v>
      </c>
      <c r="E394" s="6">
        <v>38.191899999999997</v>
      </c>
      <c r="F394">
        <v>381</v>
      </c>
      <c r="G394">
        <v>393</v>
      </c>
      <c r="H394">
        <v>125</v>
      </c>
      <c r="I394" s="6">
        <v>3.1497999999999999</v>
      </c>
      <c r="J394" s="6">
        <v>0.5</v>
      </c>
      <c r="K394" s="6">
        <v>47.425699999999999</v>
      </c>
      <c r="L394" s="6">
        <v>7.5468999999999999</v>
      </c>
      <c r="M394" s="6">
        <v>3.6934</v>
      </c>
      <c r="N394" s="53">
        <f t="shared" si="7"/>
        <v>0.45</v>
      </c>
    </row>
    <row r="395" spans="1:14">
      <c r="A395" s="11" t="s">
        <v>670</v>
      </c>
      <c r="B395" t="s">
        <v>3</v>
      </c>
      <c r="C395" t="s">
        <v>47</v>
      </c>
      <c r="D395" s="6">
        <v>-112.2984</v>
      </c>
      <c r="E395" s="6">
        <v>17.011800000000001</v>
      </c>
      <c r="F395">
        <v>411</v>
      </c>
      <c r="G395">
        <v>394</v>
      </c>
      <c r="H395">
        <v>77</v>
      </c>
      <c r="I395" s="6">
        <v>0.1275</v>
      </c>
      <c r="J395" s="6">
        <v>0.25</v>
      </c>
      <c r="K395" s="6">
        <v>21.823699999999999</v>
      </c>
      <c r="L395" s="6">
        <v>4.1478000000000002</v>
      </c>
      <c r="M395" s="6">
        <v>5.2422000000000004</v>
      </c>
      <c r="N395" s="53">
        <f t="shared" si="7"/>
        <v>0.22500000000000001</v>
      </c>
    </row>
    <row r="396" spans="1:14">
      <c r="A396" s="11" t="s">
        <v>671</v>
      </c>
      <c r="B396" t="s">
        <v>3</v>
      </c>
      <c r="C396" t="s">
        <v>85</v>
      </c>
      <c r="D396" s="6">
        <v>-112.4132</v>
      </c>
      <c r="E396" s="6">
        <v>16.896999999999998</v>
      </c>
      <c r="F396">
        <v>387</v>
      </c>
      <c r="G396">
        <v>395</v>
      </c>
      <c r="H396">
        <v>78</v>
      </c>
      <c r="I396" s="6">
        <v>5.8900000000000001E-2</v>
      </c>
      <c r="J396" s="6">
        <v>0.25</v>
      </c>
      <c r="K396" s="6">
        <v>31.326699999999999</v>
      </c>
      <c r="L396" s="6">
        <v>0.3</v>
      </c>
      <c r="M396" s="6">
        <v>4.0967000000000002</v>
      </c>
      <c r="N396" s="53">
        <f t="shared" si="7"/>
        <v>0.22500000000000001</v>
      </c>
    </row>
    <row r="397" spans="1:14">
      <c r="A397" s="11" t="s">
        <v>658</v>
      </c>
      <c r="B397" t="s">
        <v>3</v>
      </c>
      <c r="C397" t="s">
        <v>47</v>
      </c>
      <c r="D397" s="6">
        <v>-112.4385</v>
      </c>
      <c r="E397" s="6">
        <v>16.871600000000001</v>
      </c>
      <c r="F397" t="s">
        <v>722</v>
      </c>
      <c r="G397">
        <v>396</v>
      </c>
      <c r="H397">
        <v>79</v>
      </c>
      <c r="I397" s="6">
        <v>8.6900000000000005E-2</v>
      </c>
      <c r="J397" s="6">
        <v>0.25</v>
      </c>
      <c r="K397" s="6">
        <v>35.6631</v>
      </c>
      <c r="L397" s="6">
        <v>0</v>
      </c>
      <c r="M397" s="6">
        <v>3.4287000000000001</v>
      </c>
      <c r="N397" s="53">
        <f t="shared" si="7"/>
        <v>0.22500000000000001</v>
      </c>
    </row>
    <row r="398" spans="1:14">
      <c r="A398" s="11" t="s">
        <v>664</v>
      </c>
      <c r="B398" t="s">
        <v>3</v>
      </c>
      <c r="C398" t="s">
        <v>55</v>
      </c>
      <c r="D398" s="6">
        <v>-112.5056</v>
      </c>
      <c r="E398" s="6">
        <v>16.804600000000001</v>
      </c>
      <c r="F398">
        <v>382</v>
      </c>
      <c r="G398">
        <v>397</v>
      </c>
      <c r="H398">
        <v>80</v>
      </c>
      <c r="I398" s="6">
        <v>0.4632</v>
      </c>
      <c r="J398" s="6">
        <v>0.25</v>
      </c>
      <c r="K398" s="6">
        <v>31.845099999999999</v>
      </c>
      <c r="L398" s="6">
        <v>1.5</v>
      </c>
      <c r="M398" s="6">
        <v>4.0286999999999997</v>
      </c>
      <c r="N398" s="53">
        <f t="shared" si="7"/>
        <v>0.22500000000000001</v>
      </c>
    </row>
    <row r="399" spans="1:14">
      <c r="A399" s="11" t="s">
        <v>673</v>
      </c>
      <c r="B399" t="s">
        <v>3</v>
      </c>
      <c r="C399" t="s">
        <v>341</v>
      </c>
      <c r="D399" s="6">
        <v>-112.5454</v>
      </c>
      <c r="E399" s="6">
        <v>16.764800000000001</v>
      </c>
      <c r="F399" t="s">
        <v>722</v>
      </c>
      <c r="G399">
        <v>398</v>
      </c>
      <c r="H399">
        <v>81</v>
      </c>
      <c r="I399" s="6">
        <v>1.2647999999999999</v>
      </c>
      <c r="J399" s="6">
        <v>0.1429</v>
      </c>
      <c r="K399" s="6">
        <v>31.383700000000001</v>
      </c>
      <c r="L399" s="6">
        <v>0</v>
      </c>
      <c r="M399" s="6">
        <v>5.8876999999999997</v>
      </c>
      <c r="N399" s="53">
        <f t="shared" si="7"/>
        <v>0.12861</v>
      </c>
    </row>
    <row r="400" spans="1:14">
      <c r="A400" s="11" t="s">
        <v>596</v>
      </c>
      <c r="B400" t="s">
        <v>1</v>
      </c>
      <c r="C400" t="s">
        <v>75</v>
      </c>
      <c r="D400" s="6">
        <v>-113.30029999999999</v>
      </c>
      <c r="E400" s="6">
        <v>32.116100000000003</v>
      </c>
      <c r="F400" t="s">
        <v>722</v>
      </c>
      <c r="G400">
        <v>399</v>
      </c>
      <c r="H400">
        <v>97</v>
      </c>
      <c r="I400" s="6">
        <v>1.425</v>
      </c>
      <c r="J400" s="6">
        <v>0.5</v>
      </c>
      <c r="K400" s="6">
        <v>57.726399999999998</v>
      </c>
      <c r="L400" s="6">
        <v>1.1000000000000001</v>
      </c>
      <c r="M400" s="6">
        <v>6.1128999999999998</v>
      </c>
      <c r="N400" s="53">
        <f t="shared" si="7"/>
        <v>0.45</v>
      </c>
    </row>
    <row r="401" spans="1:14">
      <c r="A401" s="11" t="s">
        <v>873</v>
      </c>
      <c r="B401" t="s">
        <v>4</v>
      </c>
      <c r="C401" t="s">
        <v>71</v>
      </c>
      <c r="D401" s="6">
        <v>-113.3248</v>
      </c>
      <c r="E401" s="6">
        <v>84.976500000000001</v>
      </c>
      <c r="F401">
        <v>340</v>
      </c>
      <c r="G401">
        <v>400</v>
      </c>
      <c r="H401">
        <v>31</v>
      </c>
      <c r="I401" s="6" t="s">
        <v>722</v>
      </c>
      <c r="J401" s="6">
        <v>0.5</v>
      </c>
      <c r="K401" s="6">
        <v>103.86499999999999</v>
      </c>
      <c r="L401" s="6">
        <v>56</v>
      </c>
      <c r="M401" s="6">
        <v>2.9697</v>
      </c>
      <c r="N401" s="53">
        <f t="shared" si="7"/>
        <v>0.45</v>
      </c>
    </row>
    <row r="402" spans="1:14">
      <c r="A402" s="11" t="s">
        <v>655</v>
      </c>
      <c r="B402" t="s">
        <v>3</v>
      </c>
      <c r="C402" t="s">
        <v>57</v>
      </c>
      <c r="D402" s="6">
        <v>-113.3921</v>
      </c>
      <c r="E402" s="6">
        <v>15.917999999999999</v>
      </c>
      <c r="F402">
        <v>390</v>
      </c>
      <c r="G402">
        <v>401</v>
      </c>
      <c r="H402">
        <v>82</v>
      </c>
      <c r="I402" s="6">
        <v>0.9012</v>
      </c>
      <c r="J402" s="6">
        <v>0.25</v>
      </c>
      <c r="K402" s="6">
        <v>28.418600000000001</v>
      </c>
      <c r="L402" s="6">
        <v>1.5</v>
      </c>
      <c r="M402" s="6">
        <v>4.3738000000000001</v>
      </c>
      <c r="N402" s="53">
        <f t="shared" si="7"/>
        <v>0.22500000000000001</v>
      </c>
    </row>
    <row r="403" spans="1:14">
      <c r="A403" s="11" t="s">
        <v>244</v>
      </c>
      <c r="B403" t="s">
        <v>3</v>
      </c>
      <c r="C403" t="s">
        <v>73</v>
      </c>
      <c r="D403" s="6">
        <v>-114.2283</v>
      </c>
      <c r="E403" s="6">
        <v>15.081899999999999</v>
      </c>
      <c r="F403" t="s">
        <v>722</v>
      </c>
      <c r="G403">
        <v>402</v>
      </c>
      <c r="H403">
        <v>83</v>
      </c>
      <c r="I403" s="6">
        <v>0.27089999999999997</v>
      </c>
      <c r="J403" s="6">
        <v>0.5</v>
      </c>
      <c r="K403" s="6">
        <v>33.536299999999997</v>
      </c>
      <c r="L403" s="6">
        <v>0</v>
      </c>
      <c r="M403" s="6">
        <v>10.336600000000001</v>
      </c>
      <c r="N403" s="53">
        <f t="shared" si="7"/>
        <v>0.45</v>
      </c>
    </row>
    <row r="404" spans="1:14">
      <c r="A404" s="11" t="s">
        <v>554</v>
      </c>
      <c r="B404" t="s">
        <v>3</v>
      </c>
      <c r="C404" t="s">
        <v>41</v>
      </c>
      <c r="D404" s="6">
        <v>-114.35850000000001</v>
      </c>
      <c r="E404" s="6">
        <v>14.951700000000001</v>
      </c>
      <c r="F404" t="s">
        <v>722</v>
      </c>
      <c r="G404">
        <v>403</v>
      </c>
      <c r="H404">
        <v>84</v>
      </c>
      <c r="I404" s="6">
        <v>0.83720000000000006</v>
      </c>
      <c r="J404" s="6">
        <v>0.33329999999999999</v>
      </c>
      <c r="K404" s="6">
        <v>26.4468</v>
      </c>
      <c r="L404" s="6">
        <v>0</v>
      </c>
      <c r="M404" s="6">
        <v>3.0387</v>
      </c>
      <c r="N404" s="53">
        <f t="shared" si="7"/>
        <v>0.29997000000000001</v>
      </c>
    </row>
    <row r="405" spans="1:14">
      <c r="A405" s="11" t="s">
        <v>512</v>
      </c>
      <c r="B405" t="s">
        <v>1</v>
      </c>
      <c r="C405" t="s">
        <v>141</v>
      </c>
      <c r="D405" s="6">
        <v>-114.4949</v>
      </c>
      <c r="E405" s="6">
        <v>30.921399999999998</v>
      </c>
      <c r="F405" t="s">
        <v>722</v>
      </c>
      <c r="G405">
        <v>404</v>
      </c>
      <c r="H405">
        <v>98</v>
      </c>
      <c r="I405" s="6">
        <v>0.90820000000000001</v>
      </c>
      <c r="J405" s="6">
        <v>0.25</v>
      </c>
      <c r="K405" s="6">
        <v>58.570599999999999</v>
      </c>
      <c r="L405" s="6">
        <v>0.1</v>
      </c>
      <c r="M405" s="6">
        <v>3.6278000000000001</v>
      </c>
      <c r="N405" s="53">
        <f t="shared" si="7"/>
        <v>0.22500000000000001</v>
      </c>
    </row>
    <row r="406" spans="1:14">
      <c r="A406" s="11" t="s">
        <v>313</v>
      </c>
      <c r="B406" t="s">
        <v>0</v>
      </c>
      <c r="C406" t="s">
        <v>91</v>
      </c>
      <c r="D406" s="6">
        <v>-114.5056</v>
      </c>
      <c r="E406" s="6">
        <v>146.3836</v>
      </c>
      <c r="F406">
        <v>213</v>
      </c>
      <c r="G406">
        <v>405</v>
      </c>
      <c r="H406">
        <v>31</v>
      </c>
      <c r="I406" s="6">
        <v>43.306100000000001</v>
      </c>
      <c r="J406" s="6">
        <v>0.5</v>
      </c>
      <c r="K406" s="6">
        <v>205.33279999999999</v>
      </c>
      <c r="L406" s="6">
        <v>44.686</v>
      </c>
      <c r="M406" s="6">
        <v>7.6066000000000003</v>
      </c>
      <c r="N406" s="53">
        <f t="shared" si="7"/>
        <v>0.45</v>
      </c>
    </row>
    <row r="407" spans="1:14">
      <c r="A407" s="11" t="s">
        <v>684</v>
      </c>
      <c r="B407" t="s">
        <v>3</v>
      </c>
      <c r="C407" t="s">
        <v>83</v>
      </c>
      <c r="D407" s="6">
        <v>-114.6399</v>
      </c>
      <c r="E407" s="6">
        <v>14.670299999999999</v>
      </c>
      <c r="F407" t="s">
        <v>722</v>
      </c>
      <c r="G407">
        <v>406</v>
      </c>
      <c r="H407">
        <v>85</v>
      </c>
      <c r="I407" s="6">
        <v>1.4401999999999999</v>
      </c>
      <c r="J407" s="6">
        <v>0.25</v>
      </c>
      <c r="K407" s="6">
        <v>24.883400000000002</v>
      </c>
      <c r="L407" s="6">
        <v>0.2</v>
      </c>
      <c r="M407" s="6">
        <v>2.0630999999999999</v>
      </c>
      <c r="N407" s="53">
        <f t="shared" si="7"/>
        <v>0.22500000000000001</v>
      </c>
    </row>
    <row r="408" spans="1:14">
      <c r="A408" s="11" t="s">
        <v>419</v>
      </c>
      <c r="B408" t="s">
        <v>2</v>
      </c>
      <c r="C408" t="s">
        <v>85</v>
      </c>
      <c r="D408" s="6">
        <v>-114.8125</v>
      </c>
      <c r="E408" s="6">
        <v>35.674500000000002</v>
      </c>
      <c r="F408">
        <v>367</v>
      </c>
      <c r="G408">
        <v>407</v>
      </c>
      <c r="H408">
        <v>126</v>
      </c>
      <c r="I408" s="6">
        <v>1.6394</v>
      </c>
      <c r="J408" s="6">
        <v>1.5</v>
      </c>
      <c r="K408" s="6">
        <v>67.277000000000001</v>
      </c>
      <c r="L408" s="6">
        <v>11.553699999999999</v>
      </c>
      <c r="M408" s="6">
        <v>6.0072999999999999</v>
      </c>
      <c r="N408" s="53">
        <f t="shared" si="7"/>
        <v>1.35</v>
      </c>
    </row>
    <row r="409" spans="1:14">
      <c r="A409" s="11" t="s">
        <v>536</v>
      </c>
      <c r="B409" t="s">
        <v>1</v>
      </c>
      <c r="C409" t="s">
        <v>34</v>
      </c>
      <c r="D409" s="6">
        <v>-114.95569999999999</v>
      </c>
      <c r="E409" s="6">
        <v>30.460699999999999</v>
      </c>
      <c r="F409">
        <v>307</v>
      </c>
      <c r="G409">
        <v>408</v>
      </c>
      <c r="H409">
        <v>99</v>
      </c>
      <c r="I409" s="6">
        <v>1.087</v>
      </c>
      <c r="J409" s="6">
        <v>0.75</v>
      </c>
      <c r="K409" s="6">
        <v>59.117699999999999</v>
      </c>
      <c r="L409" s="6">
        <v>2.4</v>
      </c>
      <c r="M409" s="6">
        <v>3.2547999999999999</v>
      </c>
      <c r="N409" s="53">
        <f t="shared" si="7"/>
        <v>0.67500000000000004</v>
      </c>
    </row>
    <row r="410" spans="1:14">
      <c r="A410" s="11" t="s">
        <v>668</v>
      </c>
      <c r="B410" t="s">
        <v>3</v>
      </c>
      <c r="C410" t="s">
        <v>341</v>
      </c>
      <c r="D410" s="6">
        <v>-115.75149999999999</v>
      </c>
      <c r="E410" s="6">
        <v>13.5587</v>
      </c>
      <c r="F410">
        <v>402</v>
      </c>
      <c r="G410">
        <v>409</v>
      </c>
      <c r="H410">
        <v>86</v>
      </c>
      <c r="I410" s="6">
        <v>0.83289999999999997</v>
      </c>
      <c r="J410" s="6">
        <v>0.25</v>
      </c>
      <c r="K410" s="6">
        <v>22.664899999999999</v>
      </c>
      <c r="L410" s="6">
        <v>-0.86329999999999996</v>
      </c>
      <c r="M410" s="6">
        <v>5.1919000000000004</v>
      </c>
      <c r="N410" s="53">
        <f t="shared" si="7"/>
        <v>0.22500000000000001</v>
      </c>
    </row>
    <row r="411" spans="1:14">
      <c r="A411" s="11" t="s">
        <v>605</v>
      </c>
      <c r="B411" t="s">
        <v>1</v>
      </c>
      <c r="C411" t="s">
        <v>32</v>
      </c>
      <c r="D411" s="6">
        <v>-115.8506</v>
      </c>
      <c r="E411" s="6">
        <v>29.565799999999999</v>
      </c>
      <c r="F411">
        <v>355</v>
      </c>
      <c r="G411">
        <v>410</v>
      </c>
      <c r="H411">
        <v>100</v>
      </c>
      <c r="I411" s="6">
        <v>0.84189999999999998</v>
      </c>
      <c r="J411" s="6">
        <v>0.5</v>
      </c>
      <c r="K411" s="6">
        <v>55.373800000000003</v>
      </c>
      <c r="L411" s="6">
        <v>-1.9883999999999999</v>
      </c>
      <c r="M411" s="6">
        <v>5.0265000000000004</v>
      </c>
      <c r="N411" s="53">
        <f t="shared" si="7"/>
        <v>0.45</v>
      </c>
    </row>
    <row r="412" spans="1:14">
      <c r="A412" s="11" t="s">
        <v>415</v>
      </c>
      <c r="B412" t="s">
        <v>2</v>
      </c>
      <c r="C412" t="s">
        <v>68</v>
      </c>
      <c r="D412" s="6">
        <v>-116.07729999999999</v>
      </c>
      <c r="E412" s="6">
        <v>34.409700000000001</v>
      </c>
      <c r="F412">
        <v>365</v>
      </c>
      <c r="G412">
        <v>411</v>
      </c>
      <c r="H412">
        <v>127</v>
      </c>
      <c r="I412" s="6">
        <v>0.86360000000000003</v>
      </c>
      <c r="J412" s="6">
        <v>0.5</v>
      </c>
      <c r="K412" s="6">
        <v>50.979900000000001</v>
      </c>
      <c r="L412" s="6">
        <v>7.7465000000000002</v>
      </c>
      <c r="M412" s="6">
        <v>4.8299000000000003</v>
      </c>
      <c r="N412" s="53">
        <f t="shared" si="7"/>
        <v>0.45</v>
      </c>
    </row>
    <row r="413" spans="1:14">
      <c r="A413" s="11" t="s">
        <v>590</v>
      </c>
      <c r="B413" t="s">
        <v>1</v>
      </c>
      <c r="C413" t="s">
        <v>15</v>
      </c>
      <c r="D413" s="6">
        <v>-116.23480000000001</v>
      </c>
      <c r="E413" s="6">
        <v>29.1815</v>
      </c>
      <c r="F413">
        <v>388</v>
      </c>
      <c r="G413">
        <v>412</v>
      </c>
      <c r="H413">
        <v>101</v>
      </c>
      <c r="I413" s="6">
        <v>1.1387</v>
      </c>
      <c r="J413" s="6">
        <v>0.66669999999999996</v>
      </c>
      <c r="K413" s="6">
        <v>43.631999999999998</v>
      </c>
      <c r="L413" s="6">
        <v>16.07</v>
      </c>
      <c r="M413" s="6">
        <v>5.4414999999999996</v>
      </c>
      <c r="N413" s="53">
        <f t="shared" si="7"/>
        <v>0.60002999999999995</v>
      </c>
    </row>
    <row r="414" spans="1:14">
      <c r="A414" s="11" t="s">
        <v>1254</v>
      </c>
      <c r="B414" t="s">
        <v>3</v>
      </c>
      <c r="C414" t="s">
        <v>132</v>
      </c>
      <c r="D414" s="6">
        <v>-116.4087</v>
      </c>
      <c r="E414" s="6">
        <v>12.9015</v>
      </c>
      <c r="F414" t="s">
        <v>722</v>
      </c>
      <c r="G414">
        <v>413</v>
      </c>
      <c r="H414">
        <v>87</v>
      </c>
      <c r="I414" s="6">
        <v>0.44140000000000001</v>
      </c>
      <c r="J414" s="6">
        <v>0.33329999999999999</v>
      </c>
      <c r="K414" s="6">
        <v>20.0533</v>
      </c>
      <c r="L414" s="6">
        <v>0</v>
      </c>
      <c r="M414" s="6">
        <v>2.1356000000000002</v>
      </c>
      <c r="N414" s="53">
        <f t="shared" si="7"/>
        <v>0.29997000000000001</v>
      </c>
    </row>
    <row r="415" spans="1:14">
      <c r="A415" s="11" t="s">
        <v>1040</v>
      </c>
      <c r="B415" t="s">
        <v>3</v>
      </c>
      <c r="C415" t="s">
        <v>68</v>
      </c>
      <c r="D415" s="6">
        <v>-116.7602</v>
      </c>
      <c r="E415" s="6">
        <v>12.55</v>
      </c>
      <c r="F415" t="s">
        <v>722</v>
      </c>
      <c r="G415">
        <v>414</v>
      </c>
      <c r="H415">
        <v>88</v>
      </c>
      <c r="I415" s="6">
        <v>0.27410000000000001</v>
      </c>
      <c r="J415" s="6">
        <v>0.5</v>
      </c>
      <c r="K415" s="6">
        <v>14.781700000000001</v>
      </c>
      <c r="L415" s="6">
        <v>2.9</v>
      </c>
      <c r="M415" s="6">
        <v>4.7408999999999999</v>
      </c>
      <c r="N415" s="53">
        <f t="shared" si="7"/>
        <v>0.45</v>
      </c>
    </row>
    <row r="416" spans="1:14">
      <c r="A416" s="11" t="s">
        <v>936</v>
      </c>
      <c r="B416" t="s">
        <v>2</v>
      </c>
      <c r="C416" t="s">
        <v>91</v>
      </c>
      <c r="D416" s="6">
        <v>-116.82640000000001</v>
      </c>
      <c r="E416" s="6">
        <v>33.660600000000002</v>
      </c>
      <c r="F416" t="s">
        <v>722</v>
      </c>
      <c r="G416">
        <v>415</v>
      </c>
      <c r="H416">
        <v>128</v>
      </c>
      <c r="I416" s="6">
        <v>1.0082</v>
      </c>
      <c r="J416" s="6">
        <v>0</v>
      </c>
      <c r="K416" s="6">
        <v>45.115200000000002</v>
      </c>
      <c r="L416" s="6">
        <v>0</v>
      </c>
      <c r="M416" s="6">
        <v>3.2134</v>
      </c>
      <c r="N416" s="53">
        <f t="shared" si="7"/>
        <v>0</v>
      </c>
    </row>
    <row r="417" spans="1:14">
      <c r="A417" s="11" t="s">
        <v>644</v>
      </c>
      <c r="B417" t="s">
        <v>3</v>
      </c>
      <c r="C417" t="s">
        <v>141</v>
      </c>
      <c r="D417" s="6">
        <v>-116.94</v>
      </c>
      <c r="E417" s="6">
        <v>12.370200000000001</v>
      </c>
      <c r="F417">
        <v>407</v>
      </c>
      <c r="G417">
        <v>416</v>
      </c>
      <c r="H417">
        <v>89</v>
      </c>
      <c r="I417" s="6">
        <v>0.88</v>
      </c>
      <c r="J417" s="6">
        <v>0</v>
      </c>
      <c r="K417" s="6">
        <v>21.305499999999999</v>
      </c>
      <c r="L417" s="6">
        <v>0</v>
      </c>
      <c r="M417" s="6">
        <v>5.2851999999999997</v>
      </c>
      <c r="N417" s="53">
        <f t="shared" si="7"/>
        <v>0</v>
      </c>
    </row>
    <row r="418" spans="1:14">
      <c r="A418" s="11" t="s">
        <v>438</v>
      </c>
      <c r="B418" t="s">
        <v>2</v>
      </c>
      <c r="C418" t="s">
        <v>132</v>
      </c>
      <c r="D418" s="6">
        <v>-117.0552</v>
      </c>
      <c r="E418" s="6">
        <v>33.431800000000003</v>
      </c>
      <c r="F418">
        <v>376</v>
      </c>
      <c r="G418">
        <v>417</v>
      </c>
      <c r="H418">
        <v>129</v>
      </c>
      <c r="I418" s="6">
        <v>1.9132</v>
      </c>
      <c r="J418" s="6">
        <v>0.5</v>
      </c>
      <c r="K418" s="6">
        <v>55.642000000000003</v>
      </c>
      <c r="L418" s="6">
        <v>12</v>
      </c>
      <c r="M418" s="6">
        <v>4.5350000000000001</v>
      </c>
      <c r="N418" s="53">
        <f t="shared" si="7"/>
        <v>0.45</v>
      </c>
    </row>
    <row r="419" spans="1:14">
      <c r="A419" s="11" t="s">
        <v>666</v>
      </c>
      <c r="B419" t="s">
        <v>3</v>
      </c>
      <c r="C419" t="s">
        <v>19</v>
      </c>
      <c r="D419" s="6">
        <v>-117.1285</v>
      </c>
      <c r="E419" s="6">
        <v>12.181699999999999</v>
      </c>
      <c r="F419">
        <v>418</v>
      </c>
      <c r="G419">
        <v>418</v>
      </c>
      <c r="H419">
        <v>90</v>
      </c>
      <c r="I419" s="6">
        <v>1.5047999999999999</v>
      </c>
      <c r="J419" s="6">
        <v>0.75</v>
      </c>
      <c r="K419" s="6">
        <v>25.788399999999999</v>
      </c>
      <c r="L419" s="6">
        <v>2.02</v>
      </c>
      <c r="M419" s="6">
        <v>5.5042999999999997</v>
      </c>
      <c r="N419" s="53">
        <f t="shared" si="7"/>
        <v>0.67500000000000004</v>
      </c>
    </row>
    <row r="420" spans="1:14">
      <c r="A420" s="11" t="s">
        <v>561</v>
      </c>
      <c r="B420" t="s">
        <v>1</v>
      </c>
      <c r="C420" t="s">
        <v>47</v>
      </c>
      <c r="D420" s="6">
        <v>-117.15</v>
      </c>
      <c r="E420" s="6">
        <v>28.266300000000001</v>
      </c>
      <c r="F420">
        <v>395</v>
      </c>
      <c r="G420">
        <v>419</v>
      </c>
      <c r="H420">
        <v>102</v>
      </c>
      <c r="I420" s="6">
        <v>0.81530000000000002</v>
      </c>
      <c r="J420" s="6">
        <v>0.25</v>
      </c>
      <c r="K420" s="6">
        <v>46.800699999999999</v>
      </c>
      <c r="L420" s="6">
        <v>10.199999999999999</v>
      </c>
      <c r="M420" s="6">
        <v>6.2827999999999999</v>
      </c>
      <c r="N420" s="53">
        <f t="shared" si="7"/>
        <v>0.22500000000000001</v>
      </c>
    </row>
    <row r="421" spans="1:14">
      <c r="A421" s="11" t="s">
        <v>569</v>
      </c>
      <c r="B421" t="s">
        <v>1</v>
      </c>
      <c r="C421" t="s">
        <v>49</v>
      </c>
      <c r="D421" s="6">
        <v>-117.5971</v>
      </c>
      <c r="E421" s="6">
        <v>27.819299999999998</v>
      </c>
      <c r="F421">
        <v>422</v>
      </c>
      <c r="G421">
        <v>420</v>
      </c>
      <c r="H421">
        <v>103</v>
      </c>
      <c r="I421" s="6">
        <v>0.85699999999999998</v>
      </c>
      <c r="J421" s="6">
        <v>0.33329999999999999</v>
      </c>
      <c r="K421" s="6">
        <v>32.391500000000001</v>
      </c>
      <c r="L421" s="6">
        <v>6.9321000000000002</v>
      </c>
      <c r="M421" s="6">
        <v>7.6877000000000004</v>
      </c>
      <c r="N421" s="53">
        <f t="shared" si="7"/>
        <v>0.29997000000000001</v>
      </c>
    </row>
    <row r="422" spans="1:14">
      <c r="A422" s="11" t="s">
        <v>522</v>
      </c>
      <c r="B422" t="s">
        <v>1</v>
      </c>
      <c r="C422" t="s">
        <v>47</v>
      </c>
      <c r="D422" s="6">
        <v>-118.3336</v>
      </c>
      <c r="E422" s="6">
        <v>27.082799999999999</v>
      </c>
      <c r="F422" t="s">
        <v>722</v>
      </c>
      <c r="G422">
        <v>421</v>
      </c>
      <c r="H422">
        <v>104</v>
      </c>
      <c r="I422" s="6">
        <v>0.3604</v>
      </c>
      <c r="J422" s="6">
        <v>0.25</v>
      </c>
      <c r="K422" s="6">
        <v>66.516199999999998</v>
      </c>
      <c r="L422" s="6">
        <v>4.5</v>
      </c>
      <c r="M422" s="6">
        <v>3.9805000000000001</v>
      </c>
      <c r="N422" s="53">
        <f t="shared" si="7"/>
        <v>0.22500000000000001</v>
      </c>
    </row>
    <row r="423" spans="1:14">
      <c r="A423" s="11" t="s">
        <v>667</v>
      </c>
      <c r="B423" t="s">
        <v>3</v>
      </c>
      <c r="C423" t="s">
        <v>85</v>
      </c>
      <c r="D423" s="6">
        <v>-118.5116</v>
      </c>
      <c r="E423" s="6">
        <v>10.7986</v>
      </c>
      <c r="F423" t="s">
        <v>722</v>
      </c>
      <c r="G423">
        <v>422</v>
      </c>
      <c r="H423">
        <v>91</v>
      </c>
      <c r="I423" s="6">
        <v>0.45789999999999997</v>
      </c>
      <c r="J423" s="6">
        <v>0.5</v>
      </c>
      <c r="K423" s="6">
        <v>16.714099999999998</v>
      </c>
      <c r="L423" s="6">
        <v>0</v>
      </c>
      <c r="M423" s="6">
        <v>4.3456999999999999</v>
      </c>
      <c r="N423" s="53">
        <f t="shared" si="7"/>
        <v>0.45</v>
      </c>
    </row>
    <row r="424" spans="1:14">
      <c r="A424" s="11" t="s">
        <v>584</v>
      </c>
      <c r="B424" t="s">
        <v>1</v>
      </c>
      <c r="C424" t="s">
        <v>85</v>
      </c>
      <c r="D424" s="6">
        <v>-118.5745</v>
      </c>
      <c r="E424" s="6">
        <v>26.841799999999999</v>
      </c>
      <c r="F424" t="s">
        <v>722</v>
      </c>
      <c r="G424">
        <v>423</v>
      </c>
      <c r="H424">
        <v>105</v>
      </c>
      <c r="I424" s="6">
        <v>0.32129999999999997</v>
      </c>
      <c r="J424" s="6">
        <v>0.25</v>
      </c>
      <c r="K424" s="6">
        <v>45.179499999999997</v>
      </c>
      <c r="L424" s="6">
        <v>3.7</v>
      </c>
      <c r="M424" s="6">
        <v>2.1690999999999998</v>
      </c>
      <c r="N424" s="53">
        <f t="shared" si="7"/>
        <v>0.22500000000000001</v>
      </c>
    </row>
    <row r="425" spans="1:14">
      <c r="A425" s="11" t="s">
        <v>414</v>
      </c>
      <c r="B425" t="s">
        <v>2</v>
      </c>
      <c r="C425" t="s">
        <v>44</v>
      </c>
      <c r="D425" s="6">
        <v>-118.61409999999999</v>
      </c>
      <c r="E425" s="6">
        <v>31.872900000000001</v>
      </c>
      <c r="F425">
        <v>368</v>
      </c>
      <c r="G425">
        <v>424</v>
      </c>
      <c r="H425">
        <v>130</v>
      </c>
      <c r="I425" s="6">
        <v>0.73170000000000002</v>
      </c>
      <c r="J425" s="6">
        <v>0.5</v>
      </c>
      <c r="K425" s="6">
        <v>51.420299999999997</v>
      </c>
      <c r="L425" s="6">
        <v>11.75</v>
      </c>
      <c r="M425" s="6">
        <v>3.9487999999999999</v>
      </c>
      <c r="N425" s="53">
        <f t="shared" si="7"/>
        <v>0.45</v>
      </c>
    </row>
    <row r="426" spans="1:14">
      <c r="A426" s="11" t="s">
        <v>685</v>
      </c>
      <c r="B426" t="s">
        <v>3</v>
      </c>
      <c r="C426" t="s">
        <v>39</v>
      </c>
      <c r="D426" s="6">
        <v>-118.755</v>
      </c>
      <c r="E426" s="6">
        <v>10.555099999999999</v>
      </c>
      <c r="F426" t="s">
        <v>722</v>
      </c>
      <c r="G426">
        <v>425</v>
      </c>
      <c r="H426">
        <v>92</v>
      </c>
      <c r="I426" s="6">
        <v>0.53149999999999997</v>
      </c>
      <c r="J426" s="6">
        <v>0.25</v>
      </c>
      <c r="K426" s="6">
        <v>15.814500000000001</v>
      </c>
      <c r="L426" s="6">
        <v>2.5324</v>
      </c>
      <c r="M426" s="6">
        <v>4.7613000000000003</v>
      </c>
      <c r="N426" s="53">
        <f t="shared" si="7"/>
        <v>0.22500000000000001</v>
      </c>
    </row>
    <row r="427" spans="1:14">
      <c r="A427" s="11" t="s">
        <v>527</v>
      </c>
      <c r="B427" t="s">
        <v>1</v>
      </c>
      <c r="C427" t="s">
        <v>71</v>
      </c>
      <c r="D427" s="6">
        <v>-118.8134</v>
      </c>
      <c r="E427" s="6">
        <v>26.603000000000002</v>
      </c>
      <c r="F427">
        <v>425</v>
      </c>
      <c r="G427">
        <v>426</v>
      </c>
      <c r="H427">
        <v>106</v>
      </c>
      <c r="I427" s="6">
        <v>0.30299999999999999</v>
      </c>
      <c r="J427" s="6">
        <v>0.75</v>
      </c>
      <c r="K427" s="6">
        <v>63.512700000000002</v>
      </c>
      <c r="L427" s="6">
        <v>0.2</v>
      </c>
      <c r="M427" s="6">
        <v>5.5705</v>
      </c>
      <c r="N427" s="53">
        <f t="shared" si="7"/>
        <v>0.67500000000000004</v>
      </c>
    </row>
    <row r="428" spans="1:14">
      <c r="A428" s="11" t="s">
        <v>564</v>
      </c>
      <c r="B428" t="s">
        <v>1</v>
      </c>
      <c r="C428" t="s">
        <v>68</v>
      </c>
      <c r="D428" s="6">
        <v>-118.9782</v>
      </c>
      <c r="E428" s="6">
        <v>26.438099999999999</v>
      </c>
      <c r="F428">
        <v>412</v>
      </c>
      <c r="G428">
        <v>427</v>
      </c>
      <c r="H428">
        <v>107</v>
      </c>
      <c r="I428" s="6">
        <v>0.73170000000000002</v>
      </c>
      <c r="J428" s="6">
        <v>0.25</v>
      </c>
      <c r="K428" s="6">
        <v>46.862099999999998</v>
      </c>
      <c r="L428" s="6">
        <v>0</v>
      </c>
      <c r="M428" s="6">
        <v>6.0514999999999999</v>
      </c>
      <c r="N428" s="53">
        <f t="shared" si="7"/>
        <v>0.22500000000000001</v>
      </c>
    </row>
    <row r="429" spans="1:14">
      <c r="A429" s="11" t="s">
        <v>669</v>
      </c>
      <c r="B429" t="s">
        <v>3</v>
      </c>
      <c r="C429" t="s">
        <v>32</v>
      </c>
      <c r="D429" s="6">
        <v>-119.18380000000001</v>
      </c>
      <c r="E429" s="6">
        <v>10.126300000000001</v>
      </c>
      <c r="F429">
        <v>403</v>
      </c>
      <c r="G429">
        <v>428</v>
      </c>
      <c r="H429">
        <v>93</v>
      </c>
      <c r="I429" s="6">
        <v>0.30059999999999998</v>
      </c>
      <c r="J429" s="6">
        <v>0.25</v>
      </c>
      <c r="K429" s="6">
        <v>17.231000000000002</v>
      </c>
      <c r="L429" s="6">
        <v>2.0348999999999999</v>
      </c>
      <c r="M429" s="6">
        <v>5.0404999999999998</v>
      </c>
      <c r="N429" s="53">
        <f t="shared" si="7"/>
        <v>0.22500000000000001</v>
      </c>
    </row>
    <row r="430" spans="1:14">
      <c r="A430" s="11" t="s">
        <v>586</v>
      </c>
      <c r="B430" t="s">
        <v>1</v>
      </c>
      <c r="C430" t="s">
        <v>73</v>
      </c>
      <c r="D430" s="6">
        <v>-119.2546</v>
      </c>
      <c r="E430" s="6">
        <v>26.161799999999999</v>
      </c>
      <c r="F430">
        <v>413</v>
      </c>
      <c r="G430">
        <v>429</v>
      </c>
      <c r="H430">
        <v>108</v>
      </c>
      <c r="I430" s="6">
        <v>0.98570000000000002</v>
      </c>
      <c r="J430" s="6">
        <v>0</v>
      </c>
      <c r="K430" s="6">
        <v>47.057099999999998</v>
      </c>
      <c r="L430" s="6">
        <v>1.4</v>
      </c>
      <c r="M430" s="6">
        <v>6.7268999999999997</v>
      </c>
      <c r="N430" s="53">
        <f t="shared" si="7"/>
        <v>0</v>
      </c>
    </row>
    <row r="431" spans="1:14">
      <c r="A431" s="11" t="s">
        <v>900</v>
      </c>
      <c r="B431" t="s">
        <v>4</v>
      </c>
      <c r="C431" t="s">
        <v>83</v>
      </c>
      <c r="D431" s="6">
        <v>-119.27249999999999</v>
      </c>
      <c r="E431" s="6">
        <v>79.028700000000001</v>
      </c>
      <c r="F431" t="s">
        <v>722</v>
      </c>
      <c r="G431">
        <v>430</v>
      </c>
      <c r="H431">
        <v>32</v>
      </c>
      <c r="I431" s="6" t="s">
        <v>722</v>
      </c>
      <c r="J431" s="6">
        <v>0.5</v>
      </c>
      <c r="K431" s="6">
        <v>89.572599999999994</v>
      </c>
      <c r="L431" s="6">
        <v>57</v>
      </c>
      <c r="M431" s="6">
        <v>4.8010000000000002</v>
      </c>
      <c r="N431" s="53">
        <f t="shared" si="7"/>
        <v>0.45</v>
      </c>
    </row>
    <row r="432" spans="1:14">
      <c r="A432" s="11" t="s">
        <v>445</v>
      </c>
      <c r="B432" t="s">
        <v>2</v>
      </c>
      <c r="C432" t="s">
        <v>19</v>
      </c>
      <c r="D432" s="6">
        <v>-119.3228</v>
      </c>
      <c r="E432" s="6">
        <v>31.164200000000001</v>
      </c>
      <c r="F432">
        <v>398</v>
      </c>
      <c r="G432">
        <v>431</v>
      </c>
      <c r="H432">
        <v>131</v>
      </c>
      <c r="I432" s="6">
        <v>0.2268</v>
      </c>
      <c r="J432" s="6">
        <v>0.5</v>
      </c>
      <c r="K432" s="6">
        <v>54.555900000000001</v>
      </c>
      <c r="L432" s="6">
        <v>6.7</v>
      </c>
      <c r="M432" s="6">
        <v>4.5023999999999997</v>
      </c>
      <c r="N432" s="53">
        <f t="shared" si="7"/>
        <v>0.45</v>
      </c>
    </row>
    <row r="433" spans="1:14">
      <c r="A433" s="11" t="s">
        <v>731</v>
      </c>
      <c r="B433" t="s">
        <v>2</v>
      </c>
      <c r="C433" t="s">
        <v>341</v>
      </c>
      <c r="D433" s="6">
        <v>-119.36879999999999</v>
      </c>
      <c r="E433" s="6">
        <v>31.118200000000002</v>
      </c>
      <c r="F433" t="s">
        <v>722</v>
      </c>
      <c r="G433">
        <v>432</v>
      </c>
      <c r="H433">
        <v>132</v>
      </c>
      <c r="I433" s="6">
        <v>1.1158999999999999</v>
      </c>
      <c r="J433" s="6">
        <v>0.75</v>
      </c>
      <c r="K433" s="6">
        <v>44.405000000000001</v>
      </c>
      <c r="L433" s="6">
        <v>0</v>
      </c>
      <c r="M433" s="6">
        <v>9.1605000000000008</v>
      </c>
      <c r="N433" s="53">
        <f t="shared" si="7"/>
        <v>0.67500000000000004</v>
      </c>
    </row>
    <row r="434" spans="1:14">
      <c r="A434" s="11" t="s">
        <v>692</v>
      </c>
      <c r="B434" t="s">
        <v>3</v>
      </c>
      <c r="C434" t="s">
        <v>341</v>
      </c>
      <c r="D434" s="6">
        <v>-119.3892</v>
      </c>
      <c r="E434" s="6">
        <v>9.9209999999999994</v>
      </c>
      <c r="F434" t="s">
        <v>722</v>
      </c>
      <c r="G434">
        <v>433</v>
      </c>
      <c r="H434">
        <v>94</v>
      </c>
      <c r="I434" s="6">
        <v>0.33979999999999999</v>
      </c>
      <c r="J434" s="6">
        <v>0.5</v>
      </c>
      <c r="K434" s="6">
        <v>18.9041</v>
      </c>
      <c r="L434" s="6">
        <v>0</v>
      </c>
      <c r="M434" s="6">
        <v>3.1964999999999999</v>
      </c>
      <c r="N434" s="53">
        <f t="shared" si="7"/>
        <v>0.45</v>
      </c>
    </row>
    <row r="435" spans="1:14">
      <c r="A435" s="11" t="s">
        <v>672</v>
      </c>
      <c r="B435" t="s">
        <v>3</v>
      </c>
      <c r="C435" t="s">
        <v>73</v>
      </c>
      <c r="D435" s="6">
        <v>-119.5797</v>
      </c>
      <c r="E435" s="6">
        <v>9.7304999999999993</v>
      </c>
      <c r="F435" t="s">
        <v>722</v>
      </c>
      <c r="G435">
        <v>434</v>
      </c>
      <c r="H435">
        <v>95</v>
      </c>
      <c r="I435" s="6">
        <v>0.29959999999999998</v>
      </c>
      <c r="J435" s="6">
        <v>0.25</v>
      </c>
      <c r="K435" s="6">
        <v>20.0138</v>
      </c>
      <c r="L435" s="6">
        <v>0</v>
      </c>
      <c r="M435" s="6">
        <v>2.7288000000000001</v>
      </c>
      <c r="N435" s="53">
        <f t="shared" si="7"/>
        <v>0.22500000000000001</v>
      </c>
    </row>
    <row r="436" spans="1:14">
      <c r="A436" s="11" t="s">
        <v>727</v>
      </c>
      <c r="B436" t="s">
        <v>2</v>
      </c>
      <c r="C436" t="s">
        <v>39</v>
      </c>
      <c r="D436" s="6">
        <v>-119.73050000000001</v>
      </c>
      <c r="E436" s="6">
        <v>30.756499999999999</v>
      </c>
      <c r="F436">
        <v>222</v>
      </c>
      <c r="G436">
        <v>435</v>
      </c>
      <c r="H436">
        <v>133</v>
      </c>
      <c r="I436" s="6">
        <v>2.6017999999999999</v>
      </c>
      <c r="J436" s="6">
        <v>1.5249999999999999</v>
      </c>
      <c r="K436" s="6">
        <v>57.550899999999999</v>
      </c>
      <c r="L436" s="6">
        <v>0</v>
      </c>
      <c r="M436" s="6">
        <v>4.5468000000000002</v>
      </c>
      <c r="N436" s="53">
        <f t="shared" si="7"/>
        <v>1.3725000000000001</v>
      </c>
    </row>
    <row r="437" spans="1:14">
      <c r="A437" s="11" t="s">
        <v>686</v>
      </c>
      <c r="B437" t="s">
        <v>3</v>
      </c>
      <c r="C437" t="s">
        <v>28</v>
      </c>
      <c r="D437" s="6">
        <v>-119.8783</v>
      </c>
      <c r="E437" s="6">
        <v>9.4318000000000008</v>
      </c>
      <c r="F437">
        <v>394</v>
      </c>
      <c r="G437">
        <v>436</v>
      </c>
      <c r="H437">
        <v>96</v>
      </c>
      <c r="I437" s="6">
        <v>1.78E-2</v>
      </c>
      <c r="J437" s="6">
        <v>0.5</v>
      </c>
      <c r="K437" s="6">
        <v>16.319700000000001</v>
      </c>
      <c r="L437" s="6">
        <v>0.2</v>
      </c>
      <c r="M437" s="6">
        <v>5.1227</v>
      </c>
      <c r="N437" s="53">
        <f t="shared" si="7"/>
        <v>0.45</v>
      </c>
    </row>
    <row r="438" spans="1:14">
      <c r="A438" s="11" t="s">
        <v>791</v>
      </c>
      <c r="B438" t="s">
        <v>3</v>
      </c>
      <c r="C438" t="s">
        <v>36</v>
      </c>
      <c r="D438" s="6">
        <v>-119.8802</v>
      </c>
      <c r="E438" s="6">
        <v>9.4298999999999999</v>
      </c>
      <c r="F438" t="s">
        <v>722</v>
      </c>
      <c r="G438">
        <v>437</v>
      </c>
      <c r="H438">
        <v>97</v>
      </c>
      <c r="I438" s="6">
        <v>9.9000000000000005E-2</v>
      </c>
      <c r="J438" s="6">
        <v>0.25</v>
      </c>
      <c r="K438" s="6">
        <v>15.9537</v>
      </c>
      <c r="L438" s="6">
        <v>0</v>
      </c>
      <c r="M438" s="6">
        <v>1.3444</v>
      </c>
      <c r="N438" s="53">
        <f t="shared" si="7"/>
        <v>0.22500000000000001</v>
      </c>
    </row>
    <row r="439" spans="1:14">
      <c r="A439" s="11" t="s">
        <v>677</v>
      </c>
      <c r="B439" t="s">
        <v>3</v>
      </c>
      <c r="C439" t="s">
        <v>62</v>
      </c>
      <c r="D439" s="6">
        <v>-119.91200000000001</v>
      </c>
      <c r="E439" s="6">
        <v>9.3981999999999992</v>
      </c>
      <c r="F439" t="s">
        <v>722</v>
      </c>
      <c r="G439">
        <v>438</v>
      </c>
      <c r="H439">
        <v>98</v>
      </c>
      <c r="I439" s="6">
        <v>0.22370000000000001</v>
      </c>
      <c r="J439" s="6">
        <v>0.33329999999999999</v>
      </c>
      <c r="K439" s="6">
        <v>19.029399999999999</v>
      </c>
      <c r="L439" s="6">
        <v>0</v>
      </c>
      <c r="M439" s="6">
        <v>1.7371000000000001</v>
      </c>
      <c r="N439" s="53">
        <f t="shared" si="7"/>
        <v>0.29997000000000001</v>
      </c>
    </row>
    <row r="440" spans="1:14">
      <c r="A440" s="11" t="s">
        <v>1240</v>
      </c>
      <c r="B440" t="s">
        <v>3</v>
      </c>
      <c r="C440" t="s">
        <v>132</v>
      </c>
      <c r="D440" s="6">
        <v>-120.04649999999999</v>
      </c>
      <c r="E440" s="6">
        <v>9.2637</v>
      </c>
      <c r="F440" t="s">
        <v>722</v>
      </c>
      <c r="G440">
        <v>439</v>
      </c>
      <c r="H440">
        <v>99</v>
      </c>
      <c r="I440" s="6">
        <v>0.19209999999999999</v>
      </c>
      <c r="J440" s="6">
        <v>0.25</v>
      </c>
      <c r="K440" s="6">
        <v>17.979099999999999</v>
      </c>
      <c r="L440" s="6">
        <v>0</v>
      </c>
      <c r="M440" s="6">
        <v>1.3887</v>
      </c>
      <c r="N440" s="53">
        <f t="shared" si="7"/>
        <v>0.22500000000000001</v>
      </c>
    </row>
    <row r="441" spans="1:14">
      <c r="A441" s="11" t="s">
        <v>510</v>
      </c>
      <c r="B441" t="s">
        <v>1</v>
      </c>
      <c r="C441" t="s">
        <v>32</v>
      </c>
      <c r="D441" s="6">
        <v>-120.1652</v>
      </c>
      <c r="E441" s="6">
        <v>25.251100000000001</v>
      </c>
      <c r="F441" t="s">
        <v>722</v>
      </c>
      <c r="G441">
        <v>440</v>
      </c>
      <c r="H441">
        <v>109</v>
      </c>
      <c r="I441" s="6">
        <v>0.49230000000000002</v>
      </c>
      <c r="J441" s="6">
        <v>0.5</v>
      </c>
      <c r="K441" s="6">
        <v>39.028399999999998</v>
      </c>
      <c r="L441" s="6">
        <v>0.2</v>
      </c>
      <c r="M441" s="6">
        <v>4.9661999999999997</v>
      </c>
      <c r="N441" s="53">
        <f t="shared" si="7"/>
        <v>0.45</v>
      </c>
    </row>
    <row r="442" spans="1:14">
      <c r="A442" s="11" t="s">
        <v>688</v>
      </c>
      <c r="B442" t="s">
        <v>3</v>
      </c>
      <c r="C442" t="s">
        <v>53</v>
      </c>
      <c r="D442" s="6">
        <v>-120.2248</v>
      </c>
      <c r="E442" s="6">
        <v>9.0853000000000002</v>
      </c>
      <c r="F442" t="s">
        <v>722</v>
      </c>
      <c r="G442">
        <v>441</v>
      </c>
      <c r="H442">
        <v>100</v>
      </c>
      <c r="I442" s="6">
        <v>0.47989999999999999</v>
      </c>
      <c r="J442" s="6">
        <v>0.25</v>
      </c>
      <c r="K442" s="6">
        <v>15.398400000000001</v>
      </c>
      <c r="L442" s="6">
        <v>1.69</v>
      </c>
      <c r="M442" s="6">
        <v>4.0704000000000002</v>
      </c>
      <c r="N442" s="53">
        <f t="shared" si="7"/>
        <v>0.22500000000000001</v>
      </c>
    </row>
    <row r="443" spans="1:14">
      <c r="A443" s="11" t="s">
        <v>649</v>
      </c>
      <c r="B443" t="s">
        <v>3</v>
      </c>
      <c r="C443" t="s">
        <v>341</v>
      </c>
      <c r="D443" s="6">
        <v>-120.25239999999999</v>
      </c>
      <c r="E443" s="6">
        <v>9.0578000000000003</v>
      </c>
      <c r="F443">
        <v>396</v>
      </c>
      <c r="G443">
        <v>442</v>
      </c>
      <c r="H443">
        <v>101</v>
      </c>
      <c r="I443" s="6">
        <v>1.4358</v>
      </c>
      <c r="J443" s="6">
        <v>0.25</v>
      </c>
      <c r="K443" s="6">
        <v>22.388999999999999</v>
      </c>
      <c r="L443" s="6">
        <v>0</v>
      </c>
      <c r="M443" s="6">
        <v>4.6474000000000002</v>
      </c>
      <c r="N443" s="53">
        <f t="shared" si="7"/>
        <v>0.22500000000000001</v>
      </c>
    </row>
    <row r="444" spans="1:14">
      <c r="A444" s="11" t="s">
        <v>594</v>
      </c>
      <c r="B444" t="s">
        <v>1</v>
      </c>
      <c r="C444" t="s">
        <v>24</v>
      </c>
      <c r="D444" s="6">
        <v>-120.3154</v>
      </c>
      <c r="E444" s="6">
        <v>25.100899999999999</v>
      </c>
      <c r="F444" t="s">
        <v>722</v>
      </c>
      <c r="G444">
        <v>443</v>
      </c>
      <c r="H444">
        <v>110</v>
      </c>
      <c r="I444" s="6">
        <v>1.1718</v>
      </c>
      <c r="J444" s="6">
        <v>0.5</v>
      </c>
      <c r="K444" s="6">
        <v>42.808100000000003</v>
      </c>
      <c r="L444" s="6">
        <v>0.1</v>
      </c>
      <c r="M444" s="6">
        <v>1.1326000000000001</v>
      </c>
      <c r="N444" s="53">
        <f t="shared" si="7"/>
        <v>0.45</v>
      </c>
    </row>
    <row r="445" spans="1:14">
      <c r="A445" s="11" t="s">
        <v>602</v>
      </c>
      <c r="B445" t="s">
        <v>1</v>
      </c>
      <c r="C445" t="s">
        <v>341</v>
      </c>
      <c r="D445" s="6">
        <v>-120.9996</v>
      </c>
      <c r="E445" s="6">
        <v>24.416799999999999</v>
      </c>
      <c r="F445">
        <v>305</v>
      </c>
      <c r="G445">
        <v>444</v>
      </c>
      <c r="H445">
        <v>111</v>
      </c>
      <c r="I445" s="6">
        <v>1.0263</v>
      </c>
      <c r="J445" s="6">
        <v>0.5</v>
      </c>
      <c r="K445" s="6">
        <v>55.900199999999998</v>
      </c>
      <c r="L445" s="6">
        <v>-6.6400000000000001E-2</v>
      </c>
      <c r="M445" s="6">
        <v>4.2896000000000001</v>
      </c>
      <c r="N445" s="53">
        <f t="shared" si="7"/>
        <v>0.45</v>
      </c>
    </row>
    <row r="446" spans="1:14">
      <c r="A446" s="11" t="s">
        <v>1241</v>
      </c>
      <c r="B446" t="s">
        <v>3</v>
      </c>
      <c r="C446" t="s">
        <v>47</v>
      </c>
      <c r="D446" s="6">
        <v>-121.1571</v>
      </c>
      <c r="E446" s="6">
        <v>8.1530000000000005</v>
      </c>
      <c r="F446" t="s">
        <v>722</v>
      </c>
      <c r="G446">
        <v>445</v>
      </c>
      <c r="H446">
        <v>102</v>
      </c>
      <c r="I446" s="6">
        <v>1.1063000000000001</v>
      </c>
      <c r="J446" s="6">
        <v>0.5</v>
      </c>
      <c r="K446" s="6">
        <v>18.4907</v>
      </c>
      <c r="L446" s="6">
        <v>0</v>
      </c>
      <c r="M446" s="6">
        <v>1.4796</v>
      </c>
      <c r="N446" s="53">
        <f t="shared" ref="N446:N509" si="8">0.9*J446</f>
        <v>0.45</v>
      </c>
    </row>
    <row r="447" spans="1:14">
      <c r="A447" s="11" t="s">
        <v>411</v>
      </c>
      <c r="B447" t="s">
        <v>2</v>
      </c>
      <c r="C447" t="s">
        <v>73</v>
      </c>
      <c r="D447" s="6">
        <v>-121.2389</v>
      </c>
      <c r="E447" s="6">
        <v>29.248100000000001</v>
      </c>
      <c r="F447">
        <v>359</v>
      </c>
      <c r="G447">
        <v>446</v>
      </c>
      <c r="H447">
        <v>134</v>
      </c>
      <c r="I447" s="6">
        <v>2.6484000000000001</v>
      </c>
      <c r="J447" s="6">
        <v>0.33329999999999999</v>
      </c>
      <c r="K447" s="6">
        <v>50.841700000000003</v>
      </c>
      <c r="L447" s="6">
        <v>5.7149000000000001</v>
      </c>
      <c r="M447" s="6">
        <v>6.0503</v>
      </c>
      <c r="N447" s="53">
        <f t="shared" si="8"/>
        <v>0.29997000000000001</v>
      </c>
    </row>
    <row r="448" spans="1:14">
      <c r="A448" s="11" t="s">
        <v>853</v>
      </c>
      <c r="B448" t="s">
        <v>1</v>
      </c>
      <c r="C448" t="s">
        <v>34</v>
      </c>
      <c r="D448" s="6">
        <v>-121.97490000000001</v>
      </c>
      <c r="E448" s="6">
        <v>23.441400000000002</v>
      </c>
      <c r="F448">
        <v>420</v>
      </c>
      <c r="G448">
        <v>447</v>
      </c>
      <c r="H448">
        <v>112</v>
      </c>
      <c r="I448" s="6">
        <v>0.34820000000000001</v>
      </c>
      <c r="J448" s="6">
        <v>0.75</v>
      </c>
      <c r="K448" s="6">
        <v>50.209200000000003</v>
      </c>
      <c r="L448" s="6">
        <v>0</v>
      </c>
      <c r="M448" s="6">
        <v>4.7887000000000004</v>
      </c>
      <c r="N448" s="53">
        <f t="shared" si="8"/>
        <v>0.67500000000000004</v>
      </c>
    </row>
    <row r="449" spans="1:14">
      <c r="A449" s="11" t="s">
        <v>539</v>
      </c>
      <c r="B449" t="s">
        <v>1</v>
      </c>
      <c r="C449" t="s">
        <v>341</v>
      </c>
      <c r="D449" s="6">
        <v>-122.07680000000001</v>
      </c>
      <c r="E449" s="6">
        <v>23.339500000000001</v>
      </c>
      <c r="F449" t="s">
        <v>722</v>
      </c>
      <c r="G449">
        <v>448</v>
      </c>
      <c r="H449">
        <v>113</v>
      </c>
      <c r="I449" s="6">
        <v>1.1043000000000001</v>
      </c>
      <c r="J449" s="6">
        <v>0.5</v>
      </c>
      <c r="K449" s="6">
        <v>55.791200000000003</v>
      </c>
      <c r="L449" s="6">
        <v>0</v>
      </c>
      <c r="M449" s="6">
        <v>4.7686999999999999</v>
      </c>
      <c r="N449" s="53">
        <f t="shared" si="8"/>
        <v>0.45</v>
      </c>
    </row>
    <row r="450" spans="1:14">
      <c r="A450" s="11" t="s">
        <v>1248</v>
      </c>
      <c r="B450" t="s">
        <v>3</v>
      </c>
      <c r="C450" t="s">
        <v>91</v>
      </c>
      <c r="D450" s="6">
        <v>-122.21939999999999</v>
      </c>
      <c r="E450" s="6">
        <v>7.0907999999999998</v>
      </c>
      <c r="F450" t="s">
        <v>722</v>
      </c>
      <c r="G450">
        <v>449</v>
      </c>
      <c r="H450">
        <v>103</v>
      </c>
      <c r="I450" s="6">
        <v>0.22750000000000001</v>
      </c>
      <c r="J450" s="6">
        <v>0</v>
      </c>
      <c r="K450" s="6">
        <v>16.5626</v>
      </c>
      <c r="L450" s="6">
        <v>0</v>
      </c>
      <c r="M450" s="6">
        <v>1.2911999999999999</v>
      </c>
      <c r="N450" s="53">
        <f t="shared" si="8"/>
        <v>0</v>
      </c>
    </row>
    <row r="451" spans="1:14">
      <c r="A451" s="11" t="s">
        <v>546</v>
      </c>
      <c r="B451" t="s">
        <v>3</v>
      </c>
      <c r="C451" t="s">
        <v>95</v>
      </c>
      <c r="D451" s="6">
        <v>-122.3075</v>
      </c>
      <c r="E451" s="6">
        <v>7.0026999999999999</v>
      </c>
      <c r="F451" t="s">
        <v>722</v>
      </c>
      <c r="G451">
        <v>450</v>
      </c>
      <c r="H451">
        <v>104</v>
      </c>
      <c r="I451" s="6">
        <v>0.45929999999999999</v>
      </c>
      <c r="J451" s="6">
        <v>0</v>
      </c>
      <c r="K451" s="6">
        <v>11.2637</v>
      </c>
      <c r="L451" s="6">
        <v>1</v>
      </c>
      <c r="M451" s="6">
        <v>5.8445999999999998</v>
      </c>
      <c r="N451" s="53">
        <f t="shared" si="8"/>
        <v>0</v>
      </c>
    </row>
    <row r="452" spans="1:14">
      <c r="A452" s="11" t="s">
        <v>566</v>
      </c>
      <c r="B452" t="s">
        <v>1</v>
      </c>
      <c r="C452" t="s">
        <v>57</v>
      </c>
      <c r="D452" s="6">
        <v>-122.56950000000001</v>
      </c>
      <c r="E452" s="6">
        <v>22.846800000000002</v>
      </c>
      <c r="F452">
        <v>325</v>
      </c>
      <c r="G452">
        <v>451</v>
      </c>
      <c r="H452">
        <v>114</v>
      </c>
      <c r="I452" s="6">
        <v>1.5112000000000001</v>
      </c>
      <c r="J452" s="6">
        <v>0.25</v>
      </c>
      <c r="K452" s="6">
        <v>46.060400000000001</v>
      </c>
      <c r="L452" s="6">
        <v>2.62</v>
      </c>
      <c r="M452" s="6">
        <v>4.4194000000000004</v>
      </c>
      <c r="N452" s="53">
        <f t="shared" si="8"/>
        <v>0.22500000000000001</v>
      </c>
    </row>
    <row r="453" spans="1:14">
      <c r="A453" s="11" t="s">
        <v>1242</v>
      </c>
      <c r="B453" t="s">
        <v>3</v>
      </c>
      <c r="C453" t="s">
        <v>49</v>
      </c>
      <c r="D453" s="6">
        <v>-122.58620000000001</v>
      </c>
      <c r="E453" s="6">
        <v>6.7240000000000002</v>
      </c>
      <c r="F453" t="s">
        <v>722</v>
      </c>
      <c r="G453">
        <v>452</v>
      </c>
      <c r="H453">
        <v>105</v>
      </c>
      <c r="I453" s="6">
        <v>0.69089999999999996</v>
      </c>
      <c r="J453" s="6">
        <v>0.25</v>
      </c>
      <c r="K453" s="6">
        <v>13.656700000000001</v>
      </c>
      <c r="L453" s="6">
        <v>0.1</v>
      </c>
      <c r="M453" s="6">
        <v>5.3422000000000001</v>
      </c>
      <c r="N453" s="53">
        <f t="shared" si="8"/>
        <v>0.22500000000000001</v>
      </c>
    </row>
    <row r="454" spans="1:14">
      <c r="A454" s="11" t="s">
        <v>696</v>
      </c>
      <c r="B454" t="s">
        <v>3</v>
      </c>
      <c r="C454" t="s">
        <v>75</v>
      </c>
      <c r="D454" s="6">
        <v>-122.94750000000001</v>
      </c>
      <c r="E454" s="6">
        <v>6.3627000000000002</v>
      </c>
      <c r="F454">
        <v>415</v>
      </c>
      <c r="G454">
        <v>453</v>
      </c>
      <c r="H454">
        <v>106</v>
      </c>
      <c r="I454" s="6">
        <v>0.66910000000000003</v>
      </c>
      <c r="J454" s="6">
        <v>0.5</v>
      </c>
      <c r="K454" s="6">
        <v>13.389200000000001</v>
      </c>
      <c r="L454" s="6">
        <v>0</v>
      </c>
      <c r="M454" s="6">
        <v>5.6448</v>
      </c>
      <c r="N454" s="53">
        <f t="shared" si="8"/>
        <v>0.45</v>
      </c>
    </row>
    <row r="455" spans="1:14">
      <c r="A455" s="11" t="s">
        <v>1138</v>
      </c>
      <c r="B455" t="s">
        <v>5</v>
      </c>
      <c r="C455" t="s">
        <v>53</v>
      </c>
      <c r="D455" s="6">
        <v>-123.08320000000001</v>
      </c>
      <c r="E455" s="6">
        <v>50.848399999999998</v>
      </c>
      <c r="F455">
        <v>323</v>
      </c>
      <c r="G455">
        <v>454</v>
      </c>
      <c r="H455">
        <v>37</v>
      </c>
      <c r="I455" s="6">
        <v>13.842000000000001</v>
      </c>
      <c r="J455" s="6">
        <v>0.5</v>
      </c>
      <c r="K455" s="6">
        <v>134.57050000000001</v>
      </c>
      <c r="L455" s="6">
        <v>0</v>
      </c>
      <c r="M455" s="6">
        <v>11.398999999999999</v>
      </c>
      <c r="N455" s="53">
        <f t="shared" si="8"/>
        <v>0.45</v>
      </c>
    </row>
    <row r="456" spans="1:14">
      <c r="A456" s="11" t="s">
        <v>408</v>
      </c>
      <c r="B456" t="s">
        <v>2</v>
      </c>
      <c r="C456" t="s">
        <v>49</v>
      </c>
      <c r="D456" s="6">
        <v>-123.4255</v>
      </c>
      <c r="E456" s="6">
        <v>27.061499999999999</v>
      </c>
      <c r="F456">
        <v>343</v>
      </c>
      <c r="G456">
        <v>455</v>
      </c>
      <c r="H456">
        <v>135</v>
      </c>
      <c r="I456" s="6">
        <v>1.1273</v>
      </c>
      <c r="J456" s="6">
        <v>0.5</v>
      </c>
      <c r="K456" s="6">
        <v>36.6995</v>
      </c>
      <c r="L456" s="6">
        <v>8.6999999999999993</v>
      </c>
      <c r="M456" s="6">
        <v>3.9397000000000002</v>
      </c>
      <c r="N456" s="53">
        <f t="shared" si="8"/>
        <v>0.45</v>
      </c>
    </row>
    <row r="457" spans="1:14">
      <c r="A457" s="11" t="s">
        <v>700</v>
      </c>
      <c r="B457" t="s">
        <v>3</v>
      </c>
      <c r="C457" t="s">
        <v>41</v>
      </c>
      <c r="D457" s="6">
        <v>-123.6066</v>
      </c>
      <c r="E457" s="6">
        <v>5.7035999999999998</v>
      </c>
      <c r="F457" t="s">
        <v>722</v>
      </c>
      <c r="G457">
        <v>456</v>
      </c>
      <c r="H457">
        <v>107</v>
      </c>
      <c r="I457" s="6">
        <v>0.16350000000000001</v>
      </c>
      <c r="J457" s="6">
        <v>0.5</v>
      </c>
      <c r="K457" s="6">
        <v>10.9499</v>
      </c>
      <c r="L457" s="6">
        <v>0.06</v>
      </c>
      <c r="M457" s="6">
        <v>4.3822000000000001</v>
      </c>
      <c r="N457" s="53">
        <f t="shared" si="8"/>
        <v>0.45</v>
      </c>
    </row>
    <row r="458" spans="1:14">
      <c r="A458" s="11" t="s">
        <v>681</v>
      </c>
      <c r="B458" t="s">
        <v>3</v>
      </c>
      <c r="C458" t="s">
        <v>341</v>
      </c>
      <c r="D458" s="6">
        <v>-123.6266</v>
      </c>
      <c r="E458" s="6">
        <v>5.6836000000000002</v>
      </c>
      <c r="F458" t="s">
        <v>722</v>
      </c>
      <c r="G458">
        <v>457</v>
      </c>
      <c r="H458">
        <v>108</v>
      </c>
      <c r="I458" s="6">
        <v>0.41460000000000002</v>
      </c>
      <c r="J458" s="6">
        <v>0</v>
      </c>
      <c r="K458" s="6">
        <v>12.2403</v>
      </c>
      <c r="L458" s="6">
        <v>-0.1011</v>
      </c>
      <c r="M458" s="6">
        <v>5.0708000000000002</v>
      </c>
      <c r="N458" s="53">
        <f t="shared" si="8"/>
        <v>0</v>
      </c>
    </row>
    <row r="459" spans="1:14">
      <c r="A459" s="11" t="s">
        <v>732</v>
      </c>
      <c r="B459" t="s">
        <v>1</v>
      </c>
      <c r="C459" t="s">
        <v>341</v>
      </c>
      <c r="D459" s="6">
        <v>-123.79259999999999</v>
      </c>
      <c r="E459" s="6">
        <v>21.623699999999999</v>
      </c>
      <c r="F459" t="s">
        <v>722</v>
      </c>
      <c r="G459">
        <v>458</v>
      </c>
      <c r="H459">
        <v>115</v>
      </c>
      <c r="I459" s="6">
        <v>0.76859999999999995</v>
      </c>
      <c r="J459" s="6">
        <v>0.25</v>
      </c>
      <c r="K459" s="6">
        <v>27.426400000000001</v>
      </c>
      <c r="L459" s="6">
        <v>0</v>
      </c>
      <c r="M459" s="6">
        <v>3.0649000000000002</v>
      </c>
      <c r="N459" s="53">
        <f t="shared" si="8"/>
        <v>0.22500000000000001</v>
      </c>
    </row>
    <row r="460" spans="1:14">
      <c r="A460" s="11" t="s">
        <v>661</v>
      </c>
      <c r="B460" t="s">
        <v>3</v>
      </c>
      <c r="C460" t="s">
        <v>44</v>
      </c>
      <c r="D460" s="6">
        <v>-123.9135</v>
      </c>
      <c r="E460" s="6">
        <v>5.3966000000000003</v>
      </c>
      <c r="F460" t="s">
        <v>722</v>
      </c>
      <c r="G460">
        <v>459</v>
      </c>
      <c r="H460">
        <v>109</v>
      </c>
      <c r="I460" s="6">
        <v>0.36899999999999999</v>
      </c>
      <c r="J460" s="6">
        <v>0.25</v>
      </c>
      <c r="K460" s="6">
        <v>9.8742000000000001</v>
      </c>
      <c r="L460" s="6">
        <v>0</v>
      </c>
      <c r="M460" s="6">
        <v>3.5344000000000002</v>
      </c>
      <c r="N460" s="53">
        <f t="shared" si="8"/>
        <v>0.22500000000000001</v>
      </c>
    </row>
    <row r="461" spans="1:14">
      <c r="A461" s="11" t="s">
        <v>678</v>
      </c>
      <c r="B461" t="s">
        <v>3</v>
      </c>
      <c r="C461" t="s">
        <v>85</v>
      </c>
      <c r="D461" s="6">
        <v>-124.1688</v>
      </c>
      <c r="E461" s="6">
        <v>5.1414</v>
      </c>
      <c r="F461" t="s">
        <v>722</v>
      </c>
      <c r="G461">
        <v>460</v>
      </c>
      <c r="H461">
        <v>110</v>
      </c>
      <c r="I461" s="6">
        <v>0.23269999999999999</v>
      </c>
      <c r="J461" s="6">
        <v>0</v>
      </c>
      <c r="K461" s="6">
        <v>10.8612</v>
      </c>
      <c r="L461" s="6">
        <v>0</v>
      </c>
      <c r="M461" s="6">
        <v>5.3372999999999999</v>
      </c>
      <c r="N461" s="53">
        <f t="shared" si="8"/>
        <v>0</v>
      </c>
    </row>
    <row r="462" spans="1:14">
      <c r="A462" s="11" t="s">
        <v>435</v>
      </c>
      <c r="B462" t="s">
        <v>2</v>
      </c>
      <c r="C462" t="s">
        <v>64</v>
      </c>
      <c r="D462" s="6">
        <v>-124.34910000000001</v>
      </c>
      <c r="E462" s="6">
        <v>26.137899999999998</v>
      </c>
      <c r="F462">
        <v>272</v>
      </c>
      <c r="G462">
        <v>461</v>
      </c>
      <c r="H462">
        <v>136</v>
      </c>
      <c r="I462" s="6">
        <v>0.53690000000000004</v>
      </c>
      <c r="J462" s="6">
        <v>1.25</v>
      </c>
      <c r="K462" s="6">
        <v>40.1447</v>
      </c>
      <c r="L462" s="6">
        <v>1.4</v>
      </c>
      <c r="M462" s="6">
        <v>3.6899000000000002</v>
      </c>
      <c r="N462" s="53">
        <f t="shared" si="8"/>
        <v>1.125</v>
      </c>
    </row>
    <row r="463" spans="1:14">
      <c r="A463" s="11" t="s">
        <v>529</v>
      </c>
      <c r="B463" t="s">
        <v>1</v>
      </c>
      <c r="C463" t="s">
        <v>64</v>
      </c>
      <c r="D463" s="6">
        <v>-124.36879999999999</v>
      </c>
      <c r="E463" s="6">
        <v>21.047599999999999</v>
      </c>
      <c r="F463" t="s">
        <v>722</v>
      </c>
      <c r="G463">
        <v>462</v>
      </c>
      <c r="H463">
        <v>116</v>
      </c>
      <c r="I463" s="6">
        <v>0.49370000000000003</v>
      </c>
      <c r="J463" s="6">
        <v>0.5</v>
      </c>
      <c r="K463" s="6">
        <v>33.741799999999998</v>
      </c>
      <c r="L463" s="6">
        <v>0.1</v>
      </c>
      <c r="M463" s="6">
        <v>2.2673999999999999</v>
      </c>
      <c r="N463" s="53">
        <f t="shared" si="8"/>
        <v>0.45</v>
      </c>
    </row>
    <row r="464" spans="1:14">
      <c r="A464" s="11" t="s">
        <v>665</v>
      </c>
      <c r="B464" t="s">
        <v>3</v>
      </c>
      <c r="C464" t="s">
        <v>22</v>
      </c>
      <c r="D464" s="6">
        <v>-124.3963</v>
      </c>
      <c r="E464" s="6">
        <v>4.9138000000000002</v>
      </c>
      <c r="F464" t="s">
        <v>722</v>
      </c>
      <c r="G464">
        <v>463</v>
      </c>
      <c r="H464">
        <v>111</v>
      </c>
      <c r="I464" s="6">
        <v>6.83E-2</v>
      </c>
      <c r="J464" s="6">
        <v>0.25</v>
      </c>
      <c r="K464" s="6">
        <v>8.6267999999999994</v>
      </c>
      <c r="L464" s="6">
        <v>0</v>
      </c>
      <c r="M464" s="6">
        <v>5.9276999999999997</v>
      </c>
      <c r="N464" s="53">
        <f t="shared" si="8"/>
        <v>0.22500000000000001</v>
      </c>
    </row>
    <row r="465" spans="1:14">
      <c r="A465" s="11" t="s">
        <v>563</v>
      </c>
      <c r="B465" t="s">
        <v>3</v>
      </c>
      <c r="C465" t="s">
        <v>132</v>
      </c>
      <c r="D465" s="6">
        <v>-124.4067</v>
      </c>
      <c r="E465" s="6">
        <v>4.9035000000000002</v>
      </c>
      <c r="F465" t="s">
        <v>722</v>
      </c>
      <c r="G465">
        <v>464</v>
      </c>
      <c r="H465">
        <v>112</v>
      </c>
      <c r="I465" s="6">
        <v>0.24349999999999999</v>
      </c>
      <c r="J465" s="6">
        <v>0.25</v>
      </c>
      <c r="K465" s="6">
        <v>8.2428000000000008</v>
      </c>
      <c r="L465" s="6">
        <v>0.56759999999999999</v>
      </c>
      <c r="M465" s="6">
        <v>6.0560999999999998</v>
      </c>
      <c r="N465" s="53">
        <f t="shared" si="8"/>
        <v>0.22500000000000001</v>
      </c>
    </row>
    <row r="466" spans="1:14">
      <c r="A466" s="11" t="s">
        <v>976</v>
      </c>
      <c r="B466" t="s">
        <v>3</v>
      </c>
      <c r="C466" t="s">
        <v>47</v>
      </c>
      <c r="D466" s="6">
        <v>-124.5226</v>
      </c>
      <c r="E466" s="6">
        <v>4.7876000000000003</v>
      </c>
      <c r="F466" t="s">
        <v>722</v>
      </c>
      <c r="G466">
        <v>465</v>
      </c>
      <c r="H466">
        <v>113</v>
      </c>
      <c r="I466" s="6">
        <v>0.2757</v>
      </c>
      <c r="J466" s="6">
        <v>0</v>
      </c>
      <c r="K466" s="6">
        <v>8.5402000000000005</v>
      </c>
      <c r="L466" s="6">
        <v>0</v>
      </c>
      <c r="M466" s="6">
        <v>5.1443000000000003</v>
      </c>
      <c r="N466" s="53">
        <f t="shared" si="8"/>
        <v>0</v>
      </c>
    </row>
    <row r="467" spans="1:14">
      <c r="A467" s="11" t="s">
        <v>579</v>
      </c>
      <c r="B467" t="s">
        <v>1</v>
      </c>
      <c r="C467" t="s">
        <v>22</v>
      </c>
      <c r="D467" s="6">
        <v>-124.75369999999999</v>
      </c>
      <c r="E467" s="6">
        <v>20.662600000000001</v>
      </c>
      <c r="F467">
        <v>424</v>
      </c>
      <c r="G467">
        <v>466</v>
      </c>
      <c r="H467">
        <v>117</v>
      </c>
      <c r="I467" s="6">
        <v>0.34</v>
      </c>
      <c r="J467" s="6">
        <v>0.25</v>
      </c>
      <c r="K467" s="6">
        <v>27.4649</v>
      </c>
      <c r="L467" s="6">
        <v>12.9</v>
      </c>
      <c r="M467" s="6">
        <v>7.8227000000000002</v>
      </c>
      <c r="N467" s="53">
        <f t="shared" si="8"/>
        <v>0.22500000000000001</v>
      </c>
    </row>
    <row r="468" spans="1:14">
      <c r="A468" s="11" t="s">
        <v>413</v>
      </c>
      <c r="B468" t="s">
        <v>2</v>
      </c>
      <c r="C468" t="s">
        <v>24</v>
      </c>
      <c r="D468" s="6">
        <v>-124.7565</v>
      </c>
      <c r="E468" s="6">
        <v>25.730499999999999</v>
      </c>
      <c r="F468">
        <v>317</v>
      </c>
      <c r="G468">
        <v>467</v>
      </c>
      <c r="H468">
        <v>137</v>
      </c>
      <c r="I468" s="6">
        <v>0.71050000000000002</v>
      </c>
      <c r="J468" s="6">
        <v>1</v>
      </c>
      <c r="K468" s="6">
        <v>44.536999999999999</v>
      </c>
      <c r="L468" s="6">
        <v>6.9157000000000002</v>
      </c>
      <c r="M468" s="6">
        <v>4.3108000000000004</v>
      </c>
      <c r="N468" s="53">
        <f t="shared" si="8"/>
        <v>0.9</v>
      </c>
    </row>
    <row r="469" spans="1:14">
      <c r="A469" s="11" t="s">
        <v>882</v>
      </c>
      <c r="B469" t="s">
        <v>3</v>
      </c>
      <c r="C469" t="s">
        <v>341</v>
      </c>
      <c r="D469" s="6">
        <v>-124.7779</v>
      </c>
      <c r="E469" s="6">
        <v>4.5323000000000002</v>
      </c>
      <c r="F469" t="s">
        <v>722</v>
      </c>
      <c r="G469">
        <v>468</v>
      </c>
      <c r="H469">
        <v>114</v>
      </c>
      <c r="I469" s="6">
        <v>9.69E-2</v>
      </c>
      <c r="J469" s="6">
        <v>0.66669999999999996</v>
      </c>
      <c r="K469" s="6">
        <v>10.3559</v>
      </c>
      <c r="L469" s="6">
        <v>0</v>
      </c>
      <c r="M469" s="6">
        <v>4.3246000000000002</v>
      </c>
      <c r="N469" s="53">
        <f t="shared" si="8"/>
        <v>0.60002999999999995</v>
      </c>
    </row>
    <row r="470" spans="1:14">
      <c r="A470" s="11" t="s">
        <v>705</v>
      </c>
      <c r="B470" t="s">
        <v>3</v>
      </c>
      <c r="C470" t="s">
        <v>85</v>
      </c>
      <c r="D470" s="6">
        <v>-124.8186</v>
      </c>
      <c r="E470" s="6">
        <v>4.4916</v>
      </c>
      <c r="F470" t="s">
        <v>722</v>
      </c>
      <c r="G470">
        <v>469</v>
      </c>
      <c r="H470">
        <v>115</v>
      </c>
      <c r="I470" s="6">
        <v>0.186</v>
      </c>
      <c r="J470" s="6">
        <v>0.33329999999999999</v>
      </c>
      <c r="K470" s="6">
        <v>7.0015000000000001</v>
      </c>
      <c r="L470" s="6">
        <v>0</v>
      </c>
      <c r="M470" s="6">
        <v>6.1346999999999996</v>
      </c>
      <c r="N470" s="53">
        <f t="shared" si="8"/>
        <v>0.29997000000000001</v>
      </c>
    </row>
    <row r="471" spans="1:14">
      <c r="A471" s="11" t="s">
        <v>662</v>
      </c>
      <c r="B471" t="s">
        <v>3</v>
      </c>
      <c r="C471" t="s">
        <v>88</v>
      </c>
      <c r="D471" s="6">
        <v>-124.9311</v>
      </c>
      <c r="E471" s="6">
        <v>4.3791000000000002</v>
      </c>
      <c r="F471" t="s">
        <v>722</v>
      </c>
      <c r="G471">
        <v>470</v>
      </c>
      <c r="H471">
        <v>116</v>
      </c>
      <c r="I471" s="6">
        <v>0.50980000000000003</v>
      </c>
      <c r="J471" s="6">
        <v>0.25</v>
      </c>
      <c r="K471" s="6">
        <v>9.0815999999999999</v>
      </c>
      <c r="L471" s="6">
        <v>0</v>
      </c>
      <c r="M471" s="6">
        <v>5.8403999999999998</v>
      </c>
      <c r="N471" s="53">
        <f t="shared" si="8"/>
        <v>0.22500000000000001</v>
      </c>
    </row>
    <row r="472" spans="1:14">
      <c r="A472" s="11" t="s">
        <v>513</v>
      </c>
      <c r="B472" t="s">
        <v>1</v>
      </c>
      <c r="C472" t="s">
        <v>85</v>
      </c>
      <c r="D472" s="6">
        <v>-124.97110000000001</v>
      </c>
      <c r="E472" s="6">
        <v>20.4452</v>
      </c>
      <c r="F472" t="s">
        <v>722</v>
      </c>
      <c r="G472">
        <v>471</v>
      </c>
      <c r="H472">
        <v>118</v>
      </c>
      <c r="I472" s="6">
        <v>0.34849999999999998</v>
      </c>
      <c r="J472" s="6">
        <v>0.75</v>
      </c>
      <c r="K472" s="6">
        <v>37.654299999999999</v>
      </c>
      <c r="L472" s="6">
        <v>0.4</v>
      </c>
      <c r="M472" s="6">
        <v>3.1086999999999998</v>
      </c>
      <c r="N472" s="53">
        <f t="shared" si="8"/>
        <v>0.67500000000000004</v>
      </c>
    </row>
    <row r="473" spans="1:14">
      <c r="A473" s="11" t="s">
        <v>375</v>
      </c>
      <c r="B473" t="s">
        <v>2</v>
      </c>
      <c r="C473" t="s">
        <v>341</v>
      </c>
      <c r="D473" s="6">
        <v>-125.01560000000001</v>
      </c>
      <c r="E473" s="6">
        <v>25.471399999999999</v>
      </c>
      <c r="F473" t="s">
        <v>722</v>
      </c>
      <c r="G473">
        <v>472</v>
      </c>
      <c r="H473">
        <v>138</v>
      </c>
      <c r="I473" s="6">
        <v>1.1863999999999999</v>
      </c>
      <c r="J473" s="6">
        <v>0.5</v>
      </c>
      <c r="K473" s="6">
        <v>57.7881</v>
      </c>
      <c r="L473" s="6">
        <v>0</v>
      </c>
      <c r="M473" s="6">
        <v>6.5650000000000004</v>
      </c>
      <c r="N473" s="53">
        <f t="shared" si="8"/>
        <v>0.45</v>
      </c>
    </row>
    <row r="474" spans="1:14">
      <c r="A474" s="11" t="s">
        <v>820</v>
      </c>
      <c r="B474" t="s">
        <v>3</v>
      </c>
      <c r="C474" t="s">
        <v>341</v>
      </c>
      <c r="D474" s="6">
        <v>-125.078</v>
      </c>
      <c r="E474" s="6">
        <v>4.2321999999999997</v>
      </c>
      <c r="F474" t="s">
        <v>722</v>
      </c>
      <c r="G474">
        <v>473</v>
      </c>
      <c r="H474">
        <v>117</v>
      </c>
      <c r="I474" s="6">
        <v>0.80759999999999998</v>
      </c>
      <c r="J474" s="6">
        <v>0.25</v>
      </c>
      <c r="K474" s="6">
        <v>7.7755000000000001</v>
      </c>
      <c r="L474" s="6">
        <v>0</v>
      </c>
      <c r="M474" s="6">
        <v>5.6238999999999999</v>
      </c>
      <c r="N474" s="53">
        <f t="shared" si="8"/>
        <v>0.22500000000000001</v>
      </c>
    </row>
    <row r="475" spans="1:14">
      <c r="A475" s="11" t="s">
        <v>876</v>
      </c>
      <c r="B475" t="s">
        <v>1</v>
      </c>
      <c r="C475" t="s">
        <v>341</v>
      </c>
      <c r="D475" s="6">
        <v>-125.2163</v>
      </c>
      <c r="E475" s="6">
        <v>20.2</v>
      </c>
      <c r="F475" t="s">
        <v>722</v>
      </c>
      <c r="G475">
        <v>474</v>
      </c>
      <c r="H475">
        <v>119</v>
      </c>
      <c r="I475" s="6">
        <v>0.2969</v>
      </c>
      <c r="J475" s="6">
        <v>0.33329999999999999</v>
      </c>
      <c r="K475" s="6">
        <v>15.5373</v>
      </c>
      <c r="L475" s="6">
        <v>0</v>
      </c>
      <c r="M475" s="6">
        <v>3.7502</v>
      </c>
      <c r="N475" s="53">
        <f t="shared" si="8"/>
        <v>0.29997000000000001</v>
      </c>
    </row>
    <row r="476" spans="1:14">
      <c r="A476" s="11" t="s">
        <v>726</v>
      </c>
      <c r="B476" t="s">
        <v>1</v>
      </c>
      <c r="C476" t="s">
        <v>341</v>
      </c>
      <c r="D476" s="6">
        <v>-125.423</v>
      </c>
      <c r="E476" s="6">
        <v>19.993300000000001</v>
      </c>
      <c r="F476" t="s">
        <v>722</v>
      </c>
      <c r="G476">
        <v>475</v>
      </c>
      <c r="H476">
        <v>120</v>
      </c>
      <c r="I476" s="6">
        <v>0.86260000000000003</v>
      </c>
      <c r="J476" s="6">
        <v>0.25</v>
      </c>
      <c r="K476" s="6">
        <v>39.375999999999998</v>
      </c>
      <c r="L476" s="6">
        <v>0</v>
      </c>
      <c r="M476" s="6">
        <v>3.8429000000000002</v>
      </c>
      <c r="N476" s="53">
        <f t="shared" si="8"/>
        <v>0.22500000000000001</v>
      </c>
    </row>
    <row r="477" spans="1:14">
      <c r="A477" s="11" t="s">
        <v>591</v>
      </c>
      <c r="B477" t="s">
        <v>1</v>
      </c>
      <c r="C477" t="s">
        <v>341</v>
      </c>
      <c r="D477" s="6">
        <v>-125.60339999999999</v>
      </c>
      <c r="E477" s="6">
        <v>19.812899999999999</v>
      </c>
      <c r="F477">
        <v>332</v>
      </c>
      <c r="G477">
        <v>476</v>
      </c>
      <c r="H477">
        <v>121</v>
      </c>
      <c r="I477" s="6">
        <v>1.4440999999999999</v>
      </c>
      <c r="J477" s="6">
        <v>0.5</v>
      </c>
      <c r="K477" s="6">
        <v>41.5717</v>
      </c>
      <c r="L477" s="6">
        <v>0</v>
      </c>
      <c r="M477" s="6">
        <v>5.6090999999999998</v>
      </c>
      <c r="N477" s="53">
        <f t="shared" si="8"/>
        <v>0.45</v>
      </c>
    </row>
    <row r="478" spans="1:14">
      <c r="A478" s="11" t="s">
        <v>1244</v>
      </c>
      <c r="B478" t="s">
        <v>3</v>
      </c>
      <c r="C478" t="s">
        <v>39</v>
      </c>
      <c r="D478" s="6">
        <v>-125.80370000000001</v>
      </c>
      <c r="E478" s="6">
        <v>3.5064000000000002</v>
      </c>
      <c r="F478" t="s">
        <v>722</v>
      </c>
      <c r="G478">
        <v>477</v>
      </c>
      <c r="H478">
        <v>118</v>
      </c>
      <c r="I478" s="6">
        <v>0.34510000000000002</v>
      </c>
      <c r="J478" s="6">
        <v>0.66669999999999996</v>
      </c>
      <c r="K478" s="6">
        <v>7.8098999999999998</v>
      </c>
      <c r="L478" s="6">
        <v>0</v>
      </c>
      <c r="M478" s="6">
        <v>5.5991999999999997</v>
      </c>
      <c r="N478" s="53">
        <f t="shared" si="8"/>
        <v>0.60002999999999995</v>
      </c>
    </row>
    <row r="479" spans="1:14">
      <c r="A479" s="11" t="s">
        <v>219</v>
      </c>
      <c r="B479" t="s">
        <v>2</v>
      </c>
      <c r="C479" t="s">
        <v>62</v>
      </c>
      <c r="D479" s="6">
        <v>-125.91849999999999</v>
      </c>
      <c r="E479" s="6">
        <v>24.5685</v>
      </c>
      <c r="F479" t="s">
        <v>722</v>
      </c>
      <c r="G479">
        <v>478</v>
      </c>
      <c r="H479">
        <v>139</v>
      </c>
      <c r="I479" s="6">
        <v>0.87039999999999995</v>
      </c>
      <c r="J479" s="6">
        <v>0.5</v>
      </c>
      <c r="K479" s="6">
        <v>61.658700000000003</v>
      </c>
      <c r="L479" s="6">
        <v>0</v>
      </c>
      <c r="M479" s="6">
        <v>11.1418</v>
      </c>
      <c r="N479" s="53">
        <f t="shared" si="8"/>
        <v>0.45</v>
      </c>
    </row>
    <row r="480" spans="1:14">
      <c r="A480" s="11" t="s">
        <v>1245</v>
      </c>
      <c r="B480" t="s">
        <v>3</v>
      </c>
      <c r="C480" t="s">
        <v>28</v>
      </c>
      <c r="D480" s="6">
        <v>-125.9676</v>
      </c>
      <c r="E480" s="6">
        <v>3.3426</v>
      </c>
      <c r="F480" t="s">
        <v>722</v>
      </c>
      <c r="G480">
        <v>479</v>
      </c>
      <c r="H480">
        <v>119</v>
      </c>
      <c r="I480" s="6">
        <v>0.38569999999999999</v>
      </c>
      <c r="J480" s="6">
        <v>0.25</v>
      </c>
      <c r="K480" s="6">
        <v>6.8731</v>
      </c>
      <c r="L480" s="6">
        <v>0</v>
      </c>
      <c r="M480" s="6">
        <v>6.2986000000000004</v>
      </c>
      <c r="N480" s="53">
        <f t="shared" si="8"/>
        <v>0.22500000000000001</v>
      </c>
    </row>
    <row r="481" spans="1:14">
      <c r="A481" s="11" t="s">
        <v>1246</v>
      </c>
      <c r="B481" t="s">
        <v>3</v>
      </c>
      <c r="C481" t="s">
        <v>68</v>
      </c>
      <c r="D481" s="6">
        <v>-126.3301</v>
      </c>
      <c r="E481" s="6">
        <v>2.9801000000000002</v>
      </c>
      <c r="F481" t="s">
        <v>722</v>
      </c>
      <c r="G481">
        <v>480</v>
      </c>
      <c r="H481">
        <v>120</v>
      </c>
      <c r="I481" s="6">
        <v>0.15079999999999999</v>
      </c>
      <c r="J481" s="6">
        <v>0.5</v>
      </c>
      <c r="K481" s="6">
        <v>6.0281000000000002</v>
      </c>
      <c r="L481" s="6">
        <v>0</v>
      </c>
      <c r="M481" s="6">
        <v>6.8042999999999996</v>
      </c>
      <c r="N481" s="53">
        <f t="shared" si="8"/>
        <v>0.45</v>
      </c>
    </row>
    <row r="482" spans="1:14">
      <c r="A482" s="11" t="s">
        <v>687</v>
      </c>
      <c r="B482" t="s">
        <v>3</v>
      </c>
      <c r="C482" t="s">
        <v>83</v>
      </c>
      <c r="D482" s="6">
        <v>-126.3764</v>
      </c>
      <c r="E482" s="6">
        <v>2.9338000000000002</v>
      </c>
      <c r="F482" t="s">
        <v>722</v>
      </c>
      <c r="G482">
        <v>481</v>
      </c>
      <c r="H482">
        <v>121</v>
      </c>
      <c r="I482" s="6">
        <v>0.3412</v>
      </c>
      <c r="J482" s="6">
        <v>0.25</v>
      </c>
      <c r="K482" s="6">
        <v>5.0441000000000003</v>
      </c>
      <c r="L482" s="6">
        <v>0</v>
      </c>
      <c r="M482" s="6">
        <v>6.2793000000000001</v>
      </c>
      <c r="N482" s="53">
        <f t="shared" si="8"/>
        <v>0.22500000000000001</v>
      </c>
    </row>
    <row r="483" spans="1:14">
      <c r="A483" s="11" t="s">
        <v>441</v>
      </c>
      <c r="B483" t="s">
        <v>2</v>
      </c>
      <c r="C483" t="s">
        <v>32</v>
      </c>
      <c r="D483" s="6">
        <v>-126.48560000000001</v>
      </c>
      <c r="E483" s="6">
        <v>24.0014</v>
      </c>
      <c r="F483">
        <v>427</v>
      </c>
      <c r="G483">
        <v>482</v>
      </c>
      <c r="H483">
        <v>140</v>
      </c>
      <c r="I483" s="6">
        <v>0.74670000000000003</v>
      </c>
      <c r="J483" s="6">
        <v>0.75</v>
      </c>
      <c r="K483" s="6">
        <v>50.308500000000002</v>
      </c>
      <c r="L483" s="6">
        <v>2.3016999999999999</v>
      </c>
      <c r="M483" s="6">
        <v>7.1487999999999996</v>
      </c>
      <c r="N483" s="53">
        <f t="shared" si="8"/>
        <v>0.67500000000000004</v>
      </c>
    </row>
    <row r="484" spans="1:14">
      <c r="A484" s="11" t="s">
        <v>702</v>
      </c>
      <c r="B484" t="s">
        <v>3</v>
      </c>
      <c r="C484" t="s">
        <v>341</v>
      </c>
      <c r="D484" s="6">
        <v>-126.58540000000001</v>
      </c>
      <c r="E484" s="6">
        <v>2.7248000000000001</v>
      </c>
      <c r="F484" t="s">
        <v>722</v>
      </c>
      <c r="G484">
        <v>483</v>
      </c>
      <c r="H484">
        <v>122</v>
      </c>
      <c r="I484" s="6">
        <v>0.40079999999999999</v>
      </c>
      <c r="J484" s="6">
        <v>0</v>
      </c>
      <c r="K484" s="6">
        <v>5.4112</v>
      </c>
      <c r="L484" s="6">
        <v>0</v>
      </c>
      <c r="M484" s="6">
        <v>4.9653999999999998</v>
      </c>
      <c r="N484" s="53">
        <f t="shared" si="8"/>
        <v>0</v>
      </c>
    </row>
    <row r="485" spans="1:14">
      <c r="A485" s="11" t="s">
        <v>676</v>
      </c>
      <c r="B485" t="s">
        <v>3</v>
      </c>
      <c r="C485" t="s">
        <v>141</v>
      </c>
      <c r="D485" s="6">
        <v>-126.8497</v>
      </c>
      <c r="E485" s="6">
        <v>2.4605000000000001</v>
      </c>
      <c r="F485" t="s">
        <v>722</v>
      </c>
      <c r="G485">
        <v>484</v>
      </c>
      <c r="H485">
        <v>123</v>
      </c>
      <c r="I485" s="6">
        <v>0.44429999999999997</v>
      </c>
      <c r="J485" s="6">
        <v>0.25</v>
      </c>
      <c r="K485" s="6">
        <v>5.0148999999999999</v>
      </c>
      <c r="L485" s="6">
        <v>0</v>
      </c>
      <c r="M485" s="6">
        <v>5.9786000000000001</v>
      </c>
      <c r="N485" s="53">
        <f t="shared" si="8"/>
        <v>0.22500000000000001</v>
      </c>
    </row>
    <row r="486" spans="1:14">
      <c r="A486" s="11" t="s">
        <v>585</v>
      </c>
      <c r="B486" t="s">
        <v>1</v>
      </c>
      <c r="C486" t="s">
        <v>85</v>
      </c>
      <c r="D486" s="6">
        <v>-126.96769999999999</v>
      </c>
      <c r="E486" s="6">
        <v>18.448599999999999</v>
      </c>
      <c r="F486" t="s">
        <v>722</v>
      </c>
      <c r="G486">
        <v>485</v>
      </c>
      <c r="H486">
        <v>122</v>
      </c>
      <c r="I486" s="6">
        <v>0.20449999999999999</v>
      </c>
      <c r="J486" s="6">
        <v>0.25</v>
      </c>
      <c r="K486" s="6">
        <v>43.466500000000003</v>
      </c>
      <c r="L486" s="6">
        <v>0</v>
      </c>
      <c r="M486" s="6">
        <v>3.0468000000000002</v>
      </c>
      <c r="N486" s="53">
        <f t="shared" si="8"/>
        <v>0.22500000000000001</v>
      </c>
    </row>
    <row r="487" spans="1:14">
      <c r="A487" s="11" t="s">
        <v>452</v>
      </c>
      <c r="B487" t="s">
        <v>2</v>
      </c>
      <c r="C487" t="s">
        <v>341</v>
      </c>
      <c r="D487" s="6">
        <v>-127.09220000000001</v>
      </c>
      <c r="E487" s="6">
        <v>23.3948</v>
      </c>
      <c r="F487">
        <v>303</v>
      </c>
      <c r="G487">
        <v>486</v>
      </c>
      <c r="H487">
        <v>141</v>
      </c>
      <c r="I487" s="6">
        <v>0.28360000000000002</v>
      </c>
      <c r="J487" s="6">
        <v>0.5</v>
      </c>
      <c r="K487" s="6">
        <v>41.920099999999998</v>
      </c>
      <c r="L487" s="6">
        <v>0</v>
      </c>
      <c r="M487" s="6">
        <v>3.7235999999999998</v>
      </c>
      <c r="N487" s="53">
        <f t="shared" si="8"/>
        <v>0.45</v>
      </c>
    </row>
    <row r="488" spans="1:14">
      <c r="A488" s="11" t="s">
        <v>1251</v>
      </c>
      <c r="B488" t="s">
        <v>3</v>
      </c>
      <c r="C488" t="s">
        <v>30</v>
      </c>
      <c r="D488" s="6">
        <v>-127.1225</v>
      </c>
      <c r="E488" s="6">
        <v>2.1876000000000002</v>
      </c>
      <c r="F488" t="s">
        <v>722</v>
      </c>
      <c r="G488">
        <v>487</v>
      </c>
      <c r="H488">
        <v>124</v>
      </c>
      <c r="I488" s="6">
        <v>0.45639999999999997</v>
      </c>
      <c r="J488" s="6">
        <v>0</v>
      </c>
      <c r="K488" s="6">
        <v>3.4849999999999999</v>
      </c>
      <c r="L488" s="6">
        <v>0</v>
      </c>
      <c r="M488" s="6">
        <v>6.7092000000000001</v>
      </c>
      <c r="N488" s="53">
        <f t="shared" si="8"/>
        <v>0</v>
      </c>
    </row>
    <row r="489" spans="1:14">
      <c r="A489" s="11" t="s">
        <v>562</v>
      </c>
      <c r="B489" t="s">
        <v>1</v>
      </c>
      <c r="C489" t="s">
        <v>73</v>
      </c>
      <c r="D489" s="6">
        <v>-127.12730000000001</v>
      </c>
      <c r="E489" s="6">
        <v>18.289000000000001</v>
      </c>
      <c r="F489">
        <v>428</v>
      </c>
      <c r="G489">
        <v>488</v>
      </c>
      <c r="H489">
        <v>123</v>
      </c>
      <c r="I489" s="6">
        <v>0.3246</v>
      </c>
      <c r="J489" s="6">
        <v>0</v>
      </c>
      <c r="K489" s="6">
        <v>29.467300000000002</v>
      </c>
      <c r="L489" s="6">
        <v>2.6</v>
      </c>
      <c r="M489" s="6">
        <v>7.7960000000000003</v>
      </c>
      <c r="N489" s="53">
        <f t="shared" si="8"/>
        <v>0</v>
      </c>
    </row>
    <row r="490" spans="1:14">
      <c r="A490" s="11" t="s">
        <v>511</v>
      </c>
      <c r="B490" t="s">
        <v>1</v>
      </c>
      <c r="C490" t="s">
        <v>88</v>
      </c>
      <c r="D490" s="6">
        <v>-127.217</v>
      </c>
      <c r="E490" s="6">
        <v>18.199300000000001</v>
      </c>
      <c r="F490">
        <v>431</v>
      </c>
      <c r="G490">
        <v>489</v>
      </c>
      <c r="H490">
        <v>124</v>
      </c>
      <c r="I490" s="6">
        <v>0.6845</v>
      </c>
      <c r="J490" s="6">
        <v>0.5</v>
      </c>
      <c r="K490" s="6">
        <v>40.178800000000003</v>
      </c>
      <c r="L490" s="6">
        <v>-0.45229999999999998</v>
      </c>
      <c r="M490" s="6">
        <v>7.1490999999999998</v>
      </c>
      <c r="N490" s="53">
        <f t="shared" si="8"/>
        <v>0.45</v>
      </c>
    </row>
    <row r="491" spans="1:14">
      <c r="A491" s="11" t="s">
        <v>427</v>
      </c>
      <c r="B491" t="s">
        <v>2</v>
      </c>
      <c r="C491" t="s">
        <v>53</v>
      </c>
      <c r="D491" s="6">
        <v>-127.3724</v>
      </c>
      <c r="E491" s="6">
        <v>23.114599999999999</v>
      </c>
      <c r="F491">
        <v>421</v>
      </c>
      <c r="G491">
        <v>490</v>
      </c>
      <c r="H491">
        <v>142</v>
      </c>
      <c r="I491" s="6">
        <v>4.1300000000000003E-2</v>
      </c>
      <c r="J491" s="6">
        <v>0.5</v>
      </c>
      <c r="K491" s="6">
        <v>40.364600000000003</v>
      </c>
      <c r="L491" s="6">
        <v>0</v>
      </c>
      <c r="M491" s="6">
        <v>6.6517999999999997</v>
      </c>
      <c r="N491" s="53">
        <f t="shared" si="8"/>
        <v>0.45</v>
      </c>
    </row>
    <row r="492" spans="1:14">
      <c r="A492" s="11" t="s">
        <v>432</v>
      </c>
      <c r="B492" t="s">
        <v>2</v>
      </c>
      <c r="C492" t="s">
        <v>32</v>
      </c>
      <c r="D492" s="6">
        <v>-127.3792</v>
      </c>
      <c r="E492" s="6">
        <v>23.107800000000001</v>
      </c>
      <c r="F492" t="s">
        <v>722</v>
      </c>
      <c r="G492">
        <v>491</v>
      </c>
      <c r="H492">
        <v>143</v>
      </c>
      <c r="I492" s="6">
        <v>0.1555</v>
      </c>
      <c r="J492" s="6">
        <v>0.5</v>
      </c>
      <c r="K492" s="6">
        <v>38.946100000000001</v>
      </c>
      <c r="L492" s="6">
        <v>3.1</v>
      </c>
      <c r="M492" s="6">
        <v>2.6861000000000002</v>
      </c>
      <c r="N492" s="53">
        <f t="shared" si="8"/>
        <v>0.45</v>
      </c>
    </row>
    <row r="493" spans="1:14">
      <c r="A493" s="11" t="s">
        <v>442</v>
      </c>
      <c r="B493" t="s">
        <v>2</v>
      </c>
      <c r="C493" t="s">
        <v>341</v>
      </c>
      <c r="D493" s="6">
        <v>-127.4481</v>
      </c>
      <c r="E493" s="6">
        <v>23.038900000000002</v>
      </c>
      <c r="F493" t="s">
        <v>722</v>
      </c>
      <c r="G493">
        <v>492</v>
      </c>
      <c r="H493">
        <v>144</v>
      </c>
      <c r="I493" s="6">
        <v>0.20899999999999999</v>
      </c>
      <c r="J493" s="6">
        <v>0.25</v>
      </c>
      <c r="K493" s="6">
        <v>49.666200000000003</v>
      </c>
      <c r="L493" s="6">
        <v>-1.3946000000000001</v>
      </c>
      <c r="M493" s="6">
        <v>3.1873</v>
      </c>
      <c r="N493" s="53">
        <f t="shared" si="8"/>
        <v>0.22500000000000001</v>
      </c>
    </row>
    <row r="494" spans="1:14">
      <c r="A494" s="11" t="s">
        <v>1247</v>
      </c>
      <c r="B494" t="s">
        <v>3</v>
      </c>
      <c r="C494" t="s">
        <v>88</v>
      </c>
      <c r="D494" s="6">
        <v>-127.46559999999999</v>
      </c>
      <c r="E494" s="6">
        <v>1.8446</v>
      </c>
      <c r="F494" t="s">
        <v>722</v>
      </c>
      <c r="G494">
        <v>493</v>
      </c>
      <c r="H494">
        <v>125</v>
      </c>
      <c r="I494" s="6">
        <v>0.28470000000000001</v>
      </c>
      <c r="J494" s="6">
        <v>0</v>
      </c>
      <c r="K494" s="6">
        <v>3.3464</v>
      </c>
      <c r="L494" s="6">
        <v>0</v>
      </c>
      <c r="M494" s="6">
        <v>7.1199000000000003</v>
      </c>
      <c r="N494" s="53">
        <f t="shared" si="8"/>
        <v>0</v>
      </c>
    </row>
    <row r="495" spans="1:14">
      <c r="A495" s="11" t="s">
        <v>426</v>
      </c>
      <c r="B495" t="s">
        <v>2</v>
      </c>
      <c r="C495" t="s">
        <v>28</v>
      </c>
      <c r="D495" s="6">
        <v>-127.6212</v>
      </c>
      <c r="E495" s="6">
        <v>22.8658</v>
      </c>
      <c r="F495">
        <v>392</v>
      </c>
      <c r="G495">
        <v>494</v>
      </c>
      <c r="H495">
        <v>145</v>
      </c>
      <c r="I495" s="6">
        <v>0.18540000000000001</v>
      </c>
      <c r="J495" s="6">
        <v>0.66669999999999996</v>
      </c>
      <c r="K495" s="6">
        <v>31.2273</v>
      </c>
      <c r="L495" s="6">
        <v>3.8226</v>
      </c>
      <c r="M495" s="6">
        <v>5.2384000000000004</v>
      </c>
      <c r="N495" s="53">
        <f t="shared" si="8"/>
        <v>0.60002999999999995</v>
      </c>
    </row>
    <row r="496" spans="1:14">
      <c r="A496" s="11" t="s">
        <v>574</v>
      </c>
      <c r="B496" t="s">
        <v>1</v>
      </c>
      <c r="C496" t="s">
        <v>19</v>
      </c>
      <c r="D496" s="6">
        <v>-127.6867</v>
      </c>
      <c r="E496" s="6">
        <v>17.729600000000001</v>
      </c>
      <c r="F496">
        <v>430</v>
      </c>
      <c r="G496">
        <v>495</v>
      </c>
      <c r="H496">
        <v>125</v>
      </c>
      <c r="I496" s="6">
        <v>0.64580000000000004</v>
      </c>
      <c r="J496" s="6">
        <v>0.33329999999999999</v>
      </c>
      <c r="K496" s="6">
        <v>22.299800000000001</v>
      </c>
      <c r="L496" s="6">
        <v>5.2626999999999997</v>
      </c>
      <c r="M496" s="6">
        <v>8.1631999999999998</v>
      </c>
      <c r="N496" s="53">
        <f t="shared" si="8"/>
        <v>0.29997000000000001</v>
      </c>
    </row>
    <row r="497" spans="1:14">
      <c r="A497" s="11" t="s">
        <v>699</v>
      </c>
      <c r="B497" t="s">
        <v>3</v>
      </c>
      <c r="C497" t="s">
        <v>19</v>
      </c>
      <c r="D497" s="6">
        <v>-127.69240000000001</v>
      </c>
      <c r="E497" s="6">
        <v>1.6177999999999999</v>
      </c>
      <c r="F497" t="s">
        <v>722</v>
      </c>
      <c r="G497">
        <v>496</v>
      </c>
      <c r="H497">
        <v>126</v>
      </c>
      <c r="I497" s="6">
        <v>0.31330000000000002</v>
      </c>
      <c r="J497" s="6">
        <v>0</v>
      </c>
      <c r="K497" s="6">
        <v>3.2181999999999999</v>
      </c>
      <c r="L497" s="6">
        <v>0</v>
      </c>
      <c r="M497" s="6">
        <v>7.3869999999999996</v>
      </c>
      <c r="N497" s="53">
        <f t="shared" si="8"/>
        <v>0</v>
      </c>
    </row>
    <row r="498" spans="1:14">
      <c r="A498" s="11" t="s">
        <v>422</v>
      </c>
      <c r="B498" t="s">
        <v>2</v>
      </c>
      <c r="C498" t="s">
        <v>41</v>
      </c>
      <c r="D498" s="6">
        <v>-127.693</v>
      </c>
      <c r="E498" s="6">
        <v>22.794</v>
      </c>
      <c r="F498">
        <v>432</v>
      </c>
      <c r="G498">
        <v>497</v>
      </c>
      <c r="H498">
        <v>146</v>
      </c>
      <c r="I498" s="6">
        <v>0.38329999999999997</v>
      </c>
      <c r="J498" s="6">
        <v>0.33329999999999999</v>
      </c>
      <c r="K498" s="6">
        <v>41.261600000000001</v>
      </c>
      <c r="L498" s="6">
        <v>3.2804000000000002</v>
      </c>
      <c r="M498" s="6">
        <v>5.0275999999999996</v>
      </c>
      <c r="N498" s="53">
        <f t="shared" si="8"/>
        <v>0.29997000000000001</v>
      </c>
    </row>
    <row r="499" spans="1:14">
      <c r="A499" s="11" t="s">
        <v>698</v>
      </c>
      <c r="B499" t="s">
        <v>3</v>
      </c>
      <c r="C499" t="s">
        <v>91</v>
      </c>
      <c r="D499" s="6">
        <v>-127.8082</v>
      </c>
      <c r="E499" s="6">
        <v>1.502</v>
      </c>
      <c r="F499" t="s">
        <v>722</v>
      </c>
      <c r="G499">
        <v>498</v>
      </c>
      <c r="H499">
        <v>127</v>
      </c>
      <c r="I499" s="6">
        <v>0.70699999999999996</v>
      </c>
      <c r="J499" s="6">
        <v>0</v>
      </c>
      <c r="K499" s="6">
        <v>2.5182000000000002</v>
      </c>
      <c r="L499" s="6">
        <v>0</v>
      </c>
      <c r="M499" s="6">
        <v>7.1637000000000004</v>
      </c>
      <c r="N499" s="53">
        <f t="shared" si="8"/>
        <v>0</v>
      </c>
    </row>
    <row r="500" spans="1:14">
      <c r="A500" s="11" t="s">
        <v>393</v>
      </c>
      <c r="B500" t="s">
        <v>2</v>
      </c>
      <c r="C500" t="s">
        <v>36</v>
      </c>
      <c r="D500" s="6">
        <v>-127.9204</v>
      </c>
      <c r="E500" s="6">
        <v>22.566600000000001</v>
      </c>
      <c r="F500" t="s">
        <v>722</v>
      </c>
      <c r="G500">
        <v>499</v>
      </c>
      <c r="H500">
        <v>147</v>
      </c>
      <c r="I500" s="6">
        <v>0.47099999999999997</v>
      </c>
      <c r="J500" s="6">
        <v>0.25</v>
      </c>
      <c r="K500" s="6">
        <v>47.571800000000003</v>
      </c>
      <c r="L500" s="6">
        <v>6</v>
      </c>
      <c r="M500" s="6">
        <v>2.1644999999999999</v>
      </c>
      <c r="N500" s="53">
        <f t="shared" si="8"/>
        <v>0.22500000000000001</v>
      </c>
    </row>
    <row r="501" spans="1:14">
      <c r="A501" s="11" t="s">
        <v>1110</v>
      </c>
      <c r="B501" t="s">
        <v>1</v>
      </c>
      <c r="C501" t="s">
        <v>341</v>
      </c>
      <c r="D501" s="6">
        <v>-128.1163</v>
      </c>
      <c r="E501" s="6">
        <v>17.3</v>
      </c>
      <c r="F501" t="s">
        <v>722</v>
      </c>
      <c r="G501">
        <v>500</v>
      </c>
      <c r="H501">
        <v>126</v>
      </c>
      <c r="I501" s="6">
        <v>0.51449999999999996</v>
      </c>
      <c r="J501" s="6">
        <v>0.5</v>
      </c>
      <c r="K501" s="6">
        <v>13.8658</v>
      </c>
      <c r="L501" s="6">
        <v>0</v>
      </c>
      <c r="M501" s="6">
        <v>4.6055999999999999</v>
      </c>
      <c r="N501" s="53">
        <f t="shared" si="8"/>
        <v>0.45</v>
      </c>
    </row>
    <row r="502" spans="1:14">
      <c r="A502" s="11" t="s">
        <v>832</v>
      </c>
      <c r="B502" t="s">
        <v>3</v>
      </c>
      <c r="C502" t="s">
        <v>91</v>
      </c>
      <c r="D502" s="6">
        <v>-128.20320000000001</v>
      </c>
      <c r="E502" s="6">
        <v>1.1069</v>
      </c>
      <c r="F502" t="s">
        <v>722</v>
      </c>
      <c r="G502">
        <v>501</v>
      </c>
      <c r="H502">
        <v>128</v>
      </c>
      <c r="I502" s="6">
        <v>0.75749999999999995</v>
      </c>
      <c r="J502" s="6">
        <v>0</v>
      </c>
      <c r="K502" s="6">
        <v>2.7477999999999998</v>
      </c>
      <c r="L502" s="6">
        <v>0</v>
      </c>
      <c r="M502" s="6">
        <v>5.8066000000000004</v>
      </c>
      <c r="N502" s="53">
        <f t="shared" si="8"/>
        <v>0</v>
      </c>
    </row>
    <row r="503" spans="1:14">
      <c r="A503" s="11" t="s">
        <v>443</v>
      </c>
      <c r="B503" t="s">
        <v>2</v>
      </c>
      <c r="C503" t="s">
        <v>85</v>
      </c>
      <c r="D503" s="6">
        <v>-128.23220000000001</v>
      </c>
      <c r="E503" s="6">
        <v>22.254799999999999</v>
      </c>
      <c r="F503" t="s">
        <v>722</v>
      </c>
      <c r="G503">
        <v>502</v>
      </c>
      <c r="H503">
        <v>148</v>
      </c>
      <c r="I503" s="6">
        <v>0.4748</v>
      </c>
      <c r="J503" s="6">
        <v>0.66669999999999996</v>
      </c>
      <c r="K503" s="6">
        <v>34.991599999999998</v>
      </c>
      <c r="L503" s="6">
        <v>2.9</v>
      </c>
      <c r="M503" s="6">
        <v>1.9827999999999999</v>
      </c>
      <c r="N503" s="53">
        <f t="shared" si="8"/>
        <v>0.60002999999999995</v>
      </c>
    </row>
    <row r="504" spans="1:14">
      <c r="A504" s="11" t="s">
        <v>572</v>
      </c>
      <c r="B504" t="s">
        <v>1</v>
      </c>
      <c r="C504" t="s">
        <v>341</v>
      </c>
      <c r="D504" s="6">
        <v>-128.5487</v>
      </c>
      <c r="E504" s="6">
        <v>16.867599999999999</v>
      </c>
      <c r="F504" t="s">
        <v>722</v>
      </c>
      <c r="G504">
        <v>503</v>
      </c>
      <c r="H504">
        <v>127</v>
      </c>
      <c r="I504" s="6">
        <v>0.40529999999999999</v>
      </c>
      <c r="J504" s="6">
        <v>0.25</v>
      </c>
      <c r="K504" s="6">
        <v>26.5565</v>
      </c>
      <c r="L504" s="6">
        <v>0</v>
      </c>
      <c r="M504" s="6">
        <v>3.8504999999999998</v>
      </c>
      <c r="N504" s="53">
        <f t="shared" si="8"/>
        <v>0.22500000000000001</v>
      </c>
    </row>
    <row r="505" spans="1:14">
      <c r="A505" s="11" t="s">
        <v>430</v>
      </c>
      <c r="B505" t="s">
        <v>2</v>
      </c>
      <c r="C505" t="s">
        <v>71</v>
      </c>
      <c r="D505" s="6">
        <v>-128.5506</v>
      </c>
      <c r="E505" s="6">
        <v>21.936399999999999</v>
      </c>
      <c r="F505" t="s">
        <v>722</v>
      </c>
      <c r="G505">
        <v>504</v>
      </c>
      <c r="H505">
        <v>149</v>
      </c>
      <c r="I505" s="6">
        <v>0.8921</v>
      </c>
      <c r="J505" s="6">
        <v>0.5</v>
      </c>
      <c r="K505" s="6">
        <v>45.786099999999998</v>
      </c>
      <c r="L505" s="6">
        <v>0.5</v>
      </c>
      <c r="M505" s="6">
        <v>1.6413</v>
      </c>
      <c r="N505" s="53">
        <f t="shared" si="8"/>
        <v>0.45</v>
      </c>
    </row>
    <row r="506" spans="1:14">
      <c r="A506" s="11" t="s">
        <v>499</v>
      </c>
      <c r="B506" t="s">
        <v>1</v>
      </c>
      <c r="C506" t="s">
        <v>62</v>
      </c>
      <c r="D506" s="6">
        <v>-128.7131</v>
      </c>
      <c r="E506" s="6">
        <v>16.703299999999999</v>
      </c>
      <c r="F506" t="s">
        <v>722</v>
      </c>
      <c r="G506">
        <v>505</v>
      </c>
      <c r="H506">
        <v>128</v>
      </c>
      <c r="I506" s="6">
        <v>0.9173</v>
      </c>
      <c r="J506" s="6">
        <v>0.5</v>
      </c>
      <c r="K506" s="6">
        <v>24.413</v>
      </c>
      <c r="L506" s="6">
        <v>0</v>
      </c>
      <c r="M506" s="6">
        <v>3.2927</v>
      </c>
      <c r="N506" s="53">
        <f t="shared" si="8"/>
        <v>0.45</v>
      </c>
    </row>
    <row r="507" spans="1:14">
      <c r="A507" s="11" t="s">
        <v>691</v>
      </c>
      <c r="B507" t="s">
        <v>3</v>
      </c>
      <c r="C507" t="s">
        <v>341</v>
      </c>
      <c r="D507" s="6">
        <v>-128.8271</v>
      </c>
      <c r="E507" s="6">
        <v>0.48299999999999998</v>
      </c>
      <c r="F507" t="s">
        <v>722</v>
      </c>
      <c r="G507">
        <v>506</v>
      </c>
      <c r="H507">
        <v>129</v>
      </c>
      <c r="I507" s="6">
        <v>0.26819999999999999</v>
      </c>
      <c r="J507" s="6">
        <v>0.25</v>
      </c>
      <c r="K507" s="6">
        <v>1.0596000000000001</v>
      </c>
      <c r="L507" s="6">
        <v>0</v>
      </c>
      <c r="M507" s="6">
        <v>7.8845999999999998</v>
      </c>
      <c r="N507" s="53">
        <f t="shared" si="8"/>
        <v>0.22500000000000001</v>
      </c>
    </row>
    <row r="508" spans="1:14">
      <c r="A508" s="11" t="s">
        <v>752</v>
      </c>
      <c r="B508" t="s">
        <v>2</v>
      </c>
      <c r="C508" t="s">
        <v>341</v>
      </c>
      <c r="D508" s="6">
        <v>-128.86330000000001</v>
      </c>
      <c r="E508" s="6">
        <v>21.623699999999999</v>
      </c>
      <c r="F508" t="s">
        <v>722</v>
      </c>
      <c r="G508">
        <v>507</v>
      </c>
      <c r="H508">
        <v>150</v>
      </c>
      <c r="I508" s="6">
        <v>1.1913</v>
      </c>
      <c r="J508" s="6">
        <v>0</v>
      </c>
      <c r="K508" s="6">
        <v>29.0336</v>
      </c>
      <c r="L508" s="6">
        <v>0</v>
      </c>
      <c r="M508" s="6">
        <v>2.8081</v>
      </c>
      <c r="N508" s="53">
        <f t="shared" si="8"/>
        <v>0</v>
      </c>
    </row>
    <row r="509" spans="1:14">
      <c r="A509" s="11" t="s">
        <v>674</v>
      </c>
      <c r="B509" t="s">
        <v>3</v>
      </c>
      <c r="C509" t="s">
        <v>19</v>
      </c>
      <c r="D509" s="6">
        <v>-129.09440000000001</v>
      </c>
      <c r="E509" s="6">
        <v>0.21579999999999999</v>
      </c>
      <c r="F509" t="s">
        <v>722</v>
      </c>
      <c r="G509">
        <v>508</v>
      </c>
      <c r="H509">
        <v>130</v>
      </c>
      <c r="I509" s="6">
        <v>0.109</v>
      </c>
      <c r="J509" s="6">
        <v>0.5</v>
      </c>
      <c r="K509" s="6">
        <v>0.39610000000000001</v>
      </c>
      <c r="L509" s="6">
        <v>0</v>
      </c>
      <c r="M509" s="6">
        <v>8.2454000000000001</v>
      </c>
      <c r="N509" s="53">
        <f t="shared" si="8"/>
        <v>0.45</v>
      </c>
    </row>
    <row r="510" spans="1:14">
      <c r="A510" s="11" t="s">
        <v>974</v>
      </c>
      <c r="B510" t="s">
        <v>3</v>
      </c>
      <c r="C510" t="s">
        <v>24</v>
      </c>
      <c r="D510" s="6">
        <v>-129.09639999999999</v>
      </c>
      <c r="E510" s="6">
        <v>0.2137</v>
      </c>
      <c r="F510" t="s">
        <v>722</v>
      </c>
      <c r="G510">
        <v>509</v>
      </c>
      <c r="H510">
        <v>131</v>
      </c>
      <c r="I510" s="6">
        <v>0.2137</v>
      </c>
      <c r="J510" s="6">
        <v>0.33329999999999999</v>
      </c>
      <c r="K510" s="6">
        <v>0.37480000000000002</v>
      </c>
      <c r="L510" s="6">
        <v>0</v>
      </c>
      <c r="M510" s="6">
        <v>8.2725000000000009</v>
      </c>
      <c r="N510" s="53">
        <f t="shared" ref="N510:N573" si="9">0.9*J510</f>
        <v>0.29997000000000001</v>
      </c>
    </row>
    <row r="511" spans="1:14">
      <c r="A511" s="11" t="s">
        <v>1261</v>
      </c>
      <c r="B511" t="s">
        <v>1</v>
      </c>
      <c r="C511" t="s">
        <v>36</v>
      </c>
      <c r="D511" s="6">
        <v>-129.19479999999999</v>
      </c>
      <c r="E511" s="6">
        <v>16.221499999999999</v>
      </c>
      <c r="F511" t="s">
        <v>722</v>
      </c>
      <c r="G511">
        <v>510</v>
      </c>
      <c r="H511">
        <v>129</v>
      </c>
      <c r="I511" s="6">
        <v>1.2721</v>
      </c>
      <c r="J511" s="6">
        <v>1</v>
      </c>
      <c r="K511" s="6">
        <v>34.582299999999996</v>
      </c>
      <c r="L511" s="6">
        <v>0</v>
      </c>
      <c r="M511" s="6">
        <v>3.1722000000000001</v>
      </c>
      <c r="N511" s="53">
        <f t="shared" si="9"/>
        <v>0.9</v>
      </c>
    </row>
    <row r="512" spans="1:14">
      <c r="A512" s="11" t="s">
        <v>704</v>
      </c>
      <c r="B512" t="s">
        <v>3</v>
      </c>
      <c r="C512" t="s">
        <v>341</v>
      </c>
      <c r="D512" s="6">
        <v>-129.31020000000001</v>
      </c>
      <c r="E512" s="6">
        <v>0</v>
      </c>
      <c r="F512" t="s">
        <v>722</v>
      </c>
      <c r="G512">
        <v>731</v>
      </c>
      <c r="H512">
        <v>132</v>
      </c>
      <c r="I512" s="6">
        <v>0</v>
      </c>
      <c r="J512" s="6">
        <v>0.25</v>
      </c>
      <c r="K512" s="6">
        <v>0</v>
      </c>
      <c r="L512" s="6">
        <v>0</v>
      </c>
      <c r="M512" s="6">
        <v>-0.99870000000000003</v>
      </c>
      <c r="N512" s="53">
        <f t="shared" si="9"/>
        <v>0.22500000000000001</v>
      </c>
    </row>
    <row r="513" spans="1:14">
      <c r="A513" s="11" t="s">
        <v>794</v>
      </c>
      <c r="B513" t="s">
        <v>3</v>
      </c>
      <c r="C513" t="s">
        <v>341</v>
      </c>
      <c r="D513" s="6">
        <v>-129.31020000000001</v>
      </c>
      <c r="E513" s="6">
        <v>0</v>
      </c>
      <c r="F513" t="s">
        <v>722</v>
      </c>
      <c r="G513">
        <v>731</v>
      </c>
      <c r="H513">
        <v>132</v>
      </c>
      <c r="I513" s="6">
        <v>0</v>
      </c>
      <c r="J513" s="6">
        <v>0</v>
      </c>
      <c r="K513" s="6">
        <v>0</v>
      </c>
      <c r="L513" s="6">
        <v>0</v>
      </c>
      <c r="M513" s="6" t="s">
        <v>722</v>
      </c>
      <c r="N513" s="53">
        <f t="shared" si="9"/>
        <v>0</v>
      </c>
    </row>
    <row r="514" spans="1:14">
      <c r="A514" s="11" t="s">
        <v>697</v>
      </c>
      <c r="B514" t="s">
        <v>3</v>
      </c>
      <c r="C514" t="s">
        <v>62</v>
      </c>
      <c r="D514" s="6">
        <v>-129.31020000000001</v>
      </c>
      <c r="E514" s="6">
        <v>0</v>
      </c>
      <c r="F514" t="s">
        <v>722</v>
      </c>
      <c r="G514">
        <v>731</v>
      </c>
      <c r="H514">
        <v>132</v>
      </c>
      <c r="I514" s="6">
        <v>0</v>
      </c>
      <c r="J514" s="6">
        <v>0</v>
      </c>
      <c r="K514" s="6">
        <v>0</v>
      </c>
      <c r="L514" s="6">
        <v>0</v>
      </c>
      <c r="M514" s="6" t="s">
        <v>722</v>
      </c>
      <c r="N514" s="53">
        <f t="shared" si="9"/>
        <v>0</v>
      </c>
    </row>
    <row r="515" spans="1:14">
      <c r="A515" s="11" t="s">
        <v>971</v>
      </c>
      <c r="B515" t="s">
        <v>3</v>
      </c>
      <c r="C515" t="s">
        <v>341</v>
      </c>
      <c r="D515" s="6">
        <v>-129.31020000000001</v>
      </c>
      <c r="E515" s="6">
        <v>0</v>
      </c>
      <c r="F515" t="s">
        <v>722</v>
      </c>
      <c r="G515">
        <v>731</v>
      </c>
      <c r="H515">
        <v>132</v>
      </c>
      <c r="I515" s="6">
        <v>0</v>
      </c>
      <c r="J515" s="6">
        <v>0</v>
      </c>
      <c r="K515" s="6">
        <v>0</v>
      </c>
      <c r="L515" s="6">
        <v>0</v>
      </c>
      <c r="M515" s="6" t="s">
        <v>722</v>
      </c>
      <c r="N515" s="53">
        <f t="shared" si="9"/>
        <v>0</v>
      </c>
    </row>
    <row r="516" spans="1:14">
      <c r="A516" s="11" t="s">
        <v>978</v>
      </c>
      <c r="B516" t="s">
        <v>3</v>
      </c>
      <c r="C516" t="s">
        <v>341</v>
      </c>
      <c r="D516" s="6">
        <v>-129.31020000000001</v>
      </c>
      <c r="E516" s="6">
        <v>0</v>
      </c>
      <c r="F516" t="s">
        <v>722</v>
      </c>
      <c r="G516">
        <v>731</v>
      </c>
      <c r="H516">
        <v>132</v>
      </c>
      <c r="I516" s="6">
        <v>0</v>
      </c>
      <c r="J516" s="6">
        <v>1</v>
      </c>
      <c r="K516" s="6">
        <v>0</v>
      </c>
      <c r="L516" s="6">
        <v>0</v>
      </c>
      <c r="M516" s="6" t="s">
        <v>722</v>
      </c>
      <c r="N516" s="53">
        <f t="shared" si="9"/>
        <v>0.9</v>
      </c>
    </row>
    <row r="517" spans="1:14">
      <c r="A517" s="11" t="s">
        <v>1003</v>
      </c>
      <c r="B517" t="s">
        <v>3</v>
      </c>
      <c r="C517" t="s">
        <v>41</v>
      </c>
      <c r="D517" s="6">
        <v>-129.31020000000001</v>
      </c>
      <c r="E517" s="6">
        <v>0</v>
      </c>
      <c r="F517" t="s">
        <v>722</v>
      </c>
      <c r="G517">
        <v>731</v>
      </c>
      <c r="H517">
        <v>132</v>
      </c>
      <c r="I517" s="6">
        <v>0</v>
      </c>
      <c r="J517" s="6">
        <v>0</v>
      </c>
      <c r="K517" s="6">
        <v>0</v>
      </c>
      <c r="L517" s="6">
        <v>0</v>
      </c>
      <c r="M517" s="6" t="s">
        <v>722</v>
      </c>
      <c r="N517" s="53">
        <f t="shared" si="9"/>
        <v>0</v>
      </c>
    </row>
    <row r="518" spans="1:14">
      <c r="A518" s="11" t="s">
        <v>321</v>
      </c>
      <c r="B518" t="s">
        <v>3</v>
      </c>
      <c r="C518" t="s">
        <v>62</v>
      </c>
      <c r="D518" s="6">
        <v>-129.31020000000001</v>
      </c>
      <c r="E518" s="6">
        <v>0</v>
      </c>
      <c r="F518" t="s">
        <v>722</v>
      </c>
      <c r="G518">
        <v>731</v>
      </c>
      <c r="H518">
        <v>132</v>
      </c>
      <c r="I518" s="6">
        <v>0</v>
      </c>
      <c r="J518" s="6">
        <v>0.75</v>
      </c>
      <c r="K518" s="6">
        <v>0</v>
      </c>
      <c r="L518" s="6">
        <v>0</v>
      </c>
      <c r="M518" s="6" t="s">
        <v>722</v>
      </c>
      <c r="N518" s="53">
        <f t="shared" si="9"/>
        <v>0.67500000000000004</v>
      </c>
    </row>
    <row r="519" spans="1:14">
      <c r="A519" s="11" t="s">
        <v>1007</v>
      </c>
      <c r="B519" t="s">
        <v>3</v>
      </c>
      <c r="C519" t="s">
        <v>341</v>
      </c>
      <c r="D519" s="6">
        <v>-129.31020000000001</v>
      </c>
      <c r="E519" s="6">
        <v>0</v>
      </c>
      <c r="F519" t="s">
        <v>722</v>
      </c>
      <c r="G519">
        <v>731</v>
      </c>
      <c r="H519">
        <v>132</v>
      </c>
      <c r="I519" s="6">
        <v>0</v>
      </c>
      <c r="J519" s="6">
        <v>0</v>
      </c>
      <c r="K519" s="6">
        <v>0</v>
      </c>
      <c r="L519" s="6">
        <v>0</v>
      </c>
      <c r="M519" s="6" t="s">
        <v>722</v>
      </c>
      <c r="N519" s="53">
        <f t="shared" si="9"/>
        <v>0</v>
      </c>
    </row>
    <row r="520" spans="1:14">
      <c r="A520" s="11" t="s">
        <v>651</v>
      </c>
      <c r="B520" t="s">
        <v>3</v>
      </c>
      <c r="C520" t="s">
        <v>64</v>
      </c>
      <c r="D520" s="6">
        <v>-129.31020000000001</v>
      </c>
      <c r="E520" s="6">
        <v>0</v>
      </c>
      <c r="F520" t="s">
        <v>722</v>
      </c>
      <c r="G520">
        <v>731</v>
      </c>
      <c r="H520">
        <v>132</v>
      </c>
      <c r="I520" s="6">
        <v>0</v>
      </c>
      <c r="J520" s="6">
        <v>0</v>
      </c>
      <c r="K520" s="6">
        <v>0</v>
      </c>
      <c r="L520" s="6">
        <v>0</v>
      </c>
      <c r="M520" s="6" t="s">
        <v>722</v>
      </c>
      <c r="N520" s="53">
        <f t="shared" si="9"/>
        <v>0</v>
      </c>
    </row>
    <row r="521" spans="1:14">
      <c r="A521" s="11" t="s">
        <v>1008</v>
      </c>
      <c r="B521" t="s">
        <v>3</v>
      </c>
      <c r="C521" t="s">
        <v>341</v>
      </c>
      <c r="D521" s="6">
        <v>-129.31020000000001</v>
      </c>
      <c r="E521" s="6">
        <v>0</v>
      </c>
      <c r="F521" t="s">
        <v>722</v>
      </c>
      <c r="G521">
        <v>731</v>
      </c>
      <c r="H521">
        <v>132</v>
      </c>
      <c r="I521" s="6">
        <v>0</v>
      </c>
      <c r="J521" s="6">
        <v>0</v>
      </c>
      <c r="K521" s="6">
        <v>0</v>
      </c>
      <c r="L521" s="6">
        <v>0</v>
      </c>
      <c r="M521" s="6" t="s">
        <v>722</v>
      </c>
      <c r="N521" s="53">
        <f t="shared" si="9"/>
        <v>0</v>
      </c>
    </row>
    <row r="522" spans="1:14">
      <c r="A522" s="11" t="s">
        <v>675</v>
      </c>
      <c r="B522" t="s">
        <v>3</v>
      </c>
      <c r="C522" t="s">
        <v>341</v>
      </c>
      <c r="D522" s="6">
        <v>-129.31020000000001</v>
      </c>
      <c r="E522" s="6">
        <v>0</v>
      </c>
      <c r="F522" t="s">
        <v>722</v>
      </c>
      <c r="G522">
        <v>731</v>
      </c>
      <c r="H522">
        <v>132</v>
      </c>
      <c r="I522" s="6">
        <v>0</v>
      </c>
      <c r="J522" s="6">
        <v>0.25</v>
      </c>
      <c r="K522" s="6">
        <v>0</v>
      </c>
      <c r="L522" s="6">
        <v>0</v>
      </c>
      <c r="M522" s="6" t="s">
        <v>722</v>
      </c>
      <c r="N522" s="53">
        <f t="shared" si="9"/>
        <v>0.22500000000000001</v>
      </c>
    </row>
    <row r="523" spans="1:14">
      <c r="A523" s="11" t="s">
        <v>962</v>
      </c>
      <c r="B523" t="s">
        <v>3</v>
      </c>
      <c r="C523" t="s">
        <v>341</v>
      </c>
      <c r="D523" s="6">
        <v>-129.31020000000001</v>
      </c>
      <c r="E523" s="6">
        <v>0</v>
      </c>
      <c r="F523" t="s">
        <v>722</v>
      </c>
      <c r="G523">
        <v>731</v>
      </c>
      <c r="H523">
        <v>132</v>
      </c>
      <c r="I523" s="6">
        <v>0</v>
      </c>
      <c r="J523" s="6">
        <v>0</v>
      </c>
      <c r="K523" s="6">
        <v>0</v>
      </c>
      <c r="L523" s="6">
        <v>0</v>
      </c>
      <c r="M523" s="6">
        <v>-0.93779999999999997</v>
      </c>
      <c r="N523" s="53">
        <f t="shared" si="9"/>
        <v>0</v>
      </c>
    </row>
    <row r="524" spans="1:14">
      <c r="A524" s="11" t="s">
        <v>1013</v>
      </c>
      <c r="B524" t="s">
        <v>3</v>
      </c>
      <c r="C524" t="s">
        <v>341</v>
      </c>
      <c r="D524" s="6">
        <v>-129.31020000000001</v>
      </c>
      <c r="E524" s="6">
        <v>0</v>
      </c>
      <c r="F524" t="s">
        <v>722</v>
      </c>
      <c r="G524">
        <v>731</v>
      </c>
      <c r="H524">
        <v>132</v>
      </c>
      <c r="I524" s="6">
        <v>0</v>
      </c>
      <c r="J524" s="6">
        <v>0</v>
      </c>
      <c r="K524" s="6">
        <v>0</v>
      </c>
      <c r="L524" s="6">
        <v>0</v>
      </c>
      <c r="M524" s="6" t="s">
        <v>722</v>
      </c>
      <c r="N524" s="53">
        <f t="shared" si="9"/>
        <v>0</v>
      </c>
    </row>
    <row r="525" spans="1:14">
      <c r="A525" s="11" t="s">
        <v>1249</v>
      </c>
      <c r="B525" t="s">
        <v>3</v>
      </c>
      <c r="C525" t="s">
        <v>34</v>
      </c>
      <c r="D525" s="6">
        <v>-129.31020000000001</v>
      </c>
      <c r="E525" s="6">
        <v>0</v>
      </c>
      <c r="F525" t="s">
        <v>722</v>
      </c>
      <c r="G525">
        <v>731</v>
      </c>
      <c r="H525">
        <v>132</v>
      </c>
      <c r="I525" s="6">
        <v>0</v>
      </c>
      <c r="J525" s="6">
        <v>0</v>
      </c>
      <c r="K525" s="6">
        <v>0</v>
      </c>
      <c r="L525" s="6">
        <v>0</v>
      </c>
      <c r="M525" s="6" t="s">
        <v>722</v>
      </c>
      <c r="N525" s="53">
        <f t="shared" si="9"/>
        <v>0</v>
      </c>
    </row>
    <row r="526" spans="1:14">
      <c r="A526" s="11" t="s">
        <v>995</v>
      </c>
      <c r="B526" t="s">
        <v>3</v>
      </c>
      <c r="C526" t="s">
        <v>341</v>
      </c>
      <c r="D526" s="6">
        <v>-129.31020000000001</v>
      </c>
      <c r="E526" s="6">
        <v>0</v>
      </c>
      <c r="F526" t="s">
        <v>722</v>
      </c>
      <c r="G526">
        <v>731</v>
      </c>
      <c r="H526">
        <v>132</v>
      </c>
      <c r="I526" s="6">
        <v>0</v>
      </c>
      <c r="J526" s="6">
        <v>0.5</v>
      </c>
      <c r="K526" s="6">
        <v>0</v>
      </c>
      <c r="L526" s="6">
        <v>0</v>
      </c>
      <c r="M526" s="6" t="s">
        <v>722</v>
      </c>
      <c r="N526" s="53">
        <f t="shared" si="9"/>
        <v>0.45</v>
      </c>
    </row>
    <row r="527" spans="1:14">
      <c r="A527" s="11" t="s">
        <v>1014</v>
      </c>
      <c r="B527" t="s">
        <v>3</v>
      </c>
      <c r="C527" t="s">
        <v>95</v>
      </c>
      <c r="D527" s="6">
        <v>-129.31020000000001</v>
      </c>
      <c r="E527" s="6">
        <v>0</v>
      </c>
      <c r="F527" t="s">
        <v>722</v>
      </c>
      <c r="G527">
        <v>731</v>
      </c>
      <c r="H527">
        <v>132</v>
      </c>
      <c r="I527" s="6">
        <v>0</v>
      </c>
      <c r="J527" s="6">
        <v>0</v>
      </c>
      <c r="K527" s="6">
        <v>0</v>
      </c>
      <c r="L527" s="6">
        <v>0</v>
      </c>
      <c r="M527" s="6" t="s">
        <v>722</v>
      </c>
      <c r="N527" s="53">
        <f t="shared" si="9"/>
        <v>0</v>
      </c>
    </row>
    <row r="528" spans="1:14">
      <c r="A528" s="11" t="s">
        <v>694</v>
      </c>
      <c r="B528" t="s">
        <v>3</v>
      </c>
      <c r="C528" t="s">
        <v>85</v>
      </c>
      <c r="D528" s="6">
        <v>-129.31020000000001</v>
      </c>
      <c r="E528" s="6">
        <v>0</v>
      </c>
      <c r="F528" t="s">
        <v>722</v>
      </c>
      <c r="G528">
        <v>731</v>
      </c>
      <c r="H528">
        <v>132</v>
      </c>
      <c r="I528" s="6">
        <v>0</v>
      </c>
      <c r="J528" s="6">
        <v>0</v>
      </c>
      <c r="K528" s="6">
        <v>0</v>
      </c>
      <c r="L528" s="6">
        <v>0</v>
      </c>
      <c r="M528" s="6" t="s">
        <v>722</v>
      </c>
      <c r="N528" s="53">
        <f t="shared" si="9"/>
        <v>0</v>
      </c>
    </row>
    <row r="529" spans="1:14">
      <c r="A529" s="11" t="s">
        <v>956</v>
      </c>
      <c r="B529" t="s">
        <v>3</v>
      </c>
      <c r="C529" t="s">
        <v>341</v>
      </c>
      <c r="D529" s="6">
        <v>-129.31020000000001</v>
      </c>
      <c r="E529" s="6">
        <v>0</v>
      </c>
      <c r="F529" t="s">
        <v>722</v>
      </c>
      <c r="G529">
        <v>731</v>
      </c>
      <c r="H529">
        <v>132</v>
      </c>
      <c r="I529" s="6">
        <v>0</v>
      </c>
      <c r="J529" s="6">
        <v>1</v>
      </c>
      <c r="K529" s="6">
        <v>0</v>
      </c>
      <c r="L529" s="6">
        <v>0</v>
      </c>
      <c r="M529" s="6" t="s">
        <v>722</v>
      </c>
      <c r="N529" s="53">
        <f t="shared" si="9"/>
        <v>0.9</v>
      </c>
    </row>
    <row r="530" spans="1:14">
      <c r="A530" s="11" t="s">
        <v>1250</v>
      </c>
      <c r="B530" t="s">
        <v>3</v>
      </c>
      <c r="C530" t="s">
        <v>32</v>
      </c>
      <c r="D530" s="6">
        <v>-129.31020000000001</v>
      </c>
      <c r="E530" s="6">
        <v>0</v>
      </c>
      <c r="F530" t="s">
        <v>722</v>
      </c>
      <c r="G530">
        <v>731</v>
      </c>
      <c r="H530">
        <v>132</v>
      </c>
      <c r="I530" s="6">
        <v>0</v>
      </c>
      <c r="J530" s="6">
        <v>0.5</v>
      </c>
      <c r="K530" s="6">
        <v>0</v>
      </c>
      <c r="L530" s="6">
        <v>0</v>
      </c>
      <c r="M530" s="6" t="s">
        <v>722</v>
      </c>
      <c r="N530" s="53">
        <f t="shared" si="9"/>
        <v>0.45</v>
      </c>
    </row>
    <row r="531" spans="1:14">
      <c r="A531" s="11" t="s">
        <v>1252</v>
      </c>
      <c r="B531" t="s">
        <v>3</v>
      </c>
      <c r="C531" t="s">
        <v>24</v>
      </c>
      <c r="D531" s="6">
        <v>-129.31020000000001</v>
      </c>
      <c r="E531" s="6">
        <v>0</v>
      </c>
      <c r="F531" t="s">
        <v>722</v>
      </c>
      <c r="G531">
        <v>731</v>
      </c>
      <c r="H531">
        <v>132</v>
      </c>
      <c r="I531" s="6">
        <v>3.3E-3</v>
      </c>
      <c r="J531" s="6">
        <v>1</v>
      </c>
      <c r="K531" s="6">
        <v>0</v>
      </c>
      <c r="L531" s="6">
        <v>0</v>
      </c>
      <c r="M531" s="6" t="s">
        <v>722</v>
      </c>
      <c r="N531" s="53">
        <f t="shared" si="9"/>
        <v>0.9</v>
      </c>
    </row>
    <row r="532" spans="1:14">
      <c r="A532" s="11" t="s">
        <v>1253</v>
      </c>
      <c r="B532" t="s">
        <v>3</v>
      </c>
      <c r="C532" t="s">
        <v>26</v>
      </c>
      <c r="D532" s="6">
        <v>-129.31020000000001</v>
      </c>
      <c r="E532" s="6">
        <v>0</v>
      </c>
      <c r="F532" t="s">
        <v>722</v>
      </c>
      <c r="G532">
        <v>731</v>
      </c>
      <c r="H532">
        <v>132</v>
      </c>
      <c r="I532" s="6" t="s">
        <v>722</v>
      </c>
      <c r="J532" s="6">
        <v>0</v>
      </c>
      <c r="K532" s="6">
        <v>0</v>
      </c>
      <c r="L532" s="6">
        <v>0</v>
      </c>
      <c r="M532" s="6" t="s">
        <v>722</v>
      </c>
      <c r="N532" s="53">
        <f t="shared" si="9"/>
        <v>0</v>
      </c>
    </row>
    <row r="533" spans="1:14">
      <c r="A533" s="11" t="s">
        <v>979</v>
      </c>
      <c r="B533" t="s">
        <v>3</v>
      </c>
      <c r="C533" t="s">
        <v>75</v>
      </c>
      <c r="D533" s="6">
        <v>-129.3168</v>
      </c>
      <c r="E533" s="6">
        <v>-6.6E-3</v>
      </c>
      <c r="F533" t="s">
        <v>722</v>
      </c>
      <c r="G533">
        <v>732</v>
      </c>
      <c r="H533">
        <v>133</v>
      </c>
      <c r="I533" s="6" t="s">
        <v>722</v>
      </c>
      <c r="J533" s="6">
        <v>0</v>
      </c>
      <c r="K533" s="6">
        <v>-3.8999999999999998E-3</v>
      </c>
      <c r="L533" s="6">
        <v>-6.6400000000000001E-2</v>
      </c>
      <c r="M533" s="6">
        <v>8.4115000000000002</v>
      </c>
      <c r="N533" s="53">
        <f t="shared" si="9"/>
        <v>0</v>
      </c>
    </row>
    <row r="534" spans="1:14">
      <c r="A534" s="11" t="s">
        <v>391</v>
      </c>
      <c r="B534" t="s">
        <v>2</v>
      </c>
      <c r="C534" t="s">
        <v>83</v>
      </c>
      <c r="D534" s="6">
        <v>-130.0222</v>
      </c>
      <c r="E534" s="6">
        <v>20.4648</v>
      </c>
      <c r="F534" t="s">
        <v>722</v>
      </c>
      <c r="G534">
        <v>511</v>
      </c>
      <c r="H534">
        <v>151</v>
      </c>
      <c r="I534" s="6">
        <v>0.62319999999999998</v>
      </c>
      <c r="J534" s="6">
        <v>0.33329999999999999</v>
      </c>
      <c r="K534" s="6">
        <v>34.7761</v>
      </c>
      <c r="L534" s="6">
        <v>4.8182999999999998</v>
      </c>
      <c r="M534" s="6">
        <v>1.9194</v>
      </c>
      <c r="N534" s="53">
        <f t="shared" si="9"/>
        <v>0.29997000000000001</v>
      </c>
    </row>
    <row r="535" spans="1:14">
      <c r="A535" s="11" t="s">
        <v>1062</v>
      </c>
      <c r="B535" t="s">
        <v>1</v>
      </c>
      <c r="C535" t="s">
        <v>34</v>
      </c>
      <c r="D535" s="6">
        <v>-130.0659</v>
      </c>
      <c r="E535" s="6">
        <v>15.3505</v>
      </c>
      <c r="F535" t="s">
        <v>722</v>
      </c>
      <c r="G535">
        <v>512</v>
      </c>
      <c r="H535">
        <v>130</v>
      </c>
      <c r="I535" s="6">
        <v>0.87050000000000005</v>
      </c>
      <c r="J535" s="6">
        <v>0.5</v>
      </c>
      <c r="K535" s="6">
        <v>30.2926</v>
      </c>
      <c r="L535" s="6">
        <v>0</v>
      </c>
      <c r="M535" s="6">
        <v>2.6040999999999999</v>
      </c>
      <c r="N535" s="53">
        <f t="shared" si="9"/>
        <v>0.45</v>
      </c>
    </row>
    <row r="536" spans="1:14">
      <c r="A536" s="11" t="s">
        <v>839</v>
      </c>
      <c r="B536" t="s">
        <v>2</v>
      </c>
      <c r="C536" t="s">
        <v>341</v>
      </c>
      <c r="D536" s="6">
        <v>-130.08699999999999</v>
      </c>
      <c r="E536" s="6">
        <v>20.399999999999999</v>
      </c>
      <c r="F536" t="s">
        <v>722</v>
      </c>
      <c r="G536">
        <v>513</v>
      </c>
      <c r="H536">
        <v>152</v>
      </c>
      <c r="I536" s="6">
        <v>1.2679</v>
      </c>
      <c r="J536" s="6">
        <v>0.33329999999999999</v>
      </c>
      <c r="K536" s="6">
        <v>15.960599999999999</v>
      </c>
      <c r="L536" s="6">
        <v>0</v>
      </c>
      <c r="M536" s="6">
        <v>3.0926999999999998</v>
      </c>
      <c r="N536" s="53">
        <f t="shared" si="9"/>
        <v>0.29997000000000001</v>
      </c>
    </row>
    <row r="537" spans="1:14">
      <c r="A537" s="11" t="s">
        <v>545</v>
      </c>
      <c r="B537" t="s">
        <v>1</v>
      </c>
      <c r="C537" t="s">
        <v>68</v>
      </c>
      <c r="D537" s="6">
        <v>-130.86799999999999</v>
      </c>
      <c r="E537" s="6">
        <v>14.548299999999999</v>
      </c>
      <c r="F537" t="s">
        <v>722</v>
      </c>
      <c r="G537">
        <v>514</v>
      </c>
      <c r="H537">
        <v>131</v>
      </c>
      <c r="I537" s="6">
        <v>0.14330000000000001</v>
      </c>
      <c r="J537" s="6">
        <v>0.33329999999999999</v>
      </c>
      <c r="K537" s="6">
        <v>24.896799999999999</v>
      </c>
      <c r="L537" s="6">
        <v>0</v>
      </c>
      <c r="M537" s="6">
        <v>2.8344999999999998</v>
      </c>
      <c r="N537" s="53">
        <f t="shared" si="9"/>
        <v>0.29997000000000001</v>
      </c>
    </row>
    <row r="538" spans="1:14">
      <c r="A538" s="11" t="s">
        <v>494</v>
      </c>
      <c r="B538" t="s">
        <v>1</v>
      </c>
      <c r="C538" t="s">
        <v>341</v>
      </c>
      <c r="D538" s="6">
        <v>-131.00460000000001</v>
      </c>
      <c r="E538" s="6">
        <v>14.4117</v>
      </c>
      <c r="F538" t="s">
        <v>722</v>
      </c>
      <c r="G538">
        <v>515</v>
      </c>
      <c r="H538">
        <v>132</v>
      </c>
      <c r="I538" s="6">
        <v>0.24859999999999999</v>
      </c>
      <c r="J538" s="6">
        <v>0.5</v>
      </c>
      <c r="K538" s="6">
        <v>30.3002</v>
      </c>
      <c r="L538" s="6">
        <v>0</v>
      </c>
      <c r="M538" s="6">
        <v>4.5720000000000001</v>
      </c>
      <c r="N538" s="53">
        <f t="shared" si="9"/>
        <v>0.45</v>
      </c>
    </row>
    <row r="539" spans="1:14">
      <c r="A539" s="11" t="s">
        <v>552</v>
      </c>
      <c r="B539" t="s">
        <v>1</v>
      </c>
      <c r="C539" t="s">
        <v>41</v>
      </c>
      <c r="D539" s="6">
        <v>-131.018</v>
      </c>
      <c r="E539" s="6">
        <v>14.398400000000001</v>
      </c>
      <c r="F539" t="s">
        <v>722</v>
      </c>
      <c r="G539">
        <v>516</v>
      </c>
      <c r="H539">
        <v>133</v>
      </c>
      <c r="I539" s="6">
        <v>0.89239999999999997</v>
      </c>
      <c r="J539" s="6">
        <v>0</v>
      </c>
      <c r="K539" s="6">
        <v>21.108699999999999</v>
      </c>
      <c r="L539" s="6">
        <v>1.2</v>
      </c>
      <c r="M539" s="6">
        <v>4.7397999999999998</v>
      </c>
      <c r="N539" s="53">
        <f t="shared" si="9"/>
        <v>0</v>
      </c>
    </row>
    <row r="540" spans="1:14">
      <c r="A540" s="11" t="s">
        <v>387</v>
      </c>
      <c r="B540" t="s">
        <v>2</v>
      </c>
      <c r="C540" t="s">
        <v>49</v>
      </c>
      <c r="D540" s="6">
        <v>-131.2037</v>
      </c>
      <c r="E540" s="6">
        <v>19.283300000000001</v>
      </c>
      <c r="F540" t="s">
        <v>722</v>
      </c>
      <c r="G540">
        <v>517</v>
      </c>
      <c r="H540">
        <v>153</v>
      </c>
      <c r="I540" s="6">
        <v>0.30570000000000003</v>
      </c>
      <c r="J540" s="6">
        <v>0.5</v>
      </c>
      <c r="K540" s="6">
        <v>37.137300000000003</v>
      </c>
      <c r="L540" s="6">
        <v>0</v>
      </c>
      <c r="M540" s="6">
        <v>2.63</v>
      </c>
      <c r="N540" s="53">
        <f t="shared" si="9"/>
        <v>0.45</v>
      </c>
    </row>
    <row r="541" spans="1:14">
      <c r="A541" s="11" t="s">
        <v>1178</v>
      </c>
      <c r="B541" t="s">
        <v>5</v>
      </c>
      <c r="C541" t="s">
        <v>341</v>
      </c>
      <c r="D541" s="6">
        <v>-131.2276</v>
      </c>
      <c r="E541" s="6">
        <v>42.704000000000001</v>
      </c>
      <c r="F541" t="s">
        <v>722</v>
      </c>
      <c r="G541">
        <v>518</v>
      </c>
      <c r="H541">
        <v>38</v>
      </c>
      <c r="I541" s="6">
        <v>12.104100000000001</v>
      </c>
      <c r="J541" s="6">
        <v>1</v>
      </c>
      <c r="K541" s="6">
        <v>79.863799999999998</v>
      </c>
      <c r="L541" s="6">
        <v>0</v>
      </c>
      <c r="M541" s="6">
        <v>7.1932</v>
      </c>
      <c r="N541" s="53">
        <f t="shared" si="9"/>
        <v>0.9</v>
      </c>
    </row>
    <row r="542" spans="1:14">
      <c r="A542" s="11" t="s">
        <v>316</v>
      </c>
      <c r="B542" t="s">
        <v>0</v>
      </c>
      <c r="C542" t="s">
        <v>55</v>
      </c>
      <c r="D542" s="6">
        <v>-131.31190000000001</v>
      </c>
      <c r="E542" s="6">
        <v>129.5772</v>
      </c>
      <c r="F542">
        <v>274</v>
      </c>
      <c r="G542">
        <v>519</v>
      </c>
      <c r="H542">
        <v>32</v>
      </c>
      <c r="I542" s="6">
        <v>62.158200000000001</v>
      </c>
      <c r="J542" s="6">
        <v>0.75</v>
      </c>
      <c r="K542" s="6">
        <v>173.02199999999999</v>
      </c>
      <c r="L542" s="6">
        <v>33.8018</v>
      </c>
      <c r="M542" s="6">
        <v>6.3657000000000004</v>
      </c>
      <c r="N542" s="53">
        <f t="shared" si="9"/>
        <v>0.67500000000000004</v>
      </c>
    </row>
    <row r="543" spans="1:14">
      <c r="A543" s="11" t="s">
        <v>532</v>
      </c>
      <c r="B543" t="s">
        <v>1</v>
      </c>
      <c r="C543" t="s">
        <v>141</v>
      </c>
      <c r="D543" s="6">
        <v>-131.48840000000001</v>
      </c>
      <c r="E543" s="6">
        <v>13.927899999999999</v>
      </c>
      <c r="F543" t="s">
        <v>722</v>
      </c>
      <c r="G543">
        <v>520</v>
      </c>
      <c r="H543">
        <v>134</v>
      </c>
      <c r="I543" s="6">
        <v>0.90029999999999999</v>
      </c>
      <c r="J543" s="6">
        <v>0.5</v>
      </c>
      <c r="K543" s="6">
        <v>24.9863</v>
      </c>
      <c r="L543" s="6">
        <v>0.9</v>
      </c>
      <c r="M543" s="6">
        <v>3.8490000000000002</v>
      </c>
      <c r="N543" s="53">
        <f t="shared" si="9"/>
        <v>0.45</v>
      </c>
    </row>
    <row r="544" spans="1:14">
      <c r="A544" s="11" t="s">
        <v>383</v>
      </c>
      <c r="B544" t="s">
        <v>2</v>
      </c>
      <c r="C544" t="s">
        <v>95</v>
      </c>
      <c r="D544" s="6">
        <v>-131.5061</v>
      </c>
      <c r="E544" s="6">
        <v>18.980899999999998</v>
      </c>
      <c r="F544">
        <v>414</v>
      </c>
      <c r="G544">
        <v>521</v>
      </c>
      <c r="H544">
        <v>154</v>
      </c>
      <c r="I544" s="6">
        <v>0.311</v>
      </c>
      <c r="J544" s="6">
        <v>0.25</v>
      </c>
      <c r="K544" s="6">
        <v>30.3002</v>
      </c>
      <c r="L544" s="6">
        <v>5.6031000000000004</v>
      </c>
      <c r="M544" s="6">
        <v>4.7222999999999997</v>
      </c>
      <c r="N544" s="53">
        <f t="shared" si="9"/>
        <v>0.22500000000000001</v>
      </c>
    </row>
    <row r="545" spans="1:14">
      <c r="A545" s="11" t="s">
        <v>364</v>
      </c>
      <c r="B545" t="s">
        <v>2</v>
      </c>
      <c r="C545" t="s">
        <v>75</v>
      </c>
      <c r="D545" s="6">
        <v>-131.5127</v>
      </c>
      <c r="E545" s="6">
        <v>18.974299999999999</v>
      </c>
      <c r="F545" t="s">
        <v>722</v>
      </c>
      <c r="G545">
        <v>522</v>
      </c>
      <c r="H545">
        <v>155</v>
      </c>
      <c r="I545" s="6">
        <v>1.1915</v>
      </c>
      <c r="J545" s="6">
        <v>0.25</v>
      </c>
      <c r="K545" s="6">
        <v>31.650600000000001</v>
      </c>
      <c r="L545" s="6">
        <v>0</v>
      </c>
      <c r="M545" s="6">
        <v>4.8254000000000001</v>
      </c>
      <c r="N545" s="53">
        <f t="shared" si="9"/>
        <v>0.22500000000000001</v>
      </c>
    </row>
    <row r="546" spans="1:14">
      <c r="A546" s="11" t="s">
        <v>378</v>
      </c>
      <c r="B546" t="s">
        <v>2</v>
      </c>
      <c r="C546" t="s">
        <v>17</v>
      </c>
      <c r="D546" s="6">
        <v>-132.1215</v>
      </c>
      <c r="E546" s="6">
        <v>18.365500000000001</v>
      </c>
      <c r="F546">
        <v>330</v>
      </c>
      <c r="G546">
        <v>523</v>
      </c>
      <c r="H546">
        <v>156</v>
      </c>
      <c r="I546" s="6">
        <v>1.3483000000000001</v>
      </c>
      <c r="J546" s="6">
        <v>0.33329999999999999</v>
      </c>
      <c r="K546" s="6">
        <v>28.102399999999999</v>
      </c>
      <c r="L546" s="6">
        <v>3.94</v>
      </c>
      <c r="M546" s="6">
        <v>4.1957000000000004</v>
      </c>
      <c r="N546" s="53">
        <f t="shared" si="9"/>
        <v>0.29997000000000001</v>
      </c>
    </row>
    <row r="547" spans="1:14">
      <c r="A547" s="11" t="s">
        <v>519</v>
      </c>
      <c r="B547" t="s">
        <v>1</v>
      </c>
      <c r="C547" t="s">
        <v>19</v>
      </c>
      <c r="D547" s="6">
        <v>-132.33240000000001</v>
      </c>
      <c r="E547" s="6">
        <v>13.0839</v>
      </c>
      <c r="F547" t="s">
        <v>722</v>
      </c>
      <c r="G547">
        <v>524</v>
      </c>
      <c r="H547">
        <v>135</v>
      </c>
      <c r="I547" s="6">
        <v>0.16059999999999999</v>
      </c>
      <c r="J547" s="6">
        <v>0.25</v>
      </c>
      <c r="K547" s="6">
        <v>20.092099999999999</v>
      </c>
      <c r="L547" s="6">
        <v>1.5901000000000001</v>
      </c>
      <c r="M547" s="6">
        <v>4.1275000000000004</v>
      </c>
      <c r="N547" s="53">
        <f t="shared" si="9"/>
        <v>0.22500000000000001</v>
      </c>
    </row>
    <row r="548" spans="1:14">
      <c r="A548" s="11" t="s">
        <v>560</v>
      </c>
      <c r="B548" t="s">
        <v>1</v>
      </c>
      <c r="C548" t="s">
        <v>91</v>
      </c>
      <c r="D548" s="6">
        <v>-132.4451</v>
      </c>
      <c r="E548" s="6">
        <v>12.971299999999999</v>
      </c>
      <c r="F548">
        <v>434</v>
      </c>
      <c r="G548">
        <v>525</v>
      </c>
      <c r="H548">
        <v>136</v>
      </c>
      <c r="I548" s="6">
        <v>0.1585</v>
      </c>
      <c r="J548" s="6">
        <v>0.33329999999999999</v>
      </c>
      <c r="K548" s="6">
        <v>22.066600000000001</v>
      </c>
      <c r="L548" s="6">
        <v>3.2</v>
      </c>
      <c r="M548" s="6">
        <v>8.2073999999999998</v>
      </c>
      <c r="N548" s="53">
        <f t="shared" si="9"/>
        <v>0.29997000000000001</v>
      </c>
    </row>
    <row r="549" spans="1:14">
      <c r="A549" s="11" t="s">
        <v>528</v>
      </c>
      <c r="B549" t="s">
        <v>1</v>
      </c>
      <c r="C549" t="s">
        <v>57</v>
      </c>
      <c r="D549" s="6">
        <v>-132.541</v>
      </c>
      <c r="E549" s="6">
        <v>12.875400000000001</v>
      </c>
      <c r="F549" t="s">
        <v>722</v>
      </c>
      <c r="G549">
        <v>526</v>
      </c>
      <c r="H549">
        <v>137</v>
      </c>
      <c r="I549" s="6">
        <v>0.16520000000000001</v>
      </c>
      <c r="J549" s="6">
        <v>0.25</v>
      </c>
      <c r="K549" s="6">
        <v>20.911000000000001</v>
      </c>
      <c r="L549" s="6">
        <v>-6.6400000000000001E-2</v>
      </c>
      <c r="M549" s="6">
        <v>1.6792</v>
      </c>
      <c r="N549" s="53">
        <f t="shared" si="9"/>
        <v>0.22500000000000001</v>
      </c>
    </row>
    <row r="550" spans="1:14">
      <c r="A550" s="11" t="s">
        <v>573</v>
      </c>
      <c r="B550" t="s">
        <v>1</v>
      </c>
      <c r="C550" t="s">
        <v>47</v>
      </c>
      <c r="D550" s="6">
        <v>-132.6662</v>
      </c>
      <c r="E550" s="6">
        <v>12.7502</v>
      </c>
      <c r="F550" t="s">
        <v>722</v>
      </c>
      <c r="G550">
        <v>527</v>
      </c>
      <c r="H550">
        <v>138</v>
      </c>
      <c r="I550" s="6">
        <v>8.3799999999999999E-2</v>
      </c>
      <c r="J550" s="6">
        <v>0.5</v>
      </c>
      <c r="K550" s="6">
        <v>20.471299999999999</v>
      </c>
      <c r="L550" s="6">
        <v>0.9</v>
      </c>
      <c r="M550" s="6">
        <v>4.0495000000000001</v>
      </c>
      <c r="N550" s="53">
        <f t="shared" si="9"/>
        <v>0.45</v>
      </c>
    </row>
    <row r="551" spans="1:14">
      <c r="A551" s="11" t="s">
        <v>568</v>
      </c>
      <c r="B551" t="s">
        <v>1</v>
      </c>
      <c r="C551" t="s">
        <v>26</v>
      </c>
      <c r="D551" s="6">
        <v>-132.74619999999999</v>
      </c>
      <c r="E551" s="6">
        <v>12.670199999999999</v>
      </c>
      <c r="F551">
        <v>423</v>
      </c>
      <c r="G551">
        <v>528</v>
      </c>
      <c r="H551">
        <v>139</v>
      </c>
      <c r="I551" s="6">
        <v>8.8900000000000007E-2</v>
      </c>
      <c r="J551" s="6">
        <v>0.5</v>
      </c>
      <c r="K551" s="6">
        <v>19.172699999999999</v>
      </c>
      <c r="L551" s="6">
        <v>1.3</v>
      </c>
      <c r="M551" s="6">
        <v>7.7663000000000002</v>
      </c>
      <c r="N551" s="53">
        <f t="shared" si="9"/>
        <v>0.45</v>
      </c>
    </row>
    <row r="552" spans="1:14">
      <c r="A552" s="11" t="s">
        <v>1243</v>
      </c>
      <c r="B552" t="s">
        <v>1</v>
      </c>
      <c r="C552" t="s">
        <v>83</v>
      </c>
      <c r="D552" s="6">
        <v>-132.75370000000001</v>
      </c>
      <c r="E552" s="6">
        <v>12.662599999999999</v>
      </c>
      <c r="F552" t="s">
        <v>722</v>
      </c>
      <c r="G552">
        <v>529</v>
      </c>
      <c r="H552">
        <v>140</v>
      </c>
      <c r="I552" s="6">
        <v>0.59799999999999998</v>
      </c>
      <c r="J552" s="6">
        <v>0.5</v>
      </c>
      <c r="K552" s="6">
        <v>24.151199999999999</v>
      </c>
      <c r="L552" s="6">
        <v>0</v>
      </c>
      <c r="M552" s="6">
        <v>1.4773000000000001</v>
      </c>
      <c r="N552" s="53">
        <f t="shared" si="9"/>
        <v>0.45</v>
      </c>
    </row>
    <row r="553" spans="1:14">
      <c r="A553" s="11" t="s">
        <v>796</v>
      </c>
      <c r="B553" t="s">
        <v>1</v>
      </c>
      <c r="C553" t="s">
        <v>341</v>
      </c>
      <c r="D553" s="6">
        <v>-132.91630000000001</v>
      </c>
      <c r="E553" s="6">
        <v>12.5</v>
      </c>
      <c r="F553" t="s">
        <v>722</v>
      </c>
      <c r="G553">
        <v>530</v>
      </c>
      <c r="H553">
        <v>141</v>
      </c>
      <c r="I553" s="6">
        <v>1.0839000000000001</v>
      </c>
      <c r="J553" s="6">
        <v>0.33329999999999999</v>
      </c>
      <c r="K553" s="6">
        <v>9.5683000000000007</v>
      </c>
      <c r="L553" s="6">
        <v>0</v>
      </c>
      <c r="M553" s="6">
        <v>5.5781000000000001</v>
      </c>
      <c r="N553" s="53">
        <f t="shared" si="9"/>
        <v>0.29997000000000001</v>
      </c>
    </row>
    <row r="554" spans="1:14">
      <c r="A554" s="11" t="s">
        <v>908</v>
      </c>
      <c r="B554" t="s">
        <v>2</v>
      </c>
      <c r="C554" t="s">
        <v>341</v>
      </c>
      <c r="D554" s="6">
        <v>-133.28700000000001</v>
      </c>
      <c r="E554" s="6">
        <v>17.2</v>
      </c>
      <c r="F554" t="s">
        <v>722</v>
      </c>
      <c r="G554">
        <v>531</v>
      </c>
      <c r="H554">
        <v>157</v>
      </c>
      <c r="I554" s="6">
        <v>0.44900000000000001</v>
      </c>
      <c r="J554" s="6">
        <v>1</v>
      </c>
      <c r="K554" s="6">
        <v>13.793699999999999</v>
      </c>
      <c r="L554" s="6">
        <v>0</v>
      </c>
      <c r="M554" s="6">
        <v>3.8988999999999998</v>
      </c>
      <c r="N554" s="53">
        <f t="shared" si="9"/>
        <v>0.9</v>
      </c>
    </row>
    <row r="555" spans="1:14">
      <c r="A555" s="11" t="s">
        <v>424</v>
      </c>
      <c r="B555" t="s">
        <v>2</v>
      </c>
      <c r="C555" t="s">
        <v>62</v>
      </c>
      <c r="D555" s="6">
        <v>-133.65260000000001</v>
      </c>
      <c r="E555" s="6">
        <v>16.834399999999999</v>
      </c>
      <c r="F555" t="s">
        <v>722</v>
      </c>
      <c r="G555">
        <v>532</v>
      </c>
      <c r="H555">
        <v>158</v>
      </c>
      <c r="I555" s="6">
        <v>0.17499999999999999</v>
      </c>
      <c r="J555" s="6">
        <v>0.25</v>
      </c>
      <c r="K555" s="6">
        <v>32.309699999999999</v>
      </c>
      <c r="L555" s="6">
        <v>0</v>
      </c>
      <c r="M555" s="6">
        <v>4.3506999999999998</v>
      </c>
      <c r="N555" s="53">
        <f t="shared" si="9"/>
        <v>0.22500000000000001</v>
      </c>
    </row>
    <row r="556" spans="1:14">
      <c r="A556" s="11" t="s">
        <v>524</v>
      </c>
      <c r="B556" t="s">
        <v>1</v>
      </c>
      <c r="C556" t="s">
        <v>62</v>
      </c>
      <c r="D556" s="6">
        <v>-133.78700000000001</v>
      </c>
      <c r="E556" s="6">
        <v>11.629300000000001</v>
      </c>
      <c r="F556" t="s">
        <v>722</v>
      </c>
      <c r="G556">
        <v>533</v>
      </c>
      <c r="H556">
        <v>142</v>
      </c>
      <c r="I556" s="6">
        <v>0.46060000000000001</v>
      </c>
      <c r="J556" s="6">
        <v>0.25</v>
      </c>
      <c r="K556" s="6">
        <v>14.5585</v>
      </c>
      <c r="L556" s="6">
        <v>0</v>
      </c>
      <c r="M556" s="6">
        <v>5.8072999999999997</v>
      </c>
      <c r="N556" s="53">
        <f t="shared" si="9"/>
        <v>0.22500000000000001</v>
      </c>
    </row>
    <row r="557" spans="1:14">
      <c r="A557" s="11" t="s">
        <v>358</v>
      </c>
      <c r="B557" t="s">
        <v>2</v>
      </c>
      <c r="C557" t="s">
        <v>30</v>
      </c>
      <c r="D557" s="6">
        <v>-133.81950000000001</v>
      </c>
      <c r="E557" s="6">
        <v>16.6675</v>
      </c>
      <c r="F557">
        <v>410</v>
      </c>
      <c r="G557">
        <v>534</v>
      </c>
      <c r="H557">
        <v>159</v>
      </c>
      <c r="I557" s="6">
        <v>0.19489999999999999</v>
      </c>
      <c r="J557" s="6">
        <v>0.33329999999999999</v>
      </c>
      <c r="K557" s="6">
        <v>23.742899999999999</v>
      </c>
      <c r="L557" s="6">
        <v>9.8544999999999998</v>
      </c>
      <c r="M557" s="6">
        <v>4.7355999999999998</v>
      </c>
      <c r="N557" s="53">
        <f t="shared" si="9"/>
        <v>0.29997000000000001</v>
      </c>
    </row>
    <row r="558" spans="1:14">
      <c r="A558" s="11" t="s">
        <v>366</v>
      </c>
      <c r="B558" t="s">
        <v>2</v>
      </c>
      <c r="C558" t="s">
        <v>132</v>
      </c>
      <c r="D558" s="6">
        <v>-133.8356</v>
      </c>
      <c r="E558" s="6">
        <v>16.651399999999999</v>
      </c>
      <c r="F558" t="s">
        <v>722</v>
      </c>
      <c r="G558">
        <v>535</v>
      </c>
      <c r="H558">
        <v>160</v>
      </c>
      <c r="I558" s="6">
        <v>0.51780000000000004</v>
      </c>
      <c r="J558" s="6">
        <v>0.25</v>
      </c>
      <c r="K558" s="6">
        <v>31.846499999999999</v>
      </c>
      <c r="L558" s="6">
        <v>0</v>
      </c>
      <c r="M558" s="6">
        <v>3.7808999999999999</v>
      </c>
      <c r="N558" s="53">
        <f t="shared" si="9"/>
        <v>0.22500000000000001</v>
      </c>
    </row>
    <row r="559" spans="1:14">
      <c r="A559" s="11" t="s">
        <v>436</v>
      </c>
      <c r="B559" t="s">
        <v>2</v>
      </c>
      <c r="C559" t="s">
        <v>341</v>
      </c>
      <c r="D559" s="6">
        <v>-134.19300000000001</v>
      </c>
      <c r="E559" s="6">
        <v>16.294</v>
      </c>
      <c r="F559" t="s">
        <v>722</v>
      </c>
      <c r="G559">
        <v>536</v>
      </c>
      <c r="H559">
        <v>161</v>
      </c>
      <c r="I559" s="6">
        <v>0.40739999999999998</v>
      </c>
      <c r="J559" s="6">
        <v>0.33329999999999999</v>
      </c>
      <c r="K559" s="6">
        <v>28.4117</v>
      </c>
      <c r="L559" s="6">
        <v>0</v>
      </c>
      <c r="M559" s="6">
        <v>1.3480000000000001</v>
      </c>
      <c r="N559" s="53">
        <f t="shared" si="9"/>
        <v>0.29997000000000001</v>
      </c>
    </row>
    <row r="560" spans="1:14">
      <c r="A560" s="11" t="s">
        <v>436</v>
      </c>
      <c r="B560" t="s">
        <v>2</v>
      </c>
      <c r="C560" t="s">
        <v>341</v>
      </c>
      <c r="D560" s="6">
        <v>-134.19300000000001</v>
      </c>
      <c r="E560" s="6">
        <v>16.294</v>
      </c>
      <c r="F560" t="s">
        <v>722</v>
      </c>
      <c r="G560">
        <v>536</v>
      </c>
      <c r="H560">
        <v>161</v>
      </c>
      <c r="I560" s="6">
        <v>0.40739999999999998</v>
      </c>
      <c r="J560" s="6">
        <v>0.33329999999999999</v>
      </c>
      <c r="K560" s="6">
        <v>28.4117</v>
      </c>
      <c r="L560" s="6">
        <v>0</v>
      </c>
      <c r="M560" s="6">
        <v>1.3480000000000001</v>
      </c>
      <c r="N560" s="53">
        <f t="shared" si="9"/>
        <v>0.29997000000000001</v>
      </c>
    </row>
    <row r="561" spans="1:14">
      <c r="A561" s="11" t="s">
        <v>570</v>
      </c>
      <c r="B561" t="s">
        <v>1</v>
      </c>
      <c r="C561" t="s">
        <v>341</v>
      </c>
      <c r="D561" s="6">
        <v>-134.21350000000001</v>
      </c>
      <c r="E561" s="6">
        <v>11.2028</v>
      </c>
      <c r="F561" t="s">
        <v>722</v>
      </c>
      <c r="G561">
        <v>537</v>
      </c>
      <c r="H561">
        <v>143</v>
      </c>
      <c r="I561" s="6">
        <v>0.48020000000000002</v>
      </c>
      <c r="J561" s="6">
        <v>0.5</v>
      </c>
      <c r="K561" s="6">
        <v>22.990100000000002</v>
      </c>
      <c r="L561" s="6">
        <v>0</v>
      </c>
      <c r="M561" s="6">
        <v>1.2416</v>
      </c>
      <c r="N561" s="53">
        <f t="shared" si="9"/>
        <v>0.45</v>
      </c>
    </row>
    <row r="562" spans="1:14">
      <c r="A562" s="11" t="s">
        <v>580</v>
      </c>
      <c r="B562" t="s">
        <v>1</v>
      </c>
      <c r="C562" t="s">
        <v>32</v>
      </c>
      <c r="D562" s="6">
        <v>-134.2818</v>
      </c>
      <c r="E562" s="6">
        <v>11.134499999999999</v>
      </c>
      <c r="F562" t="s">
        <v>722</v>
      </c>
      <c r="G562">
        <v>538</v>
      </c>
      <c r="H562">
        <v>144</v>
      </c>
      <c r="I562" s="6">
        <v>0.94030000000000002</v>
      </c>
      <c r="J562" s="6">
        <v>0.25</v>
      </c>
      <c r="K562" s="6">
        <v>21.9254</v>
      </c>
      <c r="L562" s="6">
        <v>0.5</v>
      </c>
      <c r="M562" s="6">
        <v>2.7000999999999999</v>
      </c>
      <c r="N562" s="53">
        <f t="shared" si="9"/>
        <v>0.22500000000000001</v>
      </c>
    </row>
    <row r="563" spans="1:14">
      <c r="A563" s="11" t="s">
        <v>418</v>
      </c>
      <c r="B563" t="s">
        <v>2</v>
      </c>
      <c r="C563" t="s">
        <v>341</v>
      </c>
      <c r="D563" s="6">
        <v>-134.5138</v>
      </c>
      <c r="E563" s="6">
        <v>15.9732</v>
      </c>
      <c r="F563" t="s">
        <v>722</v>
      </c>
      <c r="G563">
        <v>539</v>
      </c>
      <c r="H563">
        <v>162</v>
      </c>
      <c r="I563" s="6">
        <v>0.77139999999999997</v>
      </c>
      <c r="J563" s="6">
        <v>0.25</v>
      </c>
      <c r="K563" s="6">
        <v>34.207700000000003</v>
      </c>
      <c r="L563" s="6">
        <v>0</v>
      </c>
      <c r="M563" s="6">
        <v>4.5227000000000004</v>
      </c>
      <c r="N563" s="53">
        <f t="shared" si="9"/>
        <v>0.22500000000000001</v>
      </c>
    </row>
    <row r="564" spans="1:14">
      <c r="A564" s="11" t="s">
        <v>1040</v>
      </c>
      <c r="B564" t="s">
        <v>2</v>
      </c>
      <c r="C564" t="s">
        <v>68</v>
      </c>
      <c r="D564" s="6">
        <v>-134.68700000000001</v>
      </c>
      <c r="E564" s="6">
        <v>15.8</v>
      </c>
      <c r="F564" t="s">
        <v>722</v>
      </c>
      <c r="G564">
        <v>540</v>
      </c>
      <c r="H564">
        <v>163</v>
      </c>
      <c r="I564" s="6">
        <v>1.4944</v>
      </c>
      <c r="J564" s="6">
        <v>0.5</v>
      </c>
      <c r="K564" s="6">
        <v>14.781700000000001</v>
      </c>
      <c r="L564" s="6">
        <v>2.9</v>
      </c>
      <c r="M564" s="6">
        <v>4.9028999999999998</v>
      </c>
      <c r="N564" s="53">
        <f t="shared" si="9"/>
        <v>0.45</v>
      </c>
    </row>
    <row r="565" spans="1:14">
      <c r="A565" s="11" t="s">
        <v>547</v>
      </c>
      <c r="B565" t="s">
        <v>1</v>
      </c>
      <c r="C565" t="s">
        <v>341</v>
      </c>
      <c r="D565" s="6">
        <v>-135.10570000000001</v>
      </c>
      <c r="E565" s="6">
        <v>10.310700000000001</v>
      </c>
      <c r="F565" t="s">
        <v>722</v>
      </c>
      <c r="G565">
        <v>541</v>
      </c>
      <c r="H565">
        <v>145</v>
      </c>
      <c r="I565" s="6">
        <v>0.25800000000000001</v>
      </c>
      <c r="J565" s="6">
        <v>0</v>
      </c>
      <c r="K565" s="6">
        <v>14.609400000000001</v>
      </c>
      <c r="L565" s="6">
        <v>1</v>
      </c>
      <c r="M565" s="6">
        <v>4.6702000000000004</v>
      </c>
      <c r="N565" s="53">
        <f t="shared" si="9"/>
        <v>0</v>
      </c>
    </row>
    <row r="566" spans="1:14">
      <c r="A566" s="11" t="s">
        <v>516</v>
      </c>
      <c r="B566" t="s">
        <v>1</v>
      </c>
      <c r="C566" t="s">
        <v>53</v>
      </c>
      <c r="D566" s="6">
        <v>-135.33860000000001</v>
      </c>
      <c r="E566" s="6">
        <v>10.0777</v>
      </c>
      <c r="F566" t="s">
        <v>722</v>
      </c>
      <c r="G566">
        <v>542</v>
      </c>
      <c r="H566">
        <v>146</v>
      </c>
      <c r="I566" s="6">
        <v>0.23649999999999999</v>
      </c>
      <c r="J566" s="6">
        <v>0.5</v>
      </c>
      <c r="K566" s="6">
        <v>20.795300000000001</v>
      </c>
      <c r="L566" s="6">
        <v>0</v>
      </c>
      <c r="M566" s="6">
        <v>2.8195000000000001</v>
      </c>
      <c r="N566" s="53">
        <f t="shared" si="9"/>
        <v>0.45</v>
      </c>
    </row>
    <row r="567" spans="1:14">
      <c r="A567" s="11" t="s">
        <v>583</v>
      </c>
      <c r="B567" t="s">
        <v>1</v>
      </c>
      <c r="C567" t="s">
        <v>17</v>
      </c>
      <c r="D567" s="6">
        <v>-135.3887</v>
      </c>
      <c r="E567" s="6">
        <v>10.0276</v>
      </c>
      <c r="F567" t="s">
        <v>722</v>
      </c>
      <c r="G567">
        <v>543</v>
      </c>
      <c r="H567">
        <v>147</v>
      </c>
      <c r="I567" s="6">
        <v>0.56020000000000003</v>
      </c>
      <c r="J567" s="6">
        <v>0</v>
      </c>
      <c r="K567" s="6">
        <v>16.1419</v>
      </c>
      <c r="L567" s="6">
        <v>-6.6400000000000001E-2</v>
      </c>
      <c r="M567" s="6">
        <v>2.9055</v>
      </c>
      <c r="N567" s="53">
        <f t="shared" si="9"/>
        <v>0</v>
      </c>
    </row>
    <row r="568" spans="1:14">
      <c r="A568" s="11" t="s">
        <v>551</v>
      </c>
      <c r="B568" t="s">
        <v>1</v>
      </c>
      <c r="C568" t="s">
        <v>55</v>
      </c>
      <c r="D568" s="6">
        <v>-135.76150000000001</v>
      </c>
      <c r="E568" s="6">
        <v>9.6548999999999996</v>
      </c>
      <c r="F568" t="s">
        <v>722</v>
      </c>
      <c r="G568">
        <v>544</v>
      </c>
      <c r="H568">
        <v>148</v>
      </c>
      <c r="I568" s="6">
        <v>0.41789999999999999</v>
      </c>
      <c r="J568" s="6">
        <v>0</v>
      </c>
      <c r="K568" s="6">
        <v>19.602699999999999</v>
      </c>
      <c r="L568" s="6">
        <v>1.1000000000000001</v>
      </c>
      <c r="M568" s="6">
        <v>4.6917</v>
      </c>
      <c r="N568" s="53">
        <f t="shared" si="9"/>
        <v>0</v>
      </c>
    </row>
    <row r="569" spans="1:14">
      <c r="A569" s="11" t="s">
        <v>404</v>
      </c>
      <c r="B569" t="s">
        <v>2</v>
      </c>
      <c r="C569" t="s">
        <v>47</v>
      </c>
      <c r="D569" s="6">
        <v>-135.88339999999999</v>
      </c>
      <c r="E569" s="6">
        <v>14.6036</v>
      </c>
      <c r="F569">
        <v>417</v>
      </c>
      <c r="G569">
        <v>545</v>
      </c>
      <c r="H569">
        <v>164</v>
      </c>
      <c r="I569" s="6">
        <v>0.64549999999999996</v>
      </c>
      <c r="J569" s="6">
        <v>0.66669999999999996</v>
      </c>
      <c r="K569" s="6">
        <v>30.1112</v>
      </c>
      <c r="L569" s="6">
        <v>2.1</v>
      </c>
      <c r="M569" s="6">
        <v>6.7998000000000003</v>
      </c>
      <c r="N569" s="53">
        <f t="shared" si="9"/>
        <v>0.60002999999999995</v>
      </c>
    </row>
    <row r="570" spans="1:14">
      <c r="A570" s="11" t="s">
        <v>567</v>
      </c>
      <c r="B570" t="s">
        <v>1</v>
      </c>
      <c r="C570" t="s">
        <v>341</v>
      </c>
      <c r="D570" s="6">
        <v>-136.13630000000001</v>
      </c>
      <c r="E570" s="6">
        <v>9.2799999999999994</v>
      </c>
      <c r="F570" t="s">
        <v>722</v>
      </c>
      <c r="G570">
        <v>546</v>
      </c>
      <c r="H570">
        <v>149</v>
      </c>
      <c r="I570" s="6">
        <v>0.12889999999999999</v>
      </c>
      <c r="J570" s="6">
        <v>0.25</v>
      </c>
      <c r="K570" s="6">
        <v>18.859400000000001</v>
      </c>
      <c r="L570" s="6">
        <v>0</v>
      </c>
      <c r="M570" s="6">
        <v>2.1989999999999998</v>
      </c>
      <c r="N570" s="53">
        <f t="shared" si="9"/>
        <v>0.22500000000000001</v>
      </c>
    </row>
    <row r="571" spans="1:14">
      <c r="A571" s="11" t="s">
        <v>1105</v>
      </c>
      <c r="B571" t="s">
        <v>1</v>
      </c>
      <c r="C571" t="s">
        <v>341</v>
      </c>
      <c r="D571" s="6">
        <v>-136.2225</v>
      </c>
      <c r="E571" s="6">
        <v>9.1937999999999995</v>
      </c>
      <c r="F571" t="s">
        <v>722</v>
      </c>
      <c r="G571">
        <v>547</v>
      </c>
      <c r="H571">
        <v>150</v>
      </c>
      <c r="I571" s="6">
        <v>0.22770000000000001</v>
      </c>
      <c r="J571" s="6">
        <v>0.25</v>
      </c>
      <c r="K571" s="6">
        <v>18.5335</v>
      </c>
      <c r="L571" s="6">
        <v>1</v>
      </c>
      <c r="M571" s="6">
        <v>3.5145</v>
      </c>
      <c r="N571" s="53">
        <f t="shared" si="9"/>
        <v>0.22500000000000001</v>
      </c>
    </row>
    <row r="572" spans="1:14">
      <c r="A572" s="11" t="s">
        <v>558</v>
      </c>
      <c r="B572" t="s">
        <v>1</v>
      </c>
      <c r="C572" t="s">
        <v>28</v>
      </c>
      <c r="D572" s="6">
        <v>-136.30789999999999</v>
      </c>
      <c r="E572" s="6">
        <v>9.1084999999999994</v>
      </c>
      <c r="F572" t="s">
        <v>722</v>
      </c>
      <c r="G572">
        <v>548</v>
      </c>
      <c r="H572">
        <v>151</v>
      </c>
      <c r="I572" s="6">
        <v>0.33029999999999998</v>
      </c>
      <c r="J572" s="6">
        <v>0</v>
      </c>
      <c r="K572" s="6">
        <v>18.036300000000001</v>
      </c>
      <c r="L572" s="6">
        <v>-0.39839999999999998</v>
      </c>
      <c r="M572" s="6">
        <v>2.1415000000000002</v>
      </c>
      <c r="N572" s="53">
        <f t="shared" si="9"/>
        <v>0</v>
      </c>
    </row>
    <row r="573" spans="1:14">
      <c r="A573" s="11" t="s">
        <v>417</v>
      </c>
      <c r="B573" t="s">
        <v>2</v>
      </c>
      <c r="C573" t="s">
        <v>39</v>
      </c>
      <c r="D573" s="6">
        <v>-136.4794</v>
      </c>
      <c r="E573" s="6">
        <v>14.0076</v>
      </c>
      <c r="F573" t="s">
        <v>722</v>
      </c>
      <c r="G573">
        <v>549</v>
      </c>
      <c r="H573">
        <v>165</v>
      </c>
      <c r="I573" s="6">
        <v>0.57420000000000004</v>
      </c>
      <c r="J573" s="6">
        <v>1</v>
      </c>
      <c r="K573" s="6">
        <v>34.820500000000003</v>
      </c>
      <c r="L573" s="6">
        <v>0</v>
      </c>
      <c r="M573" s="6">
        <v>2.3612000000000002</v>
      </c>
      <c r="N573" s="53">
        <f t="shared" si="9"/>
        <v>0.9</v>
      </c>
    </row>
    <row r="574" spans="1:14">
      <c r="A574" s="11" t="s">
        <v>359</v>
      </c>
      <c r="B574" t="s">
        <v>2</v>
      </c>
      <c r="C574" t="s">
        <v>55</v>
      </c>
      <c r="D574" s="6">
        <v>-136.57830000000001</v>
      </c>
      <c r="E574" s="6">
        <v>13.9087</v>
      </c>
      <c r="F574" t="s">
        <v>722</v>
      </c>
      <c r="G574">
        <v>550</v>
      </c>
      <c r="H574">
        <v>166</v>
      </c>
      <c r="I574" s="6">
        <v>1.0669999999999999</v>
      </c>
      <c r="J574" s="6">
        <v>0.66669999999999996</v>
      </c>
      <c r="K574" s="6">
        <v>25.737300000000001</v>
      </c>
      <c r="L574" s="6">
        <v>0</v>
      </c>
      <c r="M574" s="6">
        <v>1.3439000000000001</v>
      </c>
      <c r="N574" s="53">
        <f t="shared" ref="N574:N637" si="10">0.9*J574</f>
        <v>0.60002999999999995</v>
      </c>
    </row>
    <row r="575" spans="1:14">
      <c r="A575" s="11" t="s">
        <v>538</v>
      </c>
      <c r="B575" t="s">
        <v>1</v>
      </c>
      <c r="C575" t="s">
        <v>39</v>
      </c>
      <c r="D575" s="6">
        <v>-136.59270000000001</v>
      </c>
      <c r="E575" s="6">
        <v>8.8237000000000005</v>
      </c>
      <c r="F575" t="s">
        <v>722</v>
      </c>
      <c r="G575">
        <v>551</v>
      </c>
      <c r="H575">
        <v>152</v>
      </c>
      <c r="I575" s="6">
        <v>0.1356</v>
      </c>
      <c r="J575" s="6">
        <v>0</v>
      </c>
      <c r="K575" s="6">
        <v>17.635200000000001</v>
      </c>
      <c r="L575" s="6">
        <v>0</v>
      </c>
      <c r="M575" s="6">
        <v>4.0068000000000001</v>
      </c>
      <c r="N575" s="53">
        <f t="shared" si="10"/>
        <v>0</v>
      </c>
    </row>
    <row r="576" spans="1:14">
      <c r="A576" s="11" t="s">
        <v>559</v>
      </c>
      <c r="B576" t="s">
        <v>1</v>
      </c>
      <c r="C576" t="s">
        <v>341</v>
      </c>
      <c r="D576" s="6">
        <v>-136.68369999999999</v>
      </c>
      <c r="E576" s="6">
        <v>8.7326999999999995</v>
      </c>
      <c r="F576" t="s">
        <v>722</v>
      </c>
      <c r="G576">
        <v>552</v>
      </c>
      <c r="H576">
        <v>153</v>
      </c>
      <c r="I576" s="6">
        <v>0.24079999999999999</v>
      </c>
      <c r="J576" s="6">
        <v>0.33329999999999999</v>
      </c>
      <c r="K576" s="6">
        <v>14.623200000000001</v>
      </c>
      <c r="L576" s="6">
        <v>0</v>
      </c>
      <c r="M576" s="6">
        <v>3.4047999999999998</v>
      </c>
      <c r="N576" s="53">
        <f t="shared" si="10"/>
        <v>0.29997000000000001</v>
      </c>
    </row>
    <row r="577" spans="1:14">
      <c r="A577" s="11" t="s">
        <v>521</v>
      </c>
      <c r="B577" t="s">
        <v>1</v>
      </c>
      <c r="C577" t="s">
        <v>341</v>
      </c>
      <c r="D577" s="6">
        <v>-136.77289999999999</v>
      </c>
      <c r="E577" s="6">
        <v>8.6434999999999995</v>
      </c>
      <c r="F577" t="s">
        <v>722</v>
      </c>
      <c r="G577">
        <v>553</v>
      </c>
      <c r="H577">
        <v>154</v>
      </c>
      <c r="I577" s="6">
        <v>0.36120000000000002</v>
      </c>
      <c r="J577" s="6">
        <v>0.5</v>
      </c>
      <c r="K577" s="6">
        <v>9.2100000000000009</v>
      </c>
      <c r="L577" s="6">
        <v>0</v>
      </c>
      <c r="M577" s="6">
        <v>6.4157000000000002</v>
      </c>
      <c r="N577" s="53">
        <f t="shared" si="10"/>
        <v>0.45</v>
      </c>
    </row>
    <row r="578" spans="1:14">
      <c r="A578" s="11" t="s">
        <v>571</v>
      </c>
      <c r="B578" t="s">
        <v>1</v>
      </c>
      <c r="C578" t="s">
        <v>53</v>
      </c>
      <c r="D578" s="6">
        <v>-137.0761</v>
      </c>
      <c r="E578" s="6">
        <v>8.3402999999999992</v>
      </c>
      <c r="F578" t="s">
        <v>722</v>
      </c>
      <c r="G578">
        <v>554</v>
      </c>
      <c r="H578">
        <v>155</v>
      </c>
      <c r="I578" s="6">
        <v>0.29909999999999998</v>
      </c>
      <c r="J578" s="6">
        <v>0.5</v>
      </c>
      <c r="K578" s="6">
        <v>14.260999999999999</v>
      </c>
      <c r="L578" s="6">
        <v>1.1000000000000001</v>
      </c>
      <c r="M578" s="6">
        <v>5.4588999999999999</v>
      </c>
      <c r="N578" s="53">
        <f t="shared" si="10"/>
        <v>0.45</v>
      </c>
    </row>
    <row r="579" spans="1:14">
      <c r="A579" s="11" t="s">
        <v>556</v>
      </c>
      <c r="B579" t="s">
        <v>1</v>
      </c>
      <c r="C579" t="s">
        <v>36</v>
      </c>
      <c r="D579" s="6">
        <v>-137.19210000000001</v>
      </c>
      <c r="E579" s="6">
        <v>8.2242999999999995</v>
      </c>
      <c r="F579" t="s">
        <v>722</v>
      </c>
      <c r="G579">
        <v>555</v>
      </c>
      <c r="H579">
        <v>156</v>
      </c>
      <c r="I579" s="6">
        <v>0.40910000000000002</v>
      </c>
      <c r="J579" s="6">
        <v>0</v>
      </c>
      <c r="K579" s="6">
        <v>13.430899999999999</v>
      </c>
      <c r="L579" s="6">
        <v>1.1000000000000001</v>
      </c>
      <c r="M579" s="6">
        <v>4.9175000000000004</v>
      </c>
      <c r="N579" s="53">
        <f t="shared" si="10"/>
        <v>0</v>
      </c>
    </row>
    <row r="580" spans="1:14">
      <c r="A580" s="11" t="s">
        <v>399</v>
      </c>
      <c r="B580" t="s">
        <v>2</v>
      </c>
      <c r="C580" t="s">
        <v>15</v>
      </c>
      <c r="D580" s="6">
        <v>-137.52889999999999</v>
      </c>
      <c r="E580" s="6">
        <v>12.9581</v>
      </c>
      <c r="F580">
        <v>401</v>
      </c>
      <c r="G580">
        <v>556</v>
      </c>
      <c r="H580">
        <v>167</v>
      </c>
      <c r="I580" s="6">
        <v>0.29189999999999999</v>
      </c>
      <c r="J580" s="6">
        <v>0.33329999999999999</v>
      </c>
      <c r="K580" s="6">
        <v>20.2896</v>
      </c>
      <c r="L580" s="6">
        <v>2.7132999999999998</v>
      </c>
      <c r="M580" s="6">
        <v>5.0628000000000002</v>
      </c>
      <c r="N580" s="53">
        <f t="shared" si="10"/>
        <v>0.29997000000000001</v>
      </c>
    </row>
    <row r="581" spans="1:14">
      <c r="A581" s="11" t="s">
        <v>1122</v>
      </c>
      <c r="B581" t="s">
        <v>1</v>
      </c>
      <c r="C581" t="s">
        <v>28</v>
      </c>
      <c r="D581" s="6">
        <v>-137.5583</v>
      </c>
      <c r="E581" s="6">
        <v>7.8579999999999997</v>
      </c>
      <c r="F581" t="s">
        <v>722</v>
      </c>
      <c r="G581">
        <v>557</v>
      </c>
      <c r="H581">
        <v>157</v>
      </c>
      <c r="I581" s="6">
        <v>0.1158</v>
      </c>
      <c r="J581" s="6">
        <v>1.8</v>
      </c>
      <c r="K581" s="6">
        <v>17.5136</v>
      </c>
      <c r="L581" s="6">
        <v>0</v>
      </c>
      <c r="M581" s="6">
        <v>3.3334000000000001</v>
      </c>
      <c r="N581" s="53">
        <f t="shared" si="10"/>
        <v>1.62</v>
      </c>
    </row>
    <row r="582" spans="1:14">
      <c r="A582" s="11" t="s">
        <v>501</v>
      </c>
      <c r="B582" t="s">
        <v>1</v>
      </c>
      <c r="C582" t="s">
        <v>22</v>
      </c>
      <c r="D582" s="6">
        <v>-137.64400000000001</v>
      </c>
      <c r="E582" s="6">
        <v>7.7723000000000004</v>
      </c>
      <c r="F582" t="s">
        <v>722</v>
      </c>
      <c r="G582">
        <v>558</v>
      </c>
      <c r="H582">
        <v>158</v>
      </c>
      <c r="I582" s="6">
        <v>0.188</v>
      </c>
      <c r="J582" s="6">
        <v>0</v>
      </c>
      <c r="K582" s="6">
        <v>15.781499999999999</v>
      </c>
      <c r="L582" s="6">
        <v>0</v>
      </c>
      <c r="M582" s="6">
        <v>3.6147999999999998</v>
      </c>
      <c r="N582" s="53">
        <f t="shared" si="10"/>
        <v>0</v>
      </c>
    </row>
    <row r="583" spans="1:14">
      <c r="A583" s="11" t="s">
        <v>542</v>
      </c>
      <c r="B583" t="s">
        <v>1</v>
      </c>
      <c r="C583" t="s">
        <v>30</v>
      </c>
      <c r="D583" s="6">
        <v>-137.70429999999999</v>
      </c>
      <c r="E583" s="6">
        <v>7.7121000000000004</v>
      </c>
      <c r="F583" t="s">
        <v>722</v>
      </c>
      <c r="G583">
        <v>559</v>
      </c>
      <c r="H583">
        <v>159</v>
      </c>
      <c r="I583" s="6">
        <v>0.27050000000000002</v>
      </c>
      <c r="J583" s="6">
        <v>0</v>
      </c>
      <c r="K583" s="6">
        <v>14.315300000000001</v>
      </c>
      <c r="L583" s="6">
        <v>-4.9099999999999998E-2</v>
      </c>
      <c r="M583" s="6">
        <v>4.1830999999999996</v>
      </c>
      <c r="N583" s="53">
        <f t="shared" si="10"/>
        <v>0</v>
      </c>
    </row>
    <row r="584" spans="1:14">
      <c r="A584" s="11" t="s">
        <v>420</v>
      </c>
      <c r="B584" t="s">
        <v>2</v>
      </c>
      <c r="C584" t="s">
        <v>341</v>
      </c>
      <c r="D584" s="6">
        <v>-137.76169999999999</v>
      </c>
      <c r="E584" s="6">
        <v>12.725300000000001</v>
      </c>
      <c r="F584" t="s">
        <v>722</v>
      </c>
      <c r="G584">
        <v>560</v>
      </c>
      <c r="H584">
        <v>168</v>
      </c>
      <c r="I584" s="6">
        <v>0.19289999999999999</v>
      </c>
      <c r="J584" s="6">
        <v>0.33329999999999999</v>
      </c>
      <c r="K584" s="6">
        <v>20.4391</v>
      </c>
      <c r="L584" s="6">
        <v>0</v>
      </c>
      <c r="M584" s="6">
        <v>2.8588</v>
      </c>
      <c r="N584" s="53">
        <f t="shared" si="10"/>
        <v>0.29997000000000001</v>
      </c>
    </row>
    <row r="585" spans="1:14">
      <c r="A585" s="11" t="s">
        <v>369</v>
      </c>
      <c r="B585" t="s">
        <v>2</v>
      </c>
      <c r="C585" t="s">
        <v>53</v>
      </c>
      <c r="D585" s="6">
        <v>-137.88</v>
      </c>
      <c r="E585" s="6">
        <v>12.606999999999999</v>
      </c>
      <c r="F585" t="s">
        <v>722</v>
      </c>
      <c r="G585">
        <v>561</v>
      </c>
      <c r="H585">
        <v>169</v>
      </c>
      <c r="I585" s="6">
        <v>0.22009999999999999</v>
      </c>
      <c r="J585" s="6">
        <v>0.5</v>
      </c>
      <c r="K585" s="6">
        <v>19.342400000000001</v>
      </c>
      <c r="L585" s="6">
        <v>0.87390000000000001</v>
      </c>
      <c r="M585" s="6">
        <v>3.9380999999999999</v>
      </c>
      <c r="N585" s="53">
        <f t="shared" si="10"/>
        <v>0.45</v>
      </c>
    </row>
    <row r="586" spans="1:14">
      <c r="A586" s="11" t="s">
        <v>500</v>
      </c>
      <c r="B586" t="s">
        <v>1</v>
      </c>
      <c r="C586" t="s">
        <v>341</v>
      </c>
      <c r="D586" s="6">
        <v>-137.9599</v>
      </c>
      <c r="E586" s="6">
        <v>7.4564000000000004</v>
      </c>
      <c r="F586" t="s">
        <v>722</v>
      </c>
      <c r="G586">
        <v>562</v>
      </c>
      <c r="H586">
        <v>160</v>
      </c>
      <c r="I586" s="6">
        <v>0.1202</v>
      </c>
      <c r="J586" s="6">
        <v>0.33329999999999999</v>
      </c>
      <c r="K586" s="6">
        <v>9.8615999999999993</v>
      </c>
      <c r="L586" s="6">
        <v>0</v>
      </c>
      <c r="M586" s="6">
        <v>5.3178999999999998</v>
      </c>
      <c r="N586" s="53">
        <f t="shared" si="10"/>
        <v>0.29997000000000001</v>
      </c>
    </row>
    <row r="587" spans="1:14">
      <c r="A587" s="11" t="s">
        <v>518</v>
      </c>
      <c r="B587" t="s">
        <v>1</v>
      </c>
      <c r="C587" t="s">
        <v>36</v>
      </c>
      <c r="D587" s="6">
        <v>-137.98949999999999</v>
      </c>
      <c r="E587" s="6">
        <v>7.4268000000000001</v>
      </c>
      <c r="F587" t="s">
        <v>722</v>
      </c>
      <c r="G587">
        <v>563</v>
      </c>
      <c r="H587">
        <v>161</v>
      </c>
      <c r="I587" s="6">
        <v>0.32700000000000001</v>
      </c>
      <c r="J587" s="6">
        <v>0.33329999999999999</v>
      </c>
      <c r="K587" s="6">
        <v>14.7971</v>
      </c>
      <c r="L587" s="6">
        <v>0</v>
      </c>
      <c r="M587" s="6">
        <v>2.9872999999999998</v>
      </c>
      <c r="N587" s="53">
        <f t="shared" si="10"/>
        <v>0.29997000000000001</v>
      </c>
    </row>
    <row r="588" spans="1:14">
      <c r="A588" s="11" t="s">
        <v>416</v>
      </c>
      <c r="B588" t="s">
        <v>2</v>
      </c>
      <c r="C588" t="s">
        <v>85</v>
      </c>
      <c r="D588" s="6">
        <v>-138.02930000000001</v>
      </c>
      <c r="E588" s="6">
        <v>12.457700000000001</v>
      </c>
      <c r="F588" t="s">
        <v>722</v>
      </c>
      <c r="G588">
        <v>564</v>
      </c>
      <c r="H588">
        <v>170</v>
      </c>
      <c r="I588" s="6">
        <v>0.16889999999999999</v>
      </c>
      <c r="J588" s="6">
        <v>0.75</v>
      </c>
      <c r="K588" s="6">
        <v>27.895</v>
      </c>
      <c r="L588" s="6">
        <v>0</v>
      </c>
      <c r="M588" s="6">
        <v>1.4809000000000001</v>
      </c>
      <c r="N588" s="53">
        <f t="shared" si="10"/>
        <v>0.67500000000000004</v>
      </c>
    </row>
    <row r="589" spans="1:14">
      <c r="A589" s="11" t="s">
        <v>548</v>
      </c>
      <c r="B589" t="s">
        <v>1</v>
      </c>
      <c r="C589" t="s">
        <v>83</v>
      </c>
      <c r="D589" s="6">
        <v>-138.17070000000001</v>
      </c>
      <c r="E589" s="6">
        <v>7.2457000000000003</v>
      </c>
      <c r="F589" t="s">
        <v>722</v>
      </c>
      <c r="G589">
        <v>565</v>
      </c>
      <c r="H589">
        <v>162</v>
      </c>
      <c r="I589" s="6">
        <v>0.29459999999999997</v>
      </c>
      <c r="J589" s="6">
        <v>1</v>
      </c>
      <c r="K589" s="6">
        <v>10.9201</v>
      </c>
      <c r="L589" s="6">
        <v>0.1</v>
      </c>
      <c r="M589" s="6">
        <v>5.8571999999999997</v>
      </c>
      <c r="N589" s="53">
        <f t="shared" si="10"/>
        <v>0.9</v>
      </c>
    </row>
    <row r="590" spans="1:14">
      <c r="A590" s="11" t="s">
        <v>380</v>
      </c>
      <c r="B590" t="s">
        <v>2</v>
      </c>
      <c r="C590" t="s">
        <v>68</v>
      </c>
      <c r="D590" s="6">
        <v>-138.17089999999999</v>
      </c>
      <c r="E590" s="6">
        <v>12.3161</v>
      </c>
      <c r="F590">
        <v>406</v>
      </c>
      <c r="G590">
        <v>566</v>
      </c>
      <c r="H590">
        <v>171</v>
      </c>
      <c r="I590" s="6">
        <v>8.5400000000000004E-2</v>
      </c>
      <c r="J590" s="6">
        <v>0.33329999999999999</v>
      </c>
      <c r="K590" s="6">
        <v>19.874600000000001</v>
      </c>
      <c r="L590" s="6">
        <v>4.4000000000000004</v>
      </c>
      <c r="M590" s="6">
        <v>6.6816000000000004</v>
      </c>
      <c r="N590" s="53">
        <f t="shared" si="10"/>
        <v>0.29997000000000001</v>
      </c>
    </row>
    <row r="591" spans="1:14">
      <c r="A591" s="11" t="s">
        <v>382</v>
      </c>
      <c r="B591" t="s">
        <v>2</v>
      </c>
      <c r="C591" t="s">
        <v>341</v>
      </c>
      <c r="D591" s="6">
        <v>-138.22550000000001</v>
      </c>
      <c r="E591" s="6">
        <v>12.2615</v>
      </c>
      <c r="F591" t="s">
        <v>722</v>
      </c>
      <c r="G591">
        <v>567</v>
      </c>
      <c r="H591">
        <v>172</v>
      </c>
      <c r="I591" s="6">
        <v>0.17150000000000001</v>
      </c>
      <c r="J591" s="6">
        <v>0.75</v>
      </c>
      <c r="K591" s="6">
        <v>29.1877</v>
      </c>
      <c r="L591" s="6">
        <v>0</v>
      </c>
      <c r="M591" s="6">
        <v>3.8736999999999999</v>
      </c>
      <c r="N591" s="53">
        <f t="shared" si="10"/>
        <v>0.67500000000000004</v>
      </c>
    </row>
    <row r="592" spans="1:14">
      <c r="A592" s="11" t="s">
        <v>809</v>
      </c>
      <c r="B592" t="s">
        <v>2</v>
      </c>
      <c r="C592" t="s">
        <v>341</v>
      </c>
      <c r="D592" s="6">
        <v>-138.28700000000001</v>
      </c>
      <c r="E592" s="6">
        <v>12.2</v>
      </c>
      <c r="F592" t="s">
        <v>722</v>
      </c>
      <c r="G592">
        <v>568</v>
      </c>
      <c r="H592">
        <v>173</v>
      </c>
      <c r="I592" s="6">
        <v>0.2697</v>
      </c>
      <c r="J592" s="6">
        <v>0.5</v>
      </c>
      <c r="K592" s="6">
        <v>9.9105000000000008</v>
      </c>
      <c r="L592" s="6">
        <v>0</v>
      </c>
      <c r="M592" s="6">
        <v>5.0258000000000003</v>
      </c>
      <c r="N592" s="53">
        <f t="shared" si="10"/>
        <v>0.45</v>
      </c>
    </row>
    <row r="593" spans="1:14">
      <c r="A593" s="11" t="s">
        <v>520</v>
      </c>
      <c r="B593" t="s">
        <v>1</v>
      </c>
      <c r="C593" t="s">
        <v>47</v>
      </c>
      <c r="D593" s="6">
        <v>-138.4623</v>
      </c>
      <c r="E593" s="6">
        <v>6.9539999999999997</v>
      </c>
      <c r="F593" t="s">
        <v>722</v>
      </c>
      <c r="G593">
        <v>569</v>
      </c>
      <c r="H593">
        <v>163</v>
      </c>
      <c r="I593" s="6">
        <v>2.4799999999999999E-2</v>
      </c>
      <c r="J593" s="6">
        <v>0</v>
      </c>
      <c r="K593" s="6">
        <v>5.0864000000000003</v>
      </c>
      <c r="L593" s="6">
        <v>0</v>
      </c>
      <c r="M593" s="6">
        <v>7.1340000000000003</v>
      </c>
      <c r="N593" s="53">
        <f t="shared" si="10"/>
        <v>0</v>
      </c>
    </row>
    <row r="594" spans="1:14">
      <c r="A594" s="11" t="s">
        <v>508</v>
      </c>
      <c r="B594" t="s">
        <v>1</v>
      </c>
      <c r="C594" t="s">
        <v>341</v>
      </c>
      <c r="D594" s="6">
        <v>-138.46809999999999</v>
      </c>
      <c r="E594" s="6">
        <v>6.9481999999999999</v>
      </c>
      <c r="F594" t="s">
        <v>722</v>
      </c>
      <c r="G594">
        <v>570</v>
      </c>
      <c r="H594">
        <v>164</v>
      </c>
      <c r="I594" s="6">
        <v>0.3528</v>
      </c>
      <c r="J594" s="6">
        <v>0</v>
      </c>
      <c r="K594" s="6">
        <v>7.5827999999999998</v>
      </c>
      <c r="L594" s="6">
        <v>0</v>
      </c>
      <c r="M594" s="6">
        <v>6.6901999999999999</v>
      </c>
      <c r="N594" s="53">
        <f t="shared" si="10"/>
        <v>0</v>
      </c>
    </row>
    <row r="595" spans="1:14">
      <c r="A595" s="11" t="s">
        <v>555</v>
      </c>
      <c r="B595" t="s">
        <v>1</v>
      </c>
      <c r="C595" t="s">
        <v>73</v>
      </c>
      <c r="D595" s="6">
        <v>-138.50620000000001</v>
      </c>
      <c r="E595" s="6">
        <v>6.9100999999999999</v>
      </c>
      <c r="F595" t="s">
        <v>722</v>
      </c>
      <c r="G595">
        <v>571</v>
      </c>
      <c r="H595">
        <v>165</v>
      </c>
      <c r="I595" s="6">
        <v>0.76849999999999996</v>
      </c>
      <c r="J595" s="6">
        <v>0.25</v>
      </c>
      <c r="K595" s="6">
        <v>17.246300000000002</v>
      </c>
      <c r="L595" s="6">
        <v>0</v>
      </c>
      <c r="M595" s="6">
        <v>1.6669</v>
      </c>
      <c r="N595" s="53">
        <f t="shared" si="10"/>
        <v>0.22500000000000001</v>
      </c>
    </row>
    <row r="596" spans="1:14">
      <c r="A596" s="11" t="s">
        <v>425</v>
      </c>
      <c r="B596" t="s">
        <v>2</v>
      </c>
      <c r="C596" t="s">
        <v>341</v>
      </c>
      <c r="D596" s="6">
        <v>-138.50710000000001</v>
      </c>
      <c r="E596" s="6">
        <v>11.979900000000001</v>
      </c>
      <c r="F596" t="s">
        <v>722</v>
      </c>
      <c r="G596">
        <v>572</v>
      </c>
      <c r="H596">
        <v>174</v>
      </c>
      <c r="I596" s="6">
        <v>0.38590000000000002</v>
      </c>
      <c r="J596" s="6">
        <v>0.33329999999999999</v>
      </c>
      <c r="K596" s="6">
        <v>25.917100000000001</v>
      </c>
      <c r="L596" s="6">
        <v>0</v>
      </c>
      <c r="M596" s="6">
        <v>2.6219000000000001</v>
      </c>
      <c r="N596" s="53">
        <f t="shared" si="10"/>
        <v>0.29997000000000001</v>
      </c>
    </row>
    <row r="597" spans="1:14">
      <c r="A597" s="11" t="s">
        <v>782</v>
      </c>
      <c r="B597" t="s">
        <v>2</v>
      </c>
      <c r="C597" t="s">
        <v>341</v>
      </c>
      <c r="D597" s="6">
        <v>-138.60640000000001</v>
      </c>
      <c r="E597" s="6">
        <v>11.880599999999999</v>
      </c>
      <c r="F597" t="s">
        <v>722</v>
      </c>
      <c r="G597">
        <v>573</v>
      </c>
      <c r="H597">
        <v>175</v>
      </c>
      <c r="I597" s="6">
        <v>0.62519999999999998</v>
      </c>
      <c r="J597" s="6">
        <v>0.33329999999999999</v>
      </c>
      <c r="K597" s="6">
        <v>16.3217</v>
      </c>
      <c r="L597" s="6">
        <v>0</v>
      </c>
      <c r="M597" s="6">
        <v>2.7705000000000002</v>
      </c>
      <c r="N597" s="53">
        <f t="shared" si="10"/>
        <v>0.29997000000000001</v>
      </c>
    </row>
    <row r="598" spans="1:14">
      <c r="A598" s="11" t="s">
        <v>540</v>
      </c>
      <c r="B598" t="s">
        <v>1</v>
      </c>
      <c r="C598" t="s">
        <v>15</v>
      </c>
      <c r="D598" s="6">
        <v>-139.13570000000001</v>
      </c>
      <c r="E598" s="6">
        <v>6.2807000000000004</v>
      </c>
      <c r="F598" t="s">
        <v>722</v>
      </c>
      <c r="G598">
        <v>574</v>
      </c>
      <c r="H598">
        <v>166</v>
      </c>
      <c r="I598" s="6">
        <v>0.3644</v>
      </c>
      <c r="J598" s="6">
        <v>0.25</v>
      </c>
      <c r="K598" s="6">
        <v>12.8582</v>
      </c>
      <c r="L598" s="6">
        <v>-9.8299999999999998E-2</v>
      </c>
      <c r="M598" s="6">
        <v>4.9524999999999997</v>
      </c>
      <c r="N598" s="53">
        <f t="shared" si="10"/>
        <v>0.22500000000000001</v>
      </c>
    </row>
    <row r="599" spans="1:14">
      <c r="A599" s="11" t="s">
        <v>412</v>
      </c>
      <c r="B599" t="s">
        <v>2</v>
      </c>
      <c r="C599" t="s">
        <v>36</v>
      </c>
      <c r="D599" s="6">
        <v>-139.17959999999999</v>
      </c>
      <c r="E599" s="6">
        <v>11.307499999999999</v>
      </c>
      <c r="F599" t="s">
        <v>722</v>
      </c>
      <c r="G599">
        <v>575</v>
      </c>
      <c r="H599">
        <v>176</v>
      </c>
      <c r="I599" s="6">
        <v>0.31169999999999998</v>
      </c>
      <c r="J599" s="6">
        <v>1</v>
      </c>
      <c r="K599" s="6">
        <v>20.025500000000001</v>
      </c>
      <c r="L599" s="6">
        <v>0</v>
      </c>
      <c r="M599" s="6">
        <v>3.5386000000000002</v>
      </c>
      <c r="N599" s="53">
        <f t="shared" si="10"/>
        <v>0.9</v>
      </c>
    </row>
    <row r="600" spans="1:14">
      <c r="A600" s="11" t="s">
        <v>368</v>
      </c>
      <c r="B600" t="s">
        <v>2</v>
      </c>
      <c r="C600" t="s">
        <v>341</v>
      </c>
      <c r="D600" s="6">
        <v>-139.28360000000001</v>
      </c>
      <c r="E600" s="6">
        <v>11.2034</v>
      </c>
      <c r="F600" t="s">
        <v>722</v>
      </c>
      <c r="G600">
        <v>576</v>
      </c>
      <c r="H600">
        <v>177</v>
      </c>
      <c r="I600" s="6">
        <v>1.0621</v>
      </c>
      <c r="J600" s="6">
        <v>0.33329999999999999</v>
      </c>
      <c r="K600" s="6">
        <v>21.3246</v>
      </c>
      <c r="L600" s="6">
        <v>0</v>
      </c>
      <c r="M600" s="6">
        <v>2.5867</v>
      </c>
      <c r="N600" s="53">
        <f t="shared" si="10"/>
        <v>0.29997000000000001</v>
      </c>
    </row>
    <row r="601" spans="1:14">
      <c r="A601" s="11" t="s">
        <v>523</v>
      </c>
      <c r="B601" t="s">
        <v>1</v>
      </c>
      <c r="C601" t="s">
        <v>41</v>
      </c>
      <c r="D601" s="6">
        <v>-139.41380000000001</v>
      </c>
      <c r="E601" s="6">
        <v>6.0025000000000004</v>
      </c>
      <c r="F601">
        <v>426</v>
      </c>
      <c r="G601">
        <v>577</v>
      </c>
      <c r="H601">
        <v>167</v>
      </c>
      <c r="I601" s="6">
        <v>0.1784</v>
      </c>
      <c r="J601" s="6">
        <v>1</v>
      </c>
      <c r="K601" s="6">
        <v>12.6599</v>
      </c>
      <c r="L601" s="6">
        <v>0</v>
      </c>
      <c r="M601" s="6">
        <v>8.2545000000000002</v>
      </c>
      <c r="N601" s="53">
        <f t="shared" si="10"/>
        <v>0.9</v>
      </c>
    </row>
    <row r="602" spans="1:14">
      <c r="A602" s="11" t="s">
        <v>563</v>
      </c>
      <c r="B602" t="s">
        <v>1</v>
      </c>
      <c r="C602" t="s">
        <v>132</v>
      </c>
      <c r="D602" s="6">
        <v>-139.58629999999999</v>
      </c>
      <c r="E602" s="6">
        <v>5.83</v>
      </c>
      <c r="F602" t="s">
        <v>722</v>
      </c>
      <c r="G602">
        <v>578</v>
      </c>
      <c r="H602">
        <v>168</v>
      </c>
      <c r="I602" s="6">
        <v>0.39450000000000002</v>
      </c>
      <c r="J602" s="6">
        <v>0.25</v>
      </c>
      <c r="K602" s="6">
        <v>8.2428000000000008</v>
      </c>
      <c r="L602" s="6">
        <v>0.56759999999999999</v>
      </c>
      <c r="M602" s="6">
        <v>6.7165999999999997</v>
      </c>
      <c r="N602" s="53">
        <f t="shared" si="10"/>
        <v>0.22500000000000001</v>
      </c>
    </row>
    <row r="603" spans="1:14">
      <c r="A603" s="11" t="s">
        <v>541</v>
      </c>
      <c r="B603" t="s">
        <v>1</v>
      </c>
      <c r="C603" t="s">
        <v>341</v>
      </c>
      <c r="D603" s="6">
        <v>-139.59809999999999</v>
      </c>
      <c r="E603" s="6">
        <v>5.8182</v>
      </c>
      <c r="F603" t="s">
        <v>722</v>
      </c>
      <c r="G603">
        <v>579</v>
      </c>
      <c r="H603">
        <v>169</v>
      </c>
      <c r="I603" s="6">
        <v>0.9899</v>
      </c>
      <c r="J603" s="6">
        <v>0.5</v>
      </c>
      <c r="K603" s="6">
        <v>9.9367000000000001</v>
      </c>
      <c r="L603" s="6">
        <v>0</v>
      </c>
      <c r="M603" s="6">
        <v>3.6141999999999999</v>
      </c>
      <c r="N603" s="53">
        <f t="shared" si="10"/>
        <v>0.45</v>
      </c>
    </row>
    <row r="604" spans="1:14">
      <c r="A604" s="11" t="s">
        <v>798</v>
      </c>
      <c r="B604" t="s">
        <v>2</v>
      </c>
      <c r="C604" t="s">
        <v>41</v>
      </c>
      <c r="D604" s="6">
        <v>-139.69900000000001</v>
      </c>
      <c r="E604" s="6">
        <v>10.788</v>
      </c>
      <c r="F604" t="s">
        <v>722</v>
      </c>
      <c r="G604">
        <v>580</v>
      </c>
      <c r="H604">
        <v>178</v>
      </c>
      <c r="I604" s="6">
        <v>1.3201000000000001</v>
      </c>
      <c r="J604" s="6">
        <v>0.33329999999999999</v>
      </c>
      <c r="K604" s="6">
        <v>18.279599999999999</v>
      </c>
      <c r="L604" s="6">
        <v>0</v>
      </c>
      <c r="M604" s="6">
        <v>1.8229</v>
      </c>
      <c r="N604" s="53">
        <f t="shared" si="10"/>
        <v>0.29997000000000001</v>
      </c>
    </row>
    <row r="605" spans="1:14">
      <c r="A605" s="11" t="s">
        <v>1084</v>
      </c>
      <c r="B605" t="s">
        <v>1</v>
      </c>
      <c r="C605" t="s">
        <v>341</v>
      </c>
      <c r="D605" s="6">
        <v>-140.36359999999999</v>
      </c>
      <c r="E605" s="6">
        <v>5.0526999999999997</v>
      </c>
      <c r="F605" t="s">
        <v>722</v>
      </c>
      <c r="G605">
        <v>581</v>
      </c>
      <c r="H605">
        <v>170</v>
      </c>
      <c r="I605" s="6">
        <v>0.51080000000000003</v>
      </c>
      <c r="J605" s="6">
        <v>0.33329999999999999</v>
      </c>
      <c r="K605" s="6">
        <v>10.356999999999999</v>
      </c>
      <c r="L605" s="6">
        <v>0</v>
      </c>
      <c r="M605" s="6">
        <v>5.9020999999999999</v>
      </c>
      <c r="N605" s="53">
        <f t="shared" si="10"/>
        <v>0.29997000000000001</v>
      </c>
    </row>
    <row r="606" spans="1:14">
      <c r="A606" s="11" t="s">
        <v>1256</v>
      </c>
      <c r="B606" t="s">
        <v>1</v>
      </c>
      <c r="C606" t="s">
        <v>341</v>
      </c>
      <c r="D606" s="6">
        <v>-140.8124</v>
      </c>
      <c r="E606" s="6">
        <v>4.6039000000000003</v>
      </c>
      <c r="F606" t="s">
        <v>722</v>
      </c>
      <c r="G606">
        <v>582</v>
      </c>
      <c r="H606">
        <v>171</v>
      </c>
      <c r="I606" s="6">
        <v>0.314</v>
      </c>
      <c r="J606" s="6">
        <v>0.33329999999999999</v>
      </c>
      <c r="K606" s="6">
        <v>8.5480999999999998</v>
      </c>
      <c r="L606" s="6">
        <v>0</v>
      </c>
      <c r="M606" s="6">
        <v>5.6538000000000004</v>
      </c>
      <c r="N606" s="53">
        <f t="shared" si="10"/>
        <v>0.29997000000000001</v>
      </c>
    </row>
    <row r="607" spans="1:14">
      <c r="A607" s="11" t="s">
        <v>565</v>
      </c>
      <c r="B607" t="s">
        <v>1</v>
      </c>
      <c r="C607" t="s">
        <v>95</v>
      </c>
      <c r="D607" s="6">
        <v>-140.93639999999999</v>
      </c>
      <c r="E607" s="6">
        <v>4.4798999999999998</v>
      </c>
      <c r="F607" t="s">
        <v>722</v>
      </c>
      <c r="G607">
        <v>583</v>
      </c>
      <c r="H607">
        <v>172</v>
      </c>
      <c r="I607" s="6">
        <v>0.41149999999999998</v>
      </c>
      <c r="J607" s="6">
        <v>0.5</v>
      </c>
      <c r="K607" s="6">
        <v>11.349399999999999</v>
      </c>
      <c r="L607" s="6">
        <v>0</v>
      </c>
      <c r="M607" s="6">
        <v>5.6235999999999997</v>
      </c>
      <c r="N607" s="53">
        <f t="shared" si="10"/>
        <v>0.45</v>
      </c>
    </row>
    <row r="608" spans="1:14">
      <c r="A608" s="11" t="s">
        <v>781</v>
      </c>
      <c r="B608" t="s">
        <v>2</v>
      </c>
      <c r="C608" t="s">
        <v>341</v>
      </c>
      <c r="D608" s="6">
        <v>-140.99250000000001</v>
      </c>
      <c r="E608" s="6">
        <v>9.4945000000000004</v>
      </c>
      <c r="F608" t="s">
        <v>722</v>
      </c>
      <c r="G608">
        <v>584</v>
      </c>
      <c r="H608">
        <v>179</v>
      </c>
      <c r="I608" s="6">
        <v>8.2400000000000001E-2</v>
      </c>
      <c r="J608" s="6">
        <v>0.33329999999999999</v>
      </c>
      <c r="K608" s="6">
        <v>13.1584</v>
      </c>
      <c r="L608" s="6">
        <v>0</v>
      </c>
      <c r="M608" s="6">
        <v>3.7681</v>
      </c>
      <c r="N608" s="53">
        <f t="shared" si="10"/>
        <v>0.29997000000000001</v>
      </c>
    </row>
    <row r="609" spans="1:14">
      <c r="A609" s="11" t="s">
        <v>377</v>
      </c>
      <c r="B609" t="s">
        <v>2</v>
      </c>
      <c r="C609" t="s">
        <v>17</v>
      </c>
      <c r="D609" s="6">
        <v>-141.04570000000001</v>
      </c>
      <c r="E609" s="6">
        <v>9.4413</v>
      </c>
      <c r="F609" t="s">
        <v>722</v>
      </c>
      <c r="G609">
        <v>585</v>
      </c>
      <c r="H609">
        <v>180</v>
      </c>
      <c r="I609" s="6">
        <v>0.17219999999999999</v>
      </c>
      <c r="J609" s="6">
        <v>0.25</v>
      </c>
      <c r="K609" s="6">
        <v>17.265899999999998</v>
      </c>
      <c r="L609" s="6">
        <v>0</v>
      </c>
      <c r="M609" s="6">
        <v>3.0533999999999999</v>
      </c>
      <c r="N609" s="53">
        <f t="shared" si="10"/>
        <v>0.22500000000000001</v>
      </c>
    </row>
    <row r="610" spans="1:14">
      <c r="A610" s="11" t="s">
        <v>381</v>
      </c>
      <c r="B610" t="s">
        <v>2</v>
      </c>
      <c r="C610" t="s">
        <v>341</v>
      </c>
      <c r="D610" s="6">
        <v>-141.10409999999999</v>
      </c>
      <c r="E610" s="6">
        <v>9.3828999999999994</v>
      </c>
      <c r="F610" t="s">
        <v>722</v>
      </c>
      <c r="G610">
        <v>586</v>
      </c>
      <c r="H610">
        <v>181</v>
      </c>
      <c r="I610" s="6">
        <v>0.24349999999999999</v>
      </c>
      <c r="J610" s="6">
        <v>0.66669999999999996</v>
      </c>
      <c r="K610" s="6">
        <v>17.3248</v>
      </c>
      <c r="L610" s="6">
        <v>0</v>
      </c>
      <c r="M610" s="6">
        <v>3.5196999999999998</v>
      </c>
      <c r="N610" s="53">
        <f t="shared" si="10"/>
        <v>0.60002999999999995</v>
      </c>
    </row>
    <row r="611" spans="1:14">
      <c r="A611" s="11" t="s">
        <v>1017</v>
      </c>
      <c r="B611" t="s">
        <v>1</v>
      </c>
      <c r="C611" t="s">
        <v>62</v>
      </c>
      <c r="D611" s="6">
        <v>-141.31649999999999</v>
      </c>
      <c r="E611" s="6">
        <v>4.0998999999999999</v>
      </c>
      <c r="F611" t="s">
        <v>722</v>
      </c>
      <c r="G611">
        <v>587</v>
      </c>
      <c r="H611">
        <v>173</v>
      </c>
      <c r="I611" s="6">
        <v>7.2599999999999998E-2</v>
      </c>
      <c r="J611" s="6">
        <v>0</v>
      </c>
      <c r="K611" s="6">
        <v>8.3933</v>
      </c>
      <c r="L611" s="6">
        <v>0</v>
      </c>
      <c r="M611" s="6">
        <v>6.2964000000000002</v>
      </c>
      <c r="N611" s="53">
        <f t="shared" si="10"/>
        <v>0</v>
      </c>
    </row>
    <row r="612" spans="1:14">
      <c r="A612" s="11" t="s">
        <v>385</v>
      </c>
      <c r="B612" t="s">
        <v>2</v>
      </c>
      <c r="C612" t="s">
        <v>26</v>
      </c>
      <c r="D612" s="6">
        <v>-141.33160000000001</v>
      </c>
      <c r="E612" s="6">
        <v>9.1554000000000002</v>
      </c>
      <c r="F612" t="s">
        <v>722</v>
      </c>
      <c r="G612">
        <v>588</v>
      </c>
      <c r="H612">
        <v>182</v>
      </c>
      <c r="I612" s="6">
        <v>5.3699999999999998E-2</v>
      </c>
      <c r="J612" s="6">
        <v>0</v>
      </c>
      <c r="K612" s="6">
        <v>17.572500000000002</v>
      </c>
      <c r="L612" s="6">
        <v>2.7</v>
      </c>
      <c r="M612" s="6">
        <v>4.3231999999999999</v>
      </c>
      <c r="N612" s="53">
        <f t="shared" si="10"/>
        <v>0</v>
      </c>
    </row>
    <row r="613" spans="1:14">
      <c r="A613" s="11" t="s">
        <v>360</v>
      </c>
      <c r="B613" t="s">
        <v>2</v>
      </c>
      <c r="C613" t="s">
        <v>141</v>
      </c>
      <c r="D613" s="6">
        <v>-141.36369999999999</v>
      </c>
      <c r="E613" s="6">
        <v>9.1234000000000002</v>
      </c>
      <c r="F613" t="s">
        <v>722</v>
      </c>
      <c r="G613">
        <v>589</v>
      </c>
      <c r="H613">
        <v>183</v>
      </c>
      <c r="I613" s="6">
        <v>6.7599999999999993E-2</v>
      </c>
      <c r="J613" s="6">
        <v>0.25</v>
      </c>
      <c r="K613" s="6">
        <v>18.4968</v>
      </c>
      <c r="L613" s="6">
        <v>0</v>
      </c>
      <c r="M613" s="6">
        <v>3.2118000000000002</v>
      </c>
      <c r="N613" s="53">
        <f t="shared" si="10"/>
        <v>0.22500000000000001</v>
      </c>
    </row>
    <row r="614" spans="1:14">
      <c r="A614" s="11" t="s">
        <v>535</v>
      </c>
      <c r="B614" t="s">
        <v>1</v>
      </c>
      <c r="C614" t="s">
        <v>341</v>
      </c>
      <c r="D614" s="6">
        <v>-141.37950000000001</v>
      </c>
      <c r="E614" s="6">
        <v>4.0369000000000002</v>
      </c>
      <c r="F614" t="s">
        <v>722</v>
      </c>
      <c r="G614">
        <v>590</v>
      </c>
      <c r="H614">
        <v>174</v>
      </c>
      <c r="I614" s="6">
        <v>0.23580000000000001</v>
      </c>
      <c r="J614" s="6">
        <v>0.33329999999999999</v>
      </c>
      <c r="K614" s="6">
        <v>9.2463999999999995</v>
      </c>
      <c r="L614" s="6">
        <v>-4.9099999999999998E-2</v>
      </c>
      <c r="M614" s="6">
        <v>4.7103000000000002</v>
      </c>
      <c r="N614" s="53">
        <f t="shared" si="10"/>
        <v>0.29997000000000001</v>
      </c>
    </row>
    <row r="615" spans="1:14">
      <c r="A615" s="11" t="s">
        <v>1104</v>
      </c>
      <c r="B615" t="s">
        <v>1</v>
      </c>
      <c r="C615" t="s">
        <v>341</v>
      </c>
      <c r="D615" s="6">
        <v>-141.39869999999999</v>
      </c>
      <c r="E615" s="6">
        <v>4.0176999999999996</v>
      </c>
      <c r="F615" t="s">
        <v>722</v>
      </c>
      <c r="G615">
        <v>591</v>
      </c>
      <c r="H615">
        <v>175</v>
      </c>
      <c r="I615" s="6">
        <v>0.58199999999999996</v>
      </c>
      <c r="J615" s="6">
        <v>0</v>
      </c>
      <c r="K615" s="6">
        <v>6.766</v>
      </c>
      <c r="L615" s="6">
        <v>0</v>
      </c>
      <c r="M615" s="6">
        <v>6.2054999999999998</v>
      </c>
      <c r="N615" s="53">
        <f t="shared" si="10"/>
        <v>0</v>
      </c>
    </row>
    <row r="616" spans="1:14">
      <c r="A616" s="11" t="s">
        <v>278</v>
      </c>
      <c r="B616" t="s">
        <v>2</v>
      </c>
      <c r="C616" t="s">
        <v>132</v>
      </c>
      <c r="D616" s="6">
        <v>-141.40700000000001</v>
      </c>
      <c r="E616" s="6">
        <v>9.08</v>
      </c>
      <c r="F616" t="s">
        <v>722</v>
      </c>
      <c r="G616">
        <v>592</v>
      </c>
      <c r="H616">
        <v>184</v>
      </c>
      <c r="I616" s="6">
        <v>0.17430000000000001</v>
      </c>
      <c r="J616" s="6">
        <v>1</v>
      </c>
      <c r="K616" s="6">
        <v>6.875</v>
      </c>
      <c r="L616" s="6">
        <v>-0.10059999999999999</v>
      </c>
      <c r="M616" s="6">
        <v>5.8604000000000003</v>
      </c>
      <c r="N616" s="53">
        <f t="shared" si="10"/>
        <v>0.9</v>
      </c>
    </row>
    <row r="617" spans="1:14">
      <c r="A617" s="11" t="s">
        <v>342</v>
      </c>
      <c r="B617" t="s">
        <v>2</v>
      </c>
      <c r="C617" t="s">
        <v>341</v>
      </c>
      <c r="D617" s="6">
        <v>-141.4555</v>
      </c>
      <c r="E617" s="6">
        <v>9.0314999999999994</v>
      </c>
      <c r="F617" t="s">
        <v>722</v>
      </c>
      <c r="G617">
        <v>593</v>
      </c>
      <c r="H617">
        <v>185</v>
      </c>
      <c r="I617" s="6">
        <v>0.36840000000000001</v>
      </c>
      <c r="J617" s="6">
        <v>0.33329999999999999</v>
      </c>
      <c r="K617" s="6">
        <v>15.250400000000001</v>
      </c>
      <c r="L617" s="6">
        <v>0</v>
      </c>
      <c r="M617" s="6">
        <v>2.5647000000000002</v>
      </c>
      <c r="N617" s="53">
        <f t="shared" si="10"/>
        <v>0.29997000000000001</v>
      </c>
    </row>
    <row r="618" spans="1:14">
      <c r="A618" s="11" t="s">
        <v>410</v>
      </c>
      <c r="B618" t="s">
        <v>2</v>
      </c>
      <c r="C618" t="s">
        <v>341</v>
      </c>
      <c r="D618" s="6">
        <v>-141.7071</v>
      </c>
      <c r="E618" s="6">
        <v>8.7799999999999994</v>
      </c>
      <c r="F618" t="s">
        <v>722</v>
      </c>
      <c r="G618">
        <v>594</v>
      </c>
      <c r="H618">
        <v>186</v>
      </c>
      <c r="I618" s="6">
        <v>0.45989999999999998</v>
      </c>
      <c r="J618" s="6">
        <v>0.75</v>
      </c>
      <c r="K618" s="6">
        <v>21.2684</v>
      </c>
      <c r="L618" s="6">
        <v>0</v>
      </c>
      <c r="M618" s="6">
        <v>3.528</v>
      </c>
      <c r="N618" s="53">
        <f t="shared" si="10"/>
        <v>0.67500000000000004</v>
      </c>
    </row>
    <row r="619" spans="1:14">
      <c r="A619" s="11" t="s">
        <v>517</v>
      </c>
      <c r="B619" t="s">
        <v>1</v>
      </c>
      <c r="C619" t="s">
        <v>75</v>
      </c>
      <c r="D619" s="6">
        <v>-141.83189999999999</v>
      </c>
      <c r="E619" s="6">
        <v>3.5844</v>
      </c>
      <c r="F619" t="s">
        <v>722</v>
      </c>
      <c r="G619">
        <v>595</v>
      </c>
      <c r="H619">
        <v>176</v>
      </c>
      <c r="I619" s="6">
        <v>0.35249999999999998</v>
      </c>
      <c r="J619" s="6">
        <v>0.25</v>
      </c>
      <c r="K619" s="6">
        <v>7.5138999999999996</v>
      </c>
      <c r="L619" s="6">
        <v>0</v>
      </c>
      <c r="M619" s="6">
        <v>6.8853999999999997</v>
      </c>
      <c r="N619" s="53">
        <f t="shared" si="10"/>
        <v>0.22500000000000001</v>
      </c>
    </row>
    <row r="620" spans="1:14">
      <c r="A620" s="11" t="s">
        <v>355</v>
      </c>
      <c r="B620" t="s">
        <v>2</v>
      </c>
      <c r="C620" t="s">
        <v>57</v>
      </c>
      <c r="D620" s="6">
        <v>-141.94069999999999</v>
      </c>
      <c r="E620" s="6">
        <v>8.5463000000000005</v>
      </c>
      <c r="F620" t="s">
        <v>722</v>
      </c>
      <c r="G620">
        <v>596</v>
      </c>
      <c r="H620">
        <v>187</v>
      </c>
      <c r="I620" s="6">
        <v>0.56059999999999999</v>
      </c>
      <c r="J620" s="6">
        <v>0</v>
      </c>
      <c r="K620" s="6">
        <v>17.872900000000001</v>
      </c>
      <c r="L620" s="6">
        <v>0.6</v>
      </c>
      <c r="M620" s="6">
        <v>3.0482999999999998</v>
      </c>
      <c r="N620" s="53">
        <f t="shared" si="10"/>
        <v>0</v>
      </c>
    </row>
    <row r="621" spans="1:14">
      <c r="A621" s="11" t="s">
        <v>550</v>
      </c>
      <c r="B621" t="s">
        <v>1</v>
      </c>
      <c r="C621" t="s">
        <v>341</v>
      </c>
      <c r="D621" s="6">
        <v>-142.1294</v>
      </c>
      <c r="E621" s="6">
        <v>3.2869000000000002</v>
      </c>
      <c r="F621" t="s">
        <v>722</v>
      </c>
      <c r="G621">
        <v>597</v>
      </c>
      <c r="H621">
        <v>177</v>
      </c>
      <c r="I621" s="6">
        <v>0.2757</v>
      </c>
      <c r="J621" s="6">
        <v>0.5</v>
      </c>
      <c r="K621" s="6">
        <v>6.6679000000000004</v>
      </c>
      <c r="L621" s="6">
        <v>-6.6400000000000001E-2</v>
      </c>
      <c r="M621" s="6">
        <v>4.8480999999999996</v>
      </c>
      <c r="N621" s="53">
        <f t="shared" si="10"/>
        <v>0.45</v>
      </c>
    </row>
    <row r="622" spans="1:14">
      <c r="A622" s="11" t="s">
        <v>504</v>
      </c>
      <c r="B622" t="s">
        <v>1</v>
      </c>
      <c r="C622" t="s">
        <v>132</v>
      </c>
      <c r="D622" s="6">
        <v>-142.23949999999999</v>
      </c>
      <c r="E622" s="6">
        <v>3.1768000000000001</v>
      </c>
      <c r="F622" t="s">
        <v>722</v>
      </c>
      <c r="G622">
        <v>598</v>
      </c>
      <c r="H622">
        <v>178</v>
      </c>
      <c r="I622" s="6">
        <v>0.39019999999999999</v>
      </c>
      <c r="J622" s="6">
        <v>0.5</v>
      </c>
      <c r="K622" s="6">
        <v>6.7137000000000002</v>
      </c>
      <c r="L622" s="6">
        <v>0</v>
      </c>
      <c r="M622" s="6">
        <v>6.0507999999999997</v>
      </c>
      <c r="N622" s="53">
        <f t="shared" si="10"/>
        <v>0.45</v>
      </c>
    </row>
    <row r="623" spans="1:14">
      <c r="A623" s="11" t="s">
        <v>349</v>
      </c>
      <c r="B623" t="s">
        <v>2</v>
      </c>
      <c r="C623" t="s">
        <v>341</v>
      </c>
      <c r="D623" s="6">
        <v>-142.39320000000001</v>
      </c>
      <c r="E623" s="6">
        <v>8.0937999999999999</v>
      </c>
      <c r="F623" t="s">
        <v>722</v>
      </c>
      <c r="G623">
        <v>599</v>
      </c>
      <c r="H623">
        <v>188</v>
      </c>
      <c r="I623" s="6">
        <v>0.34210000000000002</v>
      </c>
      <c r="J623" s="6">
        <v>0.33329999999999999</v>
      </c>
      <c r="K623" s="6">
        <v>14.855700000000001</v>
      </c>
      <c r="L623" s="6">
        <v>0</v>
      </c>
      <c r="M623" s="6">
        <v>3.5989</v>
      </c>
      <c r="N623" s="53">
        <f t="shared" si="10"/>
        <v>0.29997000000000001</v>
      </c>
    </row>
    <row r="624" spans="1:14">
      <c r="A624" s="11" t="s">
        <v>581</v>
      </c>
      <c r="B624" t="s">
        <v>1</v>
      </c>
      <c r="C624" t="s">
        <v>49</v>
      </c>
      <c r="D624" s="6">
        <v>-142.57069999999999</v>
      </c>
      <c r="E624" s="6">
        <v>2.8456000000000001</v>
      </c>
      <c r="F624" t="s">
        <v>722</v>
      </c>
      <c r="G624">
        <v>600</v>
      </c>
      <c r="H624">
        <v>179</v>
      </c>
      <c r="I624" s="6">
        <v>0.15390000000000001</v>
      </c>
      <c r="J624" s="6">
        <v>0.5</v>
      </c>
      <c r="K624" s="6">
        <v>6.2167000000000003</v>
      </c>
      <c r="L624" s="6">
        <v>0</v>
      </c>
      <c r="M624" s="6">
        <v>6.4579000000000004</v>
      </c>
      <c r="N624" s="53">
        <f t="shared" si="10"/>
        <v>0.45</v>
      </c>
    </row>
    <row r="625" spans="1:14">
      <c r="A625" s="11" t="s">
        <v>384</v>
      </c>
      <c r="B625" t="s">
        <v>2</v>
      </c>
      <c r="C625" t="s">
        <v>341</v>
      </c>
      <c r="D625" s="6">
        <v>-142.60939999999999</v>
      </c>
      <c r="E625" s="6">
        <v>7.8776000000000002</v>
      </c>
      <c r="F625" t="s">
        <v>722</v>
      </c>
      <c r="G625">
        <v>601</v>
      </c>
      <c r="H625">
        <v>189</v>
      </c>
      <c r="I625" s="6">
        <v>0.28160000000000002</v>
      </c>
      <c r="J625" s="6">
        <v>1.3332999999999999</v>
      </c>
      <c r="K625" s="6">
        <v>16.591999999999999</v>
      </c>
      <c r="L625" s="6">
        <v>-9.3899999999999997E-2</v>
      </c>
      <c r="M625" s="6">
        <v>4.7337999999999996</v>
      </c>
      <c r="N625" s="53">
        <f t="shared" si="10"/>
        <v>1.19997</v>
      </c>
    </row>
    <row r="626" spans="1:14">
      <c r="A626" s="11" t="s">
        <v>1188</v>
      </c>
      <c r="B626" t="s">
        <v>5</v>
      </c>
      <c r="C626" t="s">
        <v>341</v>
      </c>
      <c r="D626" s="6">
        <v>-142.62270000000001</v>
      </c>
      <c r="E626" s="6">
        <v>31.308900000000001</v>
      </c>
      <c r="F626">
        <v>298</v>
      </c>
      <c r="G626">
        <v>602</v>
      </c>
      <c r="H626">
        <v>39</v>
      </c>
      <c r="I626" s="6">
        <v>16.363399999999999</v>
      </c>
      <c r="J626" s="6">
        <v>0.5</v>
      </c>
      <c r="K626" s="6">
        <v>42.658700000000003</v>
      </c>
      <c r="L626" s="6">
        <v>0</v>
      </c>
      <c r="M626" s="6">
        <v>4.1588000000000003</v>
      </c>
      <c r="N626" s="53">
        <f t="shared" si="10"/>
        <v>0.45</v>
      </c>
    </row>
    <row r="627" spans="1:14">
      <c r="A627" s="11" t="s">
        <v>503</v>
      </c>
      <c r="B627" t="s">
        <v>1</v>
      </c>
      <c r="C627" t="s">
        <v>55</v>
      </c>
      <c r="D627" s="6">
        <v>-142.68879999999999</v>
      </c>
      <c r="E627" s="6">
        <v>2.7275999999999998</v>
      </c>
      <c r="F627" t="s">
        <v>722</v>
      </c>
      <c r="G627">
        <v>603</v>
      </c>
      <c r="H627">
        <v>180</v>
      </c>
      <c r="I627" s="6">
        <v>0.2021</v>
      </c>
      <c r="J627" s="6">
        <v>0.5</v>
      </c>
      <c r="K627" s="6">
        <v>5.6722999999999999</v>
      </c>
      <c r="L627" s="6">
        <v>0</v>
      </c>
      <c r="M627" s="6">
        <v>6.2542999999999997</v>
      </c>
      <c r="N627" s="53">
        <f t="shared" si="10"/>
        <v>0.45</v>
      </c>
    </row>
    <row r="628" spans="1:14">
      <c r="A628" s="11" t="s">
        <v>534</v>
      </c>
      <c r="B628" t="s">
        <v>1</v>
      </c>
      <c r="C628" t="s">
        <v>62</v>
      </c>
      <c r="D628" s="6">
        <v>-142.76050000000001</v>
      </c>
      <c r="E628" s="6">
        <v>2.6558999999999999</v>
      </c>
      <c r="F628" t="s">
        <v>722</v>
      </c>
      <c r="G628">
        <v>604</v>
      </c>
      <c r="H628">
        <v>181</v>
      </c>
      <c r="I628" s="6">
        <v>0.36919999999999997</v>
      </c>
      <c r="J628" s="6">
        <v>0.25</v>
      </c>
      <c r="K628" s="6">
        <v>4.3822999999999999</v>
      </c>
      <c r="L628" s="6">
        <v>0</v>
      </c>
      <c r="M628" s="6">
        <v>6.9714999999999998</v>
      </c>
      <c r="N628" s="53">
        <f t="shared" si="10"/>
        <v>0.22500000000000001</v>
      </c>
    </row>
    <row r="629" spans="1:14">
      <c r="A629" s="11" t="s">
        <v>453</v>
      </c>
      <c r="B629" t="s">
        <v>2</v>
      </c>
      <c r="C629" t="s">
        <v>341</v>
      </c>
      <c r="D629" s="6">
        <v>-142.8613</v>
      </c>
      <c r="E629" s="6">
        <v>7.6257000000000001</v>
      </c>
      <c r="F629" t="s">
        <v>722</v>
      </c>
      <c r="G629">
        <v>605</v>
      </c>
      <c r="H629">
        <v>190</v>
      </c>
      <c r="I629" s="6">
        <v>0.1115</v>
      </c>
      <c r="J629" s="6">
        <v>1</v>
      </c>
      <c r="K629" s="6">
        <v>15.569000000000001</v>
      </c>
      <c r="L629" s="6">
        <v>0</v>
      </c>
      <c r="M629" s="6">
        <v>3.2376</v>
      </c>
      <c r="N629" s="53">
        <f t="shared" si="10"/>
        <v>0.9</v>
      </c>
    </row>
    <row r="630" spans="1:14">
      <c r="A630" s="11" t="s">
        <v>362</v>
      </c>
      <c r="B630" t="s">
        <v>2</v>
      </c>
      <c r="C630" t="s">
        <v>55</v>
      </c>
      <c r="D630" s="6">
        <v>-142.92080000000001</v>
      </c>
      <c r="E630" s="6">
        <v>7.5662000000000003</v>
      </c>
      <c r="F630" t="s">
        <v>722</v>
      </c>
      <c r="G630">
        <v>606</v>
      </c>
      <c r="H630">
        <v>191</v>
      </c>
      <c r="I630" s="6">
        <v>0.1162</v>
      </c>
      <c r="J630" s="6">
        <v>1</v>
      </c>
      <c r="K630" s="6">
        <v>11.269600000000001</v>
      </c>
      <c r="L630" s="6">
        <v>1.7</v>
      </c>
      <c r="M630" s="6">
        <v>4.0462999999999996</v>
      </c>
      <c r="N630" s="53">
        <f t="shared" si="10"/>
        <v>0.9</v>
      </c>
    </row>
    <row r="631" spans="1:14">
      <c r="A631" s="11" t="s">
        <v>1142</v>
      </c>
      <c r="B631" t="s">
        <v>1</v>
      </c>
      <c r="C631" t="s">
        <v>95</v>
      </c>
      <c r="D631" s="6">
        <v>-143.0213</v>
      </c>
      <c r="E631" s="6">
        <v>2.395</v>
      </c>
      <c r="F631" t="s">
        <v>722</v>
      </c>
      <c r="G631">
        <v>607</v>
      </c>
      <c r="H631">
        <v>182</v>
      </c>
      <c r="I631" s="6">
        <v>0.255</v>
      </c>
      <c r="J631" s="6">
        <v>0</v>
      </c>
      <c r="K631" s="6">
        <v>4.0058999999999996</v>
      </c>
      <c r="L631" s="6">
        <v>0.1</v>
      </c>
      <c r="M631" s="6">
        <v>7.7564000000000002</v>
      </c>
      <c r="N631" s="53">
        <f t="shared" si="10"/>
        <v>0</v>
      </c>
    </row>
    <row r="632" spans="1:14">
      <c r="A632" s="11" t="s">
        <v>405</v>
      </c>
      <c r="B632" t="s">
        <v>2</v>
      </c>
      <c r="C632" t="s">
        <v>341</v>
      </c>
      <c r="D632" s="6">
        <v>-143.0247</v>
      </c>
      <c r="E632" s="6">
        <v>7.4622999999999999</v>
      </c>
      <c r="F632" t="s">
        <v>722</v>
      </c>
      <c r="G632">
        <v>608</v>
      </c>
      <c r="H632">
        <v>192</v>
      </c>
      <c r="I632" s="6">
        <v>0.1242</v>
      </c>
      <c r="J632" s="6">
        <v>0.33329999999999999</v>
      </c>
      <c r="K632" s="6">
        <v>12.7416</v>
      </c>
      <c r="L632" s="6">
        <v>0</v>
      </c>
      <c r="M632" s="6">
        <v>4.7946999999999997</v>
      </c>
      <c r="N632" s="53">
        <f t="shared" si="10"/>
        <v>0.29997000000000001</v>
      </c>
    </row>
    <row r="633" spans="1:14">
      <c r="A633" s="11" t="s">
        <v>837</v>
      </c>
      <c r="B633" t="s">
        <v>2</v>
      </c>
      <c r="C633" t="s">
        <v>341</v>
      </c>
      <c r="D633" s="6">
        <v>-143.04929999999999</v>
      </c>
      <c r="E633" s="6">
        <v>7.4377000000000004</v>
      </c>
      <c r="F633" t="s">
        <v>722</v>
      </c>
      <c r="G633">
        <v>609</v>
      </c>
      <c r="H633">
        <v>193</v>
      </c>
      <c r="I633" s="6">
        <v>0.3397</v>
      </c>
      <c r="J633" s="6">
        <v>0.66669999999999996</v>
      </c>
      <c r="K633" s="6">
        <v>12.5966</v>
      </c>
      <c r="L633" s="6">
        <v>0</v>
      </c>
      <c r="M633" s="6">
        <v>3.4706000000000001</v>
      </c>
      <c r="N633" s="53">
        <f t="shared" si="10"/>
        <v>0.60002999999999995</v>
      </c>
    </row>
    <row r="634" spans="1:14">
      <c r="A634" s="11" t="s">
        <v>525</v>
      </c>
      <c r="B634" t="s">
        <v>1</v>
      </c>
      <c r="C634" t="s">
        <v>83</v>
      </c>
      <c r="D634" s="6">
        <v>-143.2381</v>
      </c>
      <c r="E634" s="6">
        <v>2.1781999999999999</v>
      </c>
      <c r="F634" t="s">
        <v>722</v>
      </c>
      <c r="G634">
        <v>610</v>
      </c>
      <c r="H634">
        <v>183</v>
      </c>
      <c r="I634" s="6">
        <v>9.0499999999999997E-2</v>
      </c>
      <c r="J634" s="6">
        <v>0</v>
      </c>
      <c r="K634" s="6">
        <v>4.4349999999999996</v>
      </c>
      <c r="L634" s="6">
        <v>0</v>
      </c>
      <c r="M634" s="6">
        <v>7.2843</v>
      </c>
      <c r="N634" s="53">
        <f t="shared" si="10"/>
        <v>0</v>
      </c>
    </row>
    <row r="635" spans="1:14">
      <c r="A635" s="11" t="s">
        <v>948</v>
      </c>
      <c r="B635" t="s">
        <v>2</v>
      </c>
      <c r="C635" t="s">
        <v>341</v>
      </c>
      <c r="D635" s="6">
        <v>-143.24850000000001</v>
      </c>
      <c r="E635" s="6">
        <v>7.2385000000000002</v>
      </c>
      <c r="F635" t="s">
        <v>722</v>
      </c>
      <c r="G635">
        <v>611</v>
      </c>
      <c r="H635">
        <v>194</v>
      </c>
      <c r="I635" s="6">
        <v>0.31979999999999997</v>
      </c>
      <c r="J635" s="6">
        <v>0.33329999999999999</v>
      </c>
      <c r="K635" s="6">
        <v>12.340400000000001</v>
      </c>
      <c r="L635" s="6">
        <v>0</v>
      </c>
      <c r="M635" s="6">
        <v>3.6436999999999999</v>
      </c>
      <c r="N635" s="53">
        <f t="shared" si="10"/>
        <v>0.29997000000000001</v>
      </c>
    </row>
    <row r="636" spans="1:14">
      <c r="A636" s="11" t="s">
        <v>530</v>
      </c>
      <c r="B636" t="s">
        <v>1</v>
      </c>
      <c r="C636" t="s">
        <v>49</v>
      </c>
      <c r="D636" s="6">
        <v>-143.31440000000001</v>
      </c>
      <c r="E636" s="6">
        <v>2.1019999999999999</v>
      </c>
      <c r="F636" t="s">
        <v>722</v>
      </c>
      <c r="G636">
        <v>612</v>
      </c>
      <c r="H636">
        <v>184</v>
      </c>
      <c r="I636" s="6">
        <v>0.16389999999999999</v>
      </c>
      <c r="J636" s="6">
        <v>0</v>
      </c>
      <c r="K636" s="6">
        <v>4.9798</v>
      </c>
      <c r="L636" s="6">
        <v>0</v>
      </c>
      <c r="M636" s="6">
        <v>6.8811999999999998</v>
      </c>
      <c r="N636" s="53">
        <f t="shared" si="10"/>
        <v>0</v>
      </c>
    </row>
    <row r="637" spans="1:14">
      <c r="A637" s="11" t="s">
        <v>514</v>
      </c>
      <c r="B637" t="s">
        <v>1</v>
      </c>
      <c r="C637" t="s">
        <v>341</v>
      </c>
      <c r="D637" s="6">
        <v>-143.34289999999999</v>
      </c>
      <c r="E637" s="6">
        <v>2.0733999999999999</v>
      </c>
      <c r="F637" t="s">
        <v>722</v>
      </c>
      <c r="G637">
        <v>613</v>
      </c>
      <c r="H637">
        <v>185</v>
      </c>
      <c r="I637" s="6">
        <v>0.28760000000000002</v>
      </c>
      <c r="J637" s="6">
        <v>0.25</v>
      </c>
      <c r="K637" s="6">
        <v>4.3933999999999997</v>
      </c>
      <c r="L637" s="6">
        <v>0</v>
      </c>
      <c r="M637" s="6">
        <v>4.9542999999999999</v>
      </c>
      <c r="N637" s="53">
        <f t="shared" si="10"/>
        <v>0.22500000000000001</v>
      </c>
    </row>
    <row r="638" spans="1:14">
      <c r="A638" s="11" t="s">
        <v>1275</v>
      </c>
      <c r="B638" t="s">
        <v>2</v>
      </c>
      <c r="C638" t="s">
        <v>30</v>
      </c>
      <c r="D638" s="6">
        <v>-143.52950000000001</v>
      </c>
      <c r="E638" s="6">
        <v>6.9574999999999996</v>
      </c>
      <c r="F638" t="s">
        <v>722</v>
      </c>
      <c r="G638">
        <v>614</v>
      </c>
      <c r="H638">
        <v>195</v>
      </c>
      <c r="I638" s="6">
        <v>9.5799999999999996E-2</v>
      </c>
      <c r="J638" s="6">
        <v>0.33329999999999999</v>
      </c>
      <c r="K638" s="6">
        <v>11.2852</v>
      </c>
      <c r="L638" s="6">
        <v>0</v>
      </c>
      <c r="M638" s="6">
        <v>5.4084000000000003</v>
      </c>
      <c r="N638" s="53">
        <f t="shared" ref="N638:N701" si="11">0.9*J638</f>
        <v>0.29997000000000001</v>
      </c>
    </row>
    <row r="639" spans="1:14">
      <c r="A639" s="11" t="s">
        <v>968</v>
      </c>
      <c r="B639" t="s">
        <v>2</v>
      </c>
      <c r="C639" t="s">
        <v>36</v>
      </c>
      <c r="D639" s="6">
        <v>-143.607</v>
      </c>
      <c r="E639" s="6">
        <v>6.88</v>
      </c>
      <c r="F639" t="s">
        <v>722</v>
      </c>
      <c r="G639">
        <v>615</v>
      </c>
      <c r="H639">
        <v>196</v>
      </c>
      <c r="I639" s="6">
        <v>0.27079999999999999</v>
      </c>
      <c r="J639" s="6">
        <v>1</v>
      </c>
      <c r="K639" s="6">
        <v>8.6974</v>
      </c>
      <c r="L639" s="6">
        <v>3.71</v>
      </c>
      <c r="M639" s="6">
        <v>4.3727</v>
      </c>
      <c r="N639" s="53">
        <f t="shared" si="11"/>
        <v>0.9</v>
      </c>
    </row>
    <row r="640" spans="1:14">
      <c r="A640" s="11" t="s">
        <v>553</v>
      </c>
      <c r="B640" t="s">
        <v>1</v>
      </c>
      <c r="C640" t="s">
        <v>341</v>
      </c>
      <c r="D640" s="6">
        <v>-143.61369999999999</v>
      </c>
      <c r="E640" s="6">
        <v>1.8027</v>
      </c>
      <c r="F640" t="s">
        <v>722</v>
      </c>
      <c r="G640">
        <v>616</v>
      </c>
      <c r="H640">
        <v>186</v>
      </c>
      <c r="I640" s="6">
        <v>6.8500000000000005E-2</v>
      </c>
      <c r="J640" s="6">
        <v>0.5</v>
      </c>
      <c r="K640" s="6">
        <v>3.6313</v>
      </c>
      <c r="L640" s="6">
        <v>0</v>
      </c>
      <c r="M640" s="6">
        <v>7.4162999999999997</v>
      </c>
      <c r="N640" s="53">
        <f t="shared" si="11"/>
        <v>0.45</v>
      </c>
    </row>
    <row r="641" spans="1:14">
      <c r="A641" s="11" t="s">
        <v>1273</v>
      </c>
      <c r="B641" t="s">
        <v>2</v>
      </c>
      <c r="C641" t="s">
        <v>73</v>
      </c>
      <c r="D641" s="6">
        <v>-143.6437</v>
      </c>
      <c r="E641" s="6">
        <v>6.8433000000000002</v>
      </c>
      <c r="F641" t="s">
        <v>722</v>
      </c>
      <c r="G641">
        <v>617</v>
      </c>
      <c r="H641">
        <v>197</v>
      </c>
      <c r="I641" s="6">
        <v>0.60099999999999998</v>
      </c>
      <c r="J641" s="6">
        <v>0</v>
      </c>
      <c r="K641" s="6">
        <v>16.113299999999999</v>
      </c>
      <c r="L641" s="6">
        <v>0</v>
      </c>
      <c r="M641" s="6">
        <v>4.5176999999999996</v>
      </c>
      <c r="N641" s="53">
        <f t="shared" si="11"/>
        <v>0</v>
      </c>
    </row>
    <row r="642" spans="1:14">
      <c r="A642" s="11" t="s">
        <v>1255</v>
      </c>
      <c r="B642" t="s">
        <v>1</v>
      </c>
      <c r="C642" t="s">
        <v>26</v>
      </c>
      <c r="D642" s="6">
        <v>-143.6474</v>
      </c>
      <c r="E642" s="6">
        <v>1.7688999999999999</v>
      </c>
      <c r="F642" t="s">
        <v>722</v>
      </c>
      <c r="G642">
        <v>618</v>
      </c>
      <c r="H642">
        <v>187</v>
      </c>
      <c r="I642" s="6">
        <v>7.4999999999999997E-2</v>
      </c>
      <c r="J642" s="6">
        <v>0</v>
      </c>
      <c r="K642" s="6">
        <v>3.8170999999999999</v>
      </c>
      <c r="L642" s="6">
        <v>0</v>
      </c>
      <c r="M642" s="6">
        <v>7.5465999999999998</v>
      </c>
      <c r="N642" s="53">
        <f t="shared" si="11"/>
        <v>0</v>
      </c>
    </row>
    <row r="643" spans="1:14">
      <c r="A643" s="11" t="s">
        <v>1257</v>
      </c>
      <c r="B643" t="s">
        <v>1</v>
      </c>
      <c r="C643" t="s">
        <v>95</v>
      </c>
      <c r="D643" s="6">
        <v>-143.71700000000001</v>
      </c>
      <c r="E643" s="6">
        <v>1.6994</v>
      </c>
      <c r="F643" t="s">
        <v>722</v>
      </c>
      <c r="G643">
        <v>619</v>
      </c>
      <c r="H643">
        <v>188</v>
      </c>
      <c r="I643" s="6">
        <v>0.17610000000000001</v>
      </c>
      <c r="J643" s="6">
        <v>0.5</v>
      </c>
      <c r="K643" s="6">
        <v>3.7098</v>
      </c>
      <c r="L643" s="6">
        <v>0</v>
      </c>
      <c r="M643" s="6">
        <v>7.6067999999999998</v>
      </c>
      <c r="N643" s="53">
        <f t="shared" si="11"/>
        <v>0.45</v>
      </c>
    </row>
    <row r="644" spans="1:14">
      <c r="A644" s="11" t="s">
        <v>526</v>
      </c>
      <c r="B644" t="s">
        <v>1</v>
      </c>
      <c r="C644" t="s">
        <v>34</v>
      </c>
      <c r="D644" s="6">
        <v>-143.7278</v>
      </c>
      <c r="E644" s="6">
        <v>1.6886000000000001</v>
      </c>
      <c r="F644" t="s">
        <v>722</v>
      </c>
      <c r="G644">
        <v>620</v>
      </c>
      <c r="H644">
        <v>189</v>
      </c>
      <c r="I644" s="6">
        <v>0.40360000000000001</v>
      </c>
      <c r="J644" s="6">
        <v>0</v>
      </c>
      <c r="K644" s="6">
        <v>4.0781999999999998</v>
      </c>
      <c r="L644" s="6">
        <v>0</v>
      </c>
      <c r="M644" s="6">
        <v>7.0787000000000004</v>
      </c>
      <c r="N644" s="53">
        <f t="shared" si="11"/>
        <v>0</v>
      </c>
    </row>
    <row r="645" spans="1:14">
      <c r="A645" s="11" t="s">
        <v>754</v>
      </c>
      <c r="B645" t="s">
        <v>5</v>
      </c>
      <c r="C645" t="s">
        <v>341</v>
      </c>
      <c r="D645" s="6">
        <v>-144.04069999999999</v>
      </c>
      <c r="E645" s="6">
        <v>29.890899999999998</v>
      </c>
      <c r="F645" t="s">
        <v>722</v>
      </c>
      <c r="G645">
        <v>621</v>
      </c>
      <c r="H645">
        <v>40</v>
      </c>
      <c r="I645" s="6">
        <v>29.890899999999998</v>
      </c>
      <c r="J645" s="6">
        <v>0.5</v>
      </c>
      <c r="K645" s="6">
        <v>69.578699999999998</v>
      </c>
      <c r="L645" s="6">
        <v>0</v>
      </c>
      <c r="M645" s="6">
        <v>8.4977</v>
      </c>
      <c r="N645" s="53">
        <f t="shared" si="11"/>
        <v>0.45</v>
      </c>
    </row>
    <row r="646" spans="1:14">
      <c r="A646" s="11" t="s">
        <v>1259</v>
      </c>
      <c r="B646" t="s">
        <v>1</v>
      </c>
      <c r="C646" t="s">
        <v>73</v>
      </c>
      <c r="D646" s="6">
        <v>-144.0583</v>
      </c>
      <c r="E646" s="6">
        <v>1.3580000000000001</v>
      </c>
      <c r="F646" t="s">
        <v>722</v>
      </c>
      <c r="G646">
        <v>622</v>
      </c>
      <c r="H646">
        <v>190</v>
      </c>
      <c r="I646" s="6">
        <v>0.14879999999999999</v>
      </c>
      <c r="J646" s="6">
        <v>0.33329999999999999</v>
      </c>
      <c r="K646" s="6">
        <v>2.8582000000000001</v>
      </c>
      <c r="L646" s="6">
        <v>0</v>
      </c>
      <c r="M646" s="6">
        <v>7.5473999999999997</v>
      </c>
      <c r="N646" s="53">
        <f t="shared" si="11"/>
        <v>0.29997000000000001</v>
      </c>
    </row>
    <row r="647" spans="1:14">
      <c r="A647" s="11" t="s">
        <v>352</v>
      </c>
      <c r="B647" t="s">
        <v>2</v>
      </c>
      <c r="C647" t="s">
        <v>341</v>
      </c>
      <c r="D647" s="6">
        <v>-144.11199999999999</v>
      </c>
      <c r="E647" s="6">
        <v>6.375</v>
      </c>
      <c r="F647" t="s">
        <v>722</v>
      </c>
      <c r="G647">
        <v>623</v>
      </c>
      <c r="H647">
        <v>198</v>
      </c>
      <c r="I647" s="6">
        <v>0.33189999999999997</v>
      </c>
      <c r="J647" s="6">
        <v>0</v>
      </c>
      <c r="K647" s="6">
        <v>11.6675</v>
      </c>
      <c r="L647" s="6">
        <v>0</v>
      </c>
      <c r="M647" s="6">
        <v>4.4546999999999999</v>
      </c>
      <c r="N647" s="53">
        <f t="shared" si="11"/>
        <v>0</v>
      </c>
    </row>
    <row r="648" spans="1:14">
      <c r="A648" s="11" t="s">
        <v>515</v>
      </c>
      <c r="B648" t="s">
        <v>1</v>
      </c>
      <c r="C648" t="s">
        <v>341</v>
      </c>
      <c r="D648" s="6">
        <v>-144.20439999999999</v>
      </c>
      <c r="E648" s="6">
        <v>1.2119</v>
      </c>
      <c r="F648" t="s">
        <v>722</v>
      </c>
      <c r="G648">
        <v>624</v>
      </c>
      <c r="H648">
        <v>191</v>
      </c>
      <c r="I648" s="6">
        <v>6.0100000000000001E-2</v>
      </c>
      <c r="J648" s="6">
        <v>0</v>
      </c>
      <c r="K648" s="6">
        <v>1.9683999999999999</v>
      </c>
      <c r="L648" s="6">
        <v>0</v>
      </c>
      <c r="M648" s="6">
        <v>7.8632</v>
      </c>
      <c r="N648" s="53">
        <f t="shared" si="11"/>
        <v>0</v>
      </c>
    </row>
    <row r="649" spans="1:14">
      <c r="A649" s="11" t="s">
        <v>507</v>
      </c>
      <c r="B649" t="s">
        <v>1</v>
      </c>
      <c r="C649" t="s">
        <v>341</v>
      </c>
      <c r="D649" s="6">
        <v>-144.2097</v>
      </c>
      <c r="E649" s="6">
        <v>1.2065999999999999</v>
      </c>
      <c r="F649" t="s">
        <v>722</v>
      </c>
      <c r="G649">
        <v>625</v>
      </c>
      <c r="H649">
        <v>192</v>
      </c>
      <c r="I649" s="6">
        <v>0.18909999999999999</v>
      </c>
      <c r="J649" s="6">
        <v>0</v>
      </c>
      <c r="K649" s="6">
        <v>1.8922000000000001</v>
      </c>
      <c r="L649" s="6">
        <v>0</v>
      </c>
      <c r="M649" s="6">
        <v>7.875</v>
      </c>
      <c r="N649" s="53">
        <f t="shared" si="11"/>
        <v>0</v>
      </c>
    </row>
    <row r="650" spans="1:14">
      <c r="A650" s="11" t="s">
        <v>502</v>
      </c>
      <c r="B650" t="s">
        <v>1</v>
      </c>
      <c r="C650" t="s">
        <v>44</v>
      </c>
      <c r="D650" s="6">
        <v>-144.3192</v>
      </c>
      <c r="E650" s="6">
        <v>1.0971</v>
      </c>
      <c r="F650" t="s">
        <v>722</v>
      </c>
      <c r="G650">
        <v>626</v>
      </c>
      <c r="H650">
        <v>193</v>
      </c>
      <c r="I650" s="6">
        <v>0.3196</v>
      </c>
      <c r="J650" s="6">
        <v>0.75</v>
      </c>
      <c r="K650" s="6">
        <v>2.1431</v>
      </c>
      <c r="L650" s="6">
        <v>0</v>
      </c>
      <c r="M650" s="6">
        <v>5.6241000000000003</v>
      </c>
      <c r="N650" s="53">
        <f t="shared" si="11"/>
        <v>0.67500000000000004</v>
      </c>
    </row>
    <row r="651" spans="1:14">
      <c r="A651" s="11" t="s">
        <v>406</v>
      </c>
      <c r="B651" t="s">
        <v>2</v>
      </c>
      <c r="C651" t="s">
        <v>341</v>
      </c>
      <c r="D651" s="6">
        <v>-144.3775</v>
      </c>
      <c r="E651" s="6">
        <v>6.1094999999999997</v>
      </c>
      <c r="F651" t="s">
        <v>722</v>
      </c>
      <c r="G651">
        <v>627</v>
      </c>
      <c r="H651">
        <v>199</v>
      </c>
      <c r="I651" s="6">
        <v>0.2324</v>
      </c>
      <c r="J651" s="6">
        <v>0.66669999999999996</v>
      </c>
      <c r="K651" s="6">
        <v>10.4384</v>
      </c>
      <c r="L651" s="6">
        <v>0</v>
      </c>
      <c r="M651" s="6">
        <v>3.5272000000000001</v>
      </c>
      <c r="N651" s="53">
        <f t="shared" si="11"/>
        <v>0.60002999999999995</v>
      </c>
    </row>
    <row r="652" spans="1:14">
      <c r="A652" s="11" t="s">
        <v>505</v>
      </c>
      <c r="B652" t="s">
        <v>1</v>
      </c>
      <c r="C652" t="s">
        <v>88</v>
      </c>
      <c r="D652" s="6">
        <v>-144.4785</v>
      </c>
      <c r="E652" s="6">
        <v>0.93779999999999997</v>
      </c>
      <c r="F652" t="s">
        <v>722</v>
      </c>
      <c r="G652">
        <v>628</v>
      </c>
      <c r="H652">
        <v>194</v>
      </c>
      <c r="I652" s="6">
        <v>0.4304</v>
      </c>
      <c r="J652" s="6">
        <v>0.5</v>
      </c>
      <c r="K652" s="6">
        <v>1.5401</v>
      </c>
      <c r="L652" s="6">
        <v>0</v>
      </c>
      <c r="M652" s="6">
        <v>8.1652000000000005</v>
      </c>
      <c r="N652" s="53">
        <f t="shared" si="11"/>
        <v>0.45</v>
      </c>
    </row>
    <row r="653" spans="1:14">
      <c r="A653" s="11" t="s">
        <v>361</v>
      </c>
      <c r="B653" t="s">
        <v>2</v>
      </c>
      <c r="C653" t="s">
        <v>88</v>
      </c>
      <c r="D653" s="6">
        <v>-144.5103</v>
      </c>
      <c r="E653" s="6">
        <v>5.9767000000000001</v>
      </c>
      <c r="F653" t="s">
        <v>722</v>
      </c>
      <c r="G653">
        <v>629</v>
      </c>
      <c r="H653">
        <v>200</v>
      </c>
      <c r="I653" s="6">
        <v>0.2545</v>
      </c>
      <c r="J653" s="6">
        <v>0</v>
      </c>
      <c r="K653" s="6">
        <v>10.265700000000001</v>
      </c>
      <c r="L653" s="6">
        <v>0</v>
      </c>
      <c r="M653" s="6">
        <v>4.8369999999999997</v>
      </c>
      <c r="N653" s="53">
        <f t="shared" si="11"/>
        <v>0</v>
      </c>
    </row>
    <row r="654" spans="1:14">
      <c r="A654" s="11" t="s">
        <v>371</v>
      </c>
      <c r="B654" t="s">
        <v>2</v>
      </c>
      <c r="C654" t="s">
        <v>341</v>
      </c>
      <c r="D654" s="6">
        <v>-144.70949999999999</v>
      </c>
      <c r="E654" s="6">
        <v>5.7774999999999999</v>
      </c>
      <c r="F654" t="s">
        <v>722</v>
      </c>
      <c r="G654">
        <v>630</v>
      </c>
      <c r="H654">
        <v>201</v>
      </c>
      <c r="I654" s="6">
        <v>0.15</v>
      </c>
      <c r="J654" s="6">
        <v>0</v>
      </c>
      <c r="K654" s="6">
        <v>10.0783</v>
      </c>
      <c r="L654" s="6">
        <v>0</v>
      </c>
      <c r="M654" s="6">
        <v>3.8172000000000001</v>
      </c>
      <c r="N654" s="53">
        <f t="shared" si="11"/>
        <v>0</v>
      </c>
    </row>
    <row r="655" spans="1:14">
      <c r="A655" s="11" t="s">
        <v>543</v>
      </c>
      <c r="B655" t="s">
        <v>1</v>
      </c>
      <c r="C655" t="s">
        <v>341</v>
      </c>
      <c r="D655" s="6">
        <v>-144.79920000000001</v>
      </c>
      <c r="E655" s="6">
        <v>0.61709999999999998</v>
      </c>
      <c r="F655" t="s">
        <v>722</v>
      </c>
      <c r="G655">
        <v>631</v>
      </c>
      <c r="H655">
        <v>195</v>
      </c>
      <c r="I655" s="6">
        <v>0.23569999999999999</v>
      </c>
      <c r="J655" s="6">
        <v>0.5</v>
      </c>
      <c r="K655" s="6">
        <v>1.2512000000000001</v>
      </c>
      <c r="L655" s="6">
        <v>0</v>
      </c>
      <c r="M655" s="6">
        <v>8.2459000000000007</v>
      </c>
      <c r="N655" s="53">
        <f t="shared" si="11"/>
        <v>0.45</v>
      </c>
    </row>
    <row r="656" spans="1:14">
      <c r="A656" s="11" t="s">
        <v>822</v>
      </c>
      <c r="B656" t="s">
        <v>2</v>
      </c>
      <c r="C656" t="s">
        <v>341</v>
      </c>
      <c r="D656" s="6">
        <v>-144.8201</v>
      </c>
      <c r="E656" s="6">
        <v>5.6669</v>
      </c>
      <c r="F656" t="s">
        <v>722</v>
      </c>
      <c r="G656">
        <v>632</v>
      </c>
      <c r="H656">
        <v>202</v>
      </c>
      <c r="I656" s="6">
        <v>0.24310000000000001</v>
      </c>
      <c r="J656" s="6">
        <v>0</v>
      </c>
      <c r="K656" s="6">
        <v>7.6310000000000002</v>
      </c>
      <c r="L656" s="6">
        <v>0</v>
      </c>
      <c r="M656" s="6">
        <v>5.3242000000000003</v>
      </c>
      <c r="N656" s="53">
        <f t="shared" si="11"/>
        <v>0</v>
      </c>
    </row>
    <row r="657" spans="1:14">
      <c r="A657" s="11" t="s">
        <v>374</v>
      </c>
      <c r="B657" t="s">
        <v>2</v>
      </c>
      <c r="C657" t="s">
        <v>30</v>
      </c>
      <c r="D657" s="6">
        <v>-144.899</v>
      </c>
      <c r="E657" s="6">
        <v>5.5880000000000001</v>
      </c>
      <c r="F657" t="s">
        <v>722</v>
      </c>
      <c r="G657">
        <v>633</v>
      </c>
      <c r="H657">
        <v>203</v>
      </c>
      <c r="I657" s="6">
        <v>0.40899999999999997</v>
      </c>
      <c r="J657" s="6">
        <v>0.5</v>
      </c>
      <c r="K657" s="6">
        <v>13.7235</v>
      </c>
      <c r="L657" s="6">
        <v>0</v>
      </c>
      <c r="M657" s="6">
        <v>3.9131</v>
      </c>
      <c r="N657" s="53">
        <f t="shared" si="11"/>
        <v>0.45</v>
      </c>
    </row>
    <row r="658" spans="1:14">
      <c r="A658" s="11" t="s">
        <v>1260</v>
      </c>
      <c r="B658" t="s">
        <v>1</v>
      </c>
      <c r="C658" t="s">
        <v>132</v>
      </c>
      <c r="D658" s="6">
        <v>-145.0187</v>
      </c>
      <c r="E658" s="6">
        <v>0.3977</v>
      </c>
      <c r="F658" t="s">
        <v>722</v>
      </c>
      <c r="G658">
        <v>634</v>
      </c>
      <c r="H658">
        <v>196</v>
      </c>
      <c r="I658" s="6">
        <v>7.6499999999999999E-2</v>
      </c>
      <c r="J658" s="6">
        <v>0</v>
      </c>
      <c r="K658" s="6">
        <v>0.5675</v>
      </c>
      <c r="L658" s="6">
        <v>0</v>
      </c>
      <c r="M658" s="6">
        <v>8.3818000000000001</v>
      </c>
      <c r="N658" s="53">
        <f t="shared" si="11"/>
        <v>0</v>
      </c>
    </row>
    <row r="659" spans="1:14">
      <c r="A659" s="11" t="s">
        <v>549</v>
      </c>
      <c r="B659" t="s">
        <v>1</v>
      </c>
      <c r="C659" t="s">
        <v>28</v>
      </c>
      <c r="D659" s="6">
        <v>-145.05109999999999</v>
      </c>
      <c r="E659" s="6">
        <v>0.36520000000000002</v>
      </c>
      <c r="F659" t="s">
        <v>722</v>
      </c>
      <c r="G659">
        <v>635</v>
      </c>
      <c r="H659">
        <v>197</v>
      </c>
      <c r="I659" s="6">
        <v>0.1038</v>
      </c>
      <c r="J659" s="6">
        <v>0</v>
      </c>
      <c r="K659" s="6">
        <v>0.67030000000000001</v>
      </c>
      <c r="L659" s="6">
        <v>0</v>
      </c>
      <c r="M659" s="6">
        <v>8.3427000000000007</v>
      </c>
      <c r="N659" s="53">
        <f t="shared" si="11"/>
        <v>0</v>
      </c>
    </row>
    <row r="660" spans="1:14">
      <c r="A660" s="11" t="s">
        <v>1120</v>
      </c>
      <c r="B660" t="s">
        <v>1</v>
      </c>
      <c r="C660" t="s">
        <v>44</v>
      </c>
      <c r="D660" s="6">
        <v>-145.13929999999999</v>
      </c>
      <c r="E660" s="6">
        <v>0.27710000000000001</v>
      </c>
      <c r="F660" t="s">
        <v>722</v>
      </c>
      <c r="G660">
        <v>636</v>
      </c>
      <c r="H660">
        <v>198</v>
      </c>
      <c r="I660" s="6">
        <v>0.1195</v>
      </c>
      <c r="J660" s="6">
        <v>0</v>
      </c>
      <c r="K660" s="6">
        <v>0.60770000000000002</v>
      </c>
      <c r="L660" s="6">
        <v>0</v>
      </c>
      <c r="M660" s="6">
        <v>8.3627000000000002</v>
      </c>
      <c r="N660" s="53">
        <f t="shared" si="11"/>
        <v>0</v>
      </c>
    </row>
    <row r="661" spans="1:14">
      <c r="A661" s="11" t="s">
        <v>497</v>
      </c>
      <c r="B661" t="s">
        <v>1</v>
      </c>
      <c r="C661" t="s">
        <v>22</v>
      </c>
      <c r="D661" s="6">
        <v>-145.17060000000001</v>
      </c>
      <c r="E661" s="6">
        <v>0.2457</v>
      </c>
      <c r="F661" t="s">
        <v>722</v>
      </c>
      <c r="G661">
        <v>637</v>
      </c>
      <c r="H661">
        <v>199</v>
      </c>
      <c r="I661" s="6">
        <v>0.20330000000000001</v>
      </c>
      <c r="J661" s="6">
        <v>0.25</v>
      </c>
      <c r="K661" s="6">
        <v>0.47020000000000001</v>
      </c>
      <c r="L661" s="6">
        <v>0</v>
      </c>
      <c r="M661" s="6">
        <v>8.4258000000000006</v>
      </c>
      <c r="N661" s="53">
        <f t="shared" si="11"/>
        <v>0.22500000000000001</v>
      </c>
    </row>
    <row r="662" spans="1:14">
      <c r="A662" s="11" t="s">
        <v>1276</v>
      </c>
      <c r="B662" t="s">
        <v>2</v>
      </c>
      <c r="C662" t="s">
        <v>47</v>
      </c>
      <c r="D662" s="6">
        <v>-145.22739999999999</v>
      </c>
      <c r="E662" s="6">
        <v>5.2595999999999998</v>
      </c>
      <c r="F662" t="s">
        <v>722</v>
      </c>
      <c r="G662">
        <v>638</v>
      </c>
      <c r="H662">
        <v>204</v>
      </c>
      <c r="I662" s="6">
        <v>0.17030000000000001</v>
      </c>
      <c r="J662" s="6">
        <v>0.33329999999999999</v>
      </c>
      <c r="K662" s="6">
        <v>10.5509</v>
      </c>
      <c r="L662" s="6">
        <v>0</v>
      </c>
      <c r="M662" s="6">
        <v>5.327</v>
      </c>
      <c r="N662" s="53">
        <f t="shared" si="11"/>
        <v>0.29997000000000001</v>
      </c>
    </row>
    <row r="663" spans="1:14">
      <c r="A663" s="11" t="s">
        <v>491</v>
      </c>
      <c r="B663" t="s">
        <v>1</v>
      </c>
      <c r="C663" t="s">
        <v>39</v>
      </c>
      <c r="D663" s="6">
        <v>-145.34690000000001</v>
      </c>
      <c r="E663" s="6">
        <v>6.9400000000000003E-2</v>
      </c>
      <c r="F663" t="s">
        <v>722</v>
      </c>
      <c r="G663">
        <v>639</v>
      </c>
      <c r="H663">
        <v>200</v>
      </c>
      <c r="I663" s="6">
        <v>6.1699999999999998E-2</v>
      </c>
      <c r="J663" s="6">
        <v>0.75</v>
      </c>
      <c r="K663" s="6">
        <v>0.1406</v>
      </c>
      <c r="L663" s="6">
        <v>0</v>
      </c>
      <c r="M663" s="6">
        <v>8.5342000000000002</v>
      </c>
      <c r="N663" s="53">
        <f t="shared" si="11"/>
        <v>0.67500000000000004</v>
      </c>
    </row>
    <row r="664" spans="1:14">
      <c r="A664" s="11" t="s">
        <v>1279</v>
      </c>
      <c r="B664" t="s">
        <v>2</v>
      </c>
      <c r="C664" t="s">
        <v>41</v>
      </c>
      <c r="D664" s="6">
        <v>-145.3886</v>
      </c>
      <c r="E664" s="6">
        <v>5.0983999999999998</v>
      </c>
      <c r="F664" t="s">
        <v>722</v>
      </c>
      <c r="G664">
        <v>640</v>
      </c>
      <c r="H664">
        <v>205</v>
      </c>
      <c r="I664" s="6">
        <v>2.7400000000000001E-2</v>
      </c>
      <c r="J664" s="6">
        <v>0.25</v>
      </c>
      <c r="K664" s="6">
        <v>8.9090000000000007</v>
      </c>
      <c r="L664" s="6">
        <v>0</v>
      </c>
      <c r="M664" s="6">
        <v>5.8301999999999996</v>
      </c>
      <c r="N664" s="53">
        <f t="shared" si="11"/>
        <v>0.22500000000000001</v>
      </c>
    </row>
    <row r="665" spans="1:14">
      <c r="A665" s="11" t="s">
        <v>1143</v>
      </c>
      <c r="B665" t="s">
        <v>1</v>
      </c>
      <c r="C665" t="s">
        <v>341</v>
      </c>
      <c r="D665" s="6">
        <v>-145.40100000000001</v>
      </c>
      <c r="E665" s="6">
        <v>1.54E-2</v>
      </c>
      <c r="F665" t="s">
        <v>722</v>
      </c>
      <c r="G665">
        <v>641</v>
      </c>
      <c r="H665">
        <v>201</v>
      </c>
      <c r="I665" s="6">
        <v>1.54E-2</v>
      </c>
      <c r="J665" s="6">
        <v>0.33329999999999999</v>
      </c>
      <c r="K665" s="6">
        <v>0.38119999999999998</v>
      </c>
      <c r="L665" s="6">
        <v>-0.64</v>
      </c>
      <c r="M665" s="6">
        <v>8.3767999999999994</v>
      </c>
      <c r="N665" s="53">
        <f t="shared" si="11"/>
        <v>0.29997000000000001</v>
      </c>
    </row>
    <row r="666" spans="1:14">
      <c r="A666" s="11" t="s">
        <v>1277</v>
      </c>
      <c r="B666" t="s">
        <v>2</v>
      </c>
      <c r="C666" t="s">
        <v>24</v>
      </c>
      <c r="D666" s="6">
        <v>-145.4068</v>
      </c>
      <c r="E666" s="6">
        <v>5.0801999999999996</v>
      </c>
      <c r="F666" t="s">
        <v>722</v>
      </c>
      <c r="G666">
        <v>642</v>
      </c>
      <c r="H666">
        <v>206</v>
      </c>
      <c r="I666" s="6">
        <v>0.11219999999999999</v>
      </c>
      <c r="J666" s="6">
        <v>0</v>
      </c>
      <c r="K666" s="6">
        <v>10.6921</v>
      </c>
      <c r="L666" s="6">
        <v>0</v>
      </c>
      <c r="M666" s="6">
        <v>3.9634999999999998</v>
      </c>
      <c r="N666" s="53">
        <f t="shared" si="11"/>
        <v>0</v>
      </c>
    </row>
    <row r="667" spans="1:14">
      <c r="A667" s="11" t="s">
        <v>901</v>
      </c>
      <c r="B667" t="s">
        <v>1</v>
      </c>
      <c r="C667" t="s">
        <v>341</v>
      </c>
      <c r="D667" s="6">
        <v>-145.41630000000001</v>
      </c>
      <c r="E667" s="6">
        <v>0</v>
      </c>
      <c r="F667" t="s">
        <v>722</v>
      </c>
      <c r="G667">
        <v>731</v>
      </c>
      <c r="H667">
        <v>202</v>
      </c>
      <c r="I667" s="6">
        <v>0</v>
      </c>
      <c r="J667" s="6">
        <v>0.33329999999999999</v>
      </c>
      <c r="K667" s="6">
        <v>0</v>
      </c>
      <c r="L667" s="6">
        <v>0</v>
      </c>
      <c r="M667" s="6" t="s">
        <v>722</v>
      </c>
      <c r="N667" s="53">
        <f t="shared" si="11"/>
        <v>0.29997000000000001</v>
      </c>
    </row>
    <row r="668" spans="1:14">
      <c r="A668" s="11" t="s">
        <v>886</v>
      </c>
      <c r="B668" t="s">
        <v>1</v>
      </c>
      <c r="C668" t="s">
        <v>341</v>
      </c>
      <c r="D668" s="6">
        <v>-145.41630000000001</v>
      </c>
      <c r="E668" s="6">
        <v>0</v>
      </c>
      <c r="F668" t="s">
        <v>722</v>
      </c>
      <c r="G668">
        <v>731</v>
      </c>
      <c r="H668">
        <v>202</v>
      </c>
      <c r="I668" s="6">
        <v>0</v>
      </c>
      <c r="J668" s="6">
        <v>0</v>
      </c>
      <c r="K668" s="6">
        <v>0</v>
      </c>
      <c r="L668" s="6">
        <v>0</v>
      </c>
      <c r="M668" s="6" t="s">
        <v>722</v>
      </c>
      <c r="N668" s="53">
        <f t="shared" si="11"/>
        <v>0</v>
      </c>
    </row>
    <row r="669" spans="1:14">
      <c r="A669" s="11" t="s">
        <v>1055</v>
      </c>
      <c r="B669" t="s">
        <v>1</v>
      </c>
      <c r="C669" t="s">
        <v>341</v>
      </c>
      <c r="D669" s="6">
        <v>-145.41630000000001</v>
      </c>
      <c r="E669" s="6">
        <v>0</v>
      </c>
      <c r="F669" t="s">
        <v>722</v>
      </c>
      <c r="G669">
        <v>731</v>
      </c>
      <c r="H669">
        <v>202</v>
      </c>
      <c r="I669" s="6">
        <v>0</v>
      </c>
      <c r="J669" s="6">
        <v>0.33329999999999999</v>
      </c>
      <c r="K669" s="6">
        <v>0</v>
      </c>
      <c r="L669" s="6">
        <v>0</v>
      </c>
      <c r="M669" s="6" t="s">
        <v>722</v>
      </c>
      <c r="N669" s="53">
        <f t="shared" si="11"/>
        <v>0.29997000000000001</v>
      </c>
    </row>
    <row r="670" spans="1:14">
      <c r="A670" s="11" t="s">
        <v>1086</v>
      </c>
      <c r="B670" t="s">
        <v>1</v>
      </c>
      <c r="C670" t="s">
        <v>341</v>
      </c>
      <c r="D670" s="6">
        <v>-145.41630000000001</v>
      </c>
      <c r="E670" s="6">
        <v>0</v>
      </c>
      <c r="F670" t="s">
        <v>722</v>
      </c>
      <c r="G670">
        <v>731</v>
      </c>
      <c r="H670">
        <v>202</v>
      </c>
      <c r="I670" s="6">
        <v>0</v>
      </c>
      <c r="J670" s="6">
        <v>1</v>
      </c>
      <c r="K670" s="6">
        <v>0</v>
      </c>
      <c r="L670" s="6">
        <v>0</v>
      </c>
      <c r="M670" s="6" t="s">
        <v>722</v>
      </c>
      <c r="N670" s="53">
        <f t="shared" si="11"/>
        <v>0.9</v>
      </c>
    </row>
    <row r="671" spans="1:14">
      <c r="A671" s="11" t="s">
        <v>1151</v>
      </c>
      <c r="B671" t="s">
        <v>1</v>
      </c>
      <c r="C671" t="s">
        <v>341</v>
      </c>
      <c r="D671" s="6">
        <v>-145.41630000000001</v>
      </c>
      <c r="E671" s="6">
        <v>0</v>
      </c>
      <c r="F671" t="s">
        <v>722</v>
      </c>
      <c r="G671">
        <v>731</v>
      </c>
      <c r="H671">
        <v>202</v>
      </c>
      <c r="I671" s="6">
        <v>0</v>
      </c>
      <c r="J671" s="6">
        <v>0</v>
      </c>
      <c r="K671" s="6">
        <v>0</v>
      </c>
      <c r="L671" s="6">
        <v>0</v>
      </c>
      <c r="M671" s="6" t="s">
        <v>722</v>
      </c>
      <c r="N671" s="53">
        <f t="shared" si="11"/>
        <v>0</v>
      </c>
    </row>
    <row r="672" spans="1:14">
      <c r="A672" s="11" t="s">
        <v>1085</v>
      </c>
      <c r="B672" t="s">
        <v>1</v>
      </c>
      <c r="C672" t="s">
        <v>341</v>
      </c>
      <c r="D672" s="6">
        <v>-145.41630000000001</v>
      </c>
      <c r="E672" s="6">
        <v>0</v>
      </c>
      <c r="F672" t="s">
        <v>722</v>
      </c>
      <c r="G672">
        <v>731</v>
      </c>
      <c r="H672">
        <v>202</v>
      </c>
      <c r="I672" s="6">
        <v>0</v>
      </c>
      <c r="J672" s="6">
        <v>0</v>
      </c>
      <c r="K672" s="6">
        <v>0</v>
      </c>
      <c r="L672" s="6">
        <v>0</v>
      </c>
      <c r="M672" s="6" t="s">
        <v>722</v>
      </c>
      <c r="N672" s="53">
        <f t="shared" si="11"/>
        <v>0</v>
      </c>
    </row>
    <row r="673" spans="1:14">
      <c r="A673" s="11" t="s">
        <v>1102</v>
      </c>
      <c r="B673" t="s">
        <v>1</v>
      </c>
      <c r="C673" t="s">
        <v>341</v>
      </c>
      <c r="D673" s="6">
        <v>-145.41630000000001</v>
      </c>
      <c r="E673" s="6">
        <v>0</v>
      </c>
      <c r="F673" t="s">
        <v>722</v>
      </c>
      <c r="G673">
        <v>731</v>
      </c>
      <c r="H673">
        <v>202</v>
      </c>
      <c r="I673" s="6">
        <v>0</v>
      </c>
      <c r="J673" s="6">
        <v>0</v>
      </c>
      <c r="K673" s="6">
        <v>0</v>
      </c>
      <c r="L673" s="6">
        <v>0</v>
      </c>
      <c r="M673" s="6" t="s">
        <v>722</v>
      </c>
      <c r="N673" s="53">
        <f t="shared" si="11"/>
        <v>0</v>
      </c>
    </row>
    <row r="674" spans="1:14">
      <c r="A674" s="11" t="s">
        <v>730</v>
      </c>
      <c r="B674" t="s">
        <v>1</v>
      </c>
      <c r="C674" t="s">
        <v>341</v>
      </c>
      <c r="D674" s="6">
        <v>-145.41630000000001</v>
      </c>
      <c r="E674" s="6">
        <v>0</v>
      </c>
      <c r="F674" t="s">
        <v>722</v>
      </c>
      <c r="G674">
        <v>731</v>
      </c>
      <c r="H674">
        <v>202</v>
      </c>
      <c r="I674" s="6">
        <v>0</v>
      </c>
      <c r="J674" s="6">
        <v>0</v>
      </c>
      <c r="K674" s="6">
        <v>0</v>
      </c>
      <c r="L674" s="6">
        <v>0</v>
      </c>
      <c r="M674" s="6" t="s">
        <v>722</v>
      </c>
      <c r="N674" s="53">
        <f t="shared" si="11"/>
        <v>0</v>
      </c>
    </row>
    <row r="675" spans="1:14">
      <c r="A675" s="11" t="s">
        <v>577</v>
      </c>
      <c r="B675" t="s">
        <v>1</v>
      </c>
      <c r="C675" t="s">
        <v>341</v>
      </c>
      <c r="D675" s="6">
        <v>-145.41630000000001</v>
      </c>
      <c r="E675" s="6">
        <v>0</v>
      </c>
      <c r="F675" t="s">
        <v>722</v>
      </c>
      <c r="G675">
        <v>731</v>
      </c>
      <c r="H675">
        <v>202</v>
      </c>
      <c r="I675" s="6">
        <v>0</v>
      </c>
      <c r="J675" s="6">
        <v>0.33329999999999999</v>
      </c>
      <c r="K675" s="6">
        <v>0</v>
      </c>
      <c r="L675" s="6">
        <v>0</v>
      </c>
      <c r="M675" s="6" t="s">
        <v>722</v>
      </c>
      <c r="N675" s="53">
        <f t="shared" si="11"/>
        <v>0.29997000000000001</v>
      </c>
    </row>
    <row r="676" spans="1:14">
      <c r="A676" s="11" t="s">
        <v>1121</v>
      </c>
      <c r="B676" t="s">
        <v>1</v>
      </c>
      <c r="C676" t="s">
        <v>341</v>
      </c>
      <c r="D676" s="6">
        <v>-145.41630000000001</v>
      </c>
      <c r="E676" s="6">
        <v>0</v>
      </c>
      <c r="F676" t="s">
        <v>722</v>
      </c>
      <c r="G676">
        <v>731</v>
      </c>
      <c r="H676">
        <v>202</v>
      </c>
      <c r="I676" s="6">
        <v>0</v>
      </c>
      <c r="J676" s="6">
        <v>0</v>
      </c>
      <c r="K676" s="6">
        <v>0</v>
      </c>
      <c r="L676" s="6">
        <v>0</v>
      </c>
      <c r="M676" s="6" t="s">
        <v>722</v>
      </c>
      <c r="N676" s="53">
        <f t="shared" si="11"/>
        <v>0</v>
      </c>
    </row>
    <row r="677" spans="1:14">
      <c r="A677" s="11" t="s">
        <v>1156</v>
      </c>
      <c r="B677" t="s">
        <v>1</v>
      </c>
      <c r="C677" t="s">
        <v>341</v>
      </c>
      <c r="D677" s="6">
        <v>-145.41630000000001</v>
      </c>
      <c r="E677" s="6">
        <v>0</v>
      </c>
      <c r="F677" t="s">
        <v>722</v>
      </c>
      <c r="G677">
        <v>731</v>
      </c>
      <c r="H677">
        <v>202</v>
      </c>
      <c r="I677" s="6">
        <v>0</v>
      </c>
      <c r="J677" s="6">
        <v>0</v>
      </c>
      <c r="K677" s="6">
        <v>0</v>
      </c>
      <c r="L677" s="6">
        <v>0</v>
      </c>
      <c r="M677" s="6" t="s">
        <v>722</v>
      </c>
      <c r="N677" s="53">
        <f t="shared" si="11"/>
        <v>0</v>
      </c>
    </row>
    <row r="678" spans="1:14">
      <c r="A678" s="11" t="s">
        <v>1101</v>
      </c>
      <c r="B678" t="s">
        <v>1</v>
      </c>
      <c r="C678" t="s">
        <v>341</v>
      </c>
      <c r="D678" s="6">
        <v>-145.41630000000001</v>
      </c>
      <c r="E678" s="6">
        <v>0</v>
      </c>
      <c r="F678" t="s">
        <v>722</v>
      </c>
      <c r="G678">
        <v>731</v>
      </c>
      <c r="H678">
        <v>202</v>
      </c>
      <c r="I678" s="6">
        <v>0</v>
      </c>
      <c r="J678" s="6">
        <v>0.5</v>
      </c>
      <c r="K678" s="6">
        <v>0</v>
      </c>
      <c r="L678" s="6">
        <v>0</v>
      </c>
      <c r="M678" s="6" t="s">
        <v>722</v>
      </c>
      <c r="N678" s="53">
        <f t="shared" si="11"/>
        <v>0.45</v>
      </c>
    </row>
    <row r="679" spans="1:14">
      <c r="A679" s="11" t="s">
        <v>997</v>
      </c>
      <c r="B679" t="s">
        <v>1</v>
      </c>
      <c r="C679" t="s">
        <v>341</v>
      </c>
      <c r="D679" s="6">
        <v>-145.41630000000001</v>
      </c>
      <c r="E679" s="6">
        <v>0</v>
      </c>
      <c r="F679" t="s">
        <v>722</v>
      </c>
      <c r="G679">
        <v>731</v>
      </c>
      <c r="H679">
        <v>202</v>
      </c>
      <c r="I679" s="6">
        <v>0</v>
      </c>
      <c r="J679" s="6">
        <v>0.5</v>
      </c>
      <c r="K679" s="6">
        <v>0</v>
      </c>
      <c r="L679" s="6">
        <v>0</v>
      </c>
      <c r="M679" s="6" t="s">
        <v>722</v>
      </c>
      <c r="N679" s="53">
        <f t="shared" si="11"/>
        <v>0.45</v>
      </c>
    </row>
    <row r="680" spans="1:14">
      <c r="A680" s="11" t="s">
        <v>496</v>
      </c>
      <c r="B680" t="s">
        <v>1</v>
      </c>
      <c r="C680" t="s">
        <v>32</v>
      </c>
      <c r="D680" s="6">
        <v>-145.41630000000001</v>
      </c>
      <c r="E680" s="6">
        <v>0</v>
      </c>
      <c r="F680" t="s">
        <v>722</v>
      </c>
      <c r="G680">
        <v>731</v>
      </c>
      <c r="H680">
        <v>202</v>
      </c>
      <c r="I680" s="6">
        <v>0</v>
      </c>
      <c r="J680" s="6">
        <v>0</v>
      </c>
      <c r="K680" s="6">
        <v>0</v>
      </c>
      <c r="L680" s="6">
        <v>0</v>
      </c>
      <c r="M680" s="6" t="s">
        <v>722</v>
      </c>
      <c r="N680" s="53">
        <f t="shared" si="11"/>
        <v>0</v>
      </c>
    </row>
    <row r="681" spans="1:14">
      <c r="A681" s="11" t="s">
        <v>531</v>
      </c>
      <c r="B681" t="s">
        <v>1</v>
      </c>
      <c r="C681" t="s">
        <v>341</v>
      </c>
      <c r="D681" s="6">
        <v>-145.41630000000001</v>
      </c>
      <c r="E681" s="6">
        <v>0</v>
      </c>
      <c r="F681" t="s">
        <v>722</v>
      </c>
      <c r="G681">
        <v>731</v>
      </c>
      <c r="H681">
        <v>202</v>
      </c>
      <c r="I681" s="6">
        <v>0</v>
      </c>
      <c r="J681" s="6">
        <v>0</v>
      </c>
      <c r="K681" s="6">
        <v>0</v>
      </c>
      <c r="L681" s="6">
        <v>0</v>
      </c>
      <c r="M681" s="6" t="s">
        <v>722</v>
      </c>
      <c r="N681" s="53">
        <f t="shared" si="11"/>
        <v>0</v>
      </c>
    </row>
    <row r="682" spans="1:14">
      <c r="A682" s="11" t="s">
        <v>1161</v>
      </c>
      <c r="B682" t="s">
        <v>1</v>
      </c>
      <c r="C682" t="s">
        <v>341</v>
      </c>
      <c r="D682" s="6">
        <v>-145.41630000000001</v>
      </c>
      <c r="E682" s="6">
        <v>0</v>
      </c>
      <c r="F682" t="s">
        <v>722</v>
      </c>
      <c r="G682">
        <v>731</v>
      </c>
      <c r="H682">
        <v>202</v>
      </c>
      <c r="I682" s="6">
        <v>0</v>
      </c>
      <c r="J682" s="6">
        <v>1</v>
      </c>
      <c r="K682" s="6">
        <v>0</v>
      </c>
      <c r="L682" s="6">
        <v>0</v>
      </c>
      <c r="M682" s="6" t="s">
        <v>722</v>
      </c>
      <c r="N682" s="53">
        <f t="shared" si="11"/>
        <v>0.9</v>
      </c>
    </row>
    <row r="683" spans="1:14">
      <c r="A683" s="11" t="s">
        <v>1139</v>
      </c>
      <c r="B683" t="s">
        <v>1</v>
      </c>
      <c r="C683" t="s">
        <v>341</v>
      </c>
      <c r="D683" s="6">
        <v>-145.41630000000001</v>
      </c>
      <c r="E683" s="6">
        <v>0</v>
      </c>
      <c r="F683" t="s">
        <v>722</v>
      </c>
      <c r="G683">
        <v>731</v>
      </c>
      <c r="H683">
        <v>202</v>
      </c>
      <c r="I683" s="6">
        <v>0</v>
      </c>
      <c r="J683" s="6">
        <v>1</v>
      </c>
      <c r="K683" s="6">
        <v>0</v>
      </c>
      <c r="L683" s="6">
        <v>0</v>
      </c>
      <c r="M683" s="6" t="s">
        <v>722</v>
      </c>
      <c r="N683" s="53">
        <f t="shared" si="11"/>
        <v>0.9</v>
      </c>
    </row>
    <row r="684" spans="1:14">
      <c r="A684" s="11" t="s">
        <v>1262</v>
      </c>
      <c r="B684" t="s">
        <v>1</v>
      </c>
      <c r="C684" t="s">
        <v>17</v>
      </c>
      <c r="D684" s="6">
        <v>-145.41630000000001</v>
      </c>
      <c r="E684" s="6">
        <v>0</v>
      </c>
      <c r="F684" t="s">
        <v>722</v>
      </c>
      <c r="G684">
        <v>731</v>
      </c>
      <c r="H684">
        <v>202</v>
      </c>
      <c r="I684" s="6">
        <v>0</v>
      </c>
      <c r="J684" s="6">
        <v>0</v>
      </c>
      <c r="K684" s="6">
        <v>0</v>
      </c>
      <c r="L684" s="6">
        <v>0</v>
      </c>
      <c r="M684" s="6" t="s">
        <v>722</v>
      </c>
      <c r="N684" s="53">
        <f t="shared" si="11"/>
        <v>0</v>
      </c>
    </row>
    <row r="685" spans="1:14">
      <c r="A685" s="11" t="s">
        <v>1124</v>
      </c>
      <c r="B685" t="s">
        <v>1</v>
      </c>
      <c r="C685" t="s">
        <v>341</v>
      </c>
      <c r="D685" s="6">
        <v>-145.41630000000001</v>
      </c>
      <c r="E685" s="6">
        <v>0</v>
      </c>
      <c r="F685" t="s">
        <v>722</v>
      </c>
      <c r="G685">
        <v>731</v>
      </c>
      <c r="H685">
        <v>202</v>
      </c>
      <c r="I685" s="6">
        <v>0</v>
      </c>
      <c r="J685" s="6">
        <v>0</v>
      </c>
      <c r="K685" s="6">
        <v>0</v>
      </c>
      <c r="L685" s="6">
        <v>0</v>
      </c>
      <c r="M685" s="6" t="s">
        <v>722</v>
      </c>
      <c r="N685" s="53">
        <f t="shared" si="11"/>
        <v>0</v>
      </c>
    </row>
    <row r="686" spans="1:14">
      <c r="A686" s="11" t="s">
        <v>1109</v>
      </c>
      <c r="B686" t="s">
        <v>1</v>
      </c>
      <c r="C686" t="s">
        <v>41</v>
      </c>
      <c r="D686" s="6">
        <v>-145.41630000000001</v>
      </c>
      <c r="E686" s="6">
        <v>0</v>
      </c>
      <c r="F686" t="s">
        <v>722</v>
      </c>
      <c r="G686">
        <v>731</v>
      </c>
      <c r="H686">
        <v>202</v>
      </c>
      <c r="I686" s="6">
        <v>0</v>
      </c>
      <c r="J686" s="6">
        <v>0</v>
      </c>
      <c r="K686" s="6">
        <v>0</v>
      </c>
      <c r="L686" s="6">
        <v>0</v>
      </c>
      <c r="M686" s="6" t="s">
        <v>722</v>
      </c>
      <c r="N686" s="53">
        <f t="shared" si="11"/>
        <v>0</v>
      </c>
    </row>
    <row r="687" spans="1:14">
      <c r="A687" s="11" t="s">
        <v>1107</v>
      </c>
      <c r="B687" t="s">
        <v>1</v>
      </c>
      <c r="C687" t="s">
        <v>83</v>
      </c>
      <c r="D687" s="6">
        <v>-145.41630000000001</v>
      </c>
      <c r="E687" s="6">
        <v>0</v>
      </c>
      <c r="F687" t="s">
        <v>722</v>
      </c>
      <c r="G687">
        <v>731</v>
      </c>
      <c r="H687">
        <v>202</v>
      </c>
      <c r="I687" s="6">
        <v>0</v>
      </c>
      <c r="J687" s="6">
        <v>0.33329999999999999</v>
      </c>
      <c r="K687" s="6">
        <v>0</v>
      </c>
      <c r="L687" s="6">
        <v>0</v>
      </c>
      <c r="M687" s="6" t="s">
        <v>722</v>
      </c>
      <c r="N687" s="53">
        <f t="shared" si="11"/>
        <v>0.29997000000000001</v>
      </c>
    </row>
    <row r="688" spans="1:14">
      <c r="A688" s="11" t="s">
        <v>1263</v>
      </c>
      <c r="B688" t="s">
        <v>1</v>
      </c>
      <c r="C688" t="s">
        <v>83</v>
      </c>
      <c r="D688" s="6">
        <v>-145.41630000000001</v>
      </c>
      <c r="E688" s="6">
        <v>0</v>
      </c>
      <c r="F688" t="s">
        <v>722</v>
      </c>
      <c r="G688">
        <v>731</v>
      </c>
      <c r="H688">
        <v>202</v>
      </c>
      <c r="I688" s="6">
        <v>0</v>
      </c>
      <c r="J688" s="6">
        <v>0</v>
      </c>
      <c r="K688" s="6">
        <v>0</v>
      </c>
      <c r="L688" s="6">
        <v>0</v>
      </c>
      <c r="M688" s="6" t="s">
        <v>722</v>
      </c>
      <c r="N688" s="53">
        <f t="shared" si="11"/>
        <v>0</v>
      </c>
    </row>
    <row r="689" spans="1:14">
      <c r="A689" s="11" t="s">
        <v>1170</v>
      </c>
      <c r="B689" t="s">
        <v>1</v>
      </c>
      <c r="C689" t="s">
        <v>341</v>
      </c>
      <c r="D689" s="6">
        <v>-145.41630000000001</v>
      </c>
      <c r="E689" s="6">
        <v>0</v>
      </c>
      <c r="F689" t="s">
        <v>722</v>
      </c>
      <c r="G689">
        <v>731</v>
      </c>
      <c r="H689">
        <v>202</v>
      </c>
      <c r="I689" s="6">
        <v>0</v>
      </c>
      <c r="J689" s="6">
        <v>0</v>
      </c>
      <c r="K689" s="6">
        <v>0</v>
      </c>
      <c r="L689" s="6">
        <v>0</v>
      </c>
      <c r="M689" s="6" t="s">
        <v>722</v>
      </c>
      <c r="N689" s="53">
        <f t="shared" si="11"/>
        <v>0</v>
      </c>
    </row>
    <row r="690" spans="1:14">
      <c r="A690" s="11" t="s">
        <v>1171</v>
      </c>
      <c r="B690" t="s">
        <v>1</v>
      </c>
      <c r="C690" t="s">
        <v>341</v>
      </c>
      <c r="D690" s="6">
        <v>-145.41630000000001</v>
      </c>
      <c r="E690" s="6">
        <v>0</v>
      </c>
      <c r="F690" t="s">
        <v>722</v>
      </c>
      <c r="G690">
        <v>731</v>
      </c>
      <c r="H690">
        <v>202</v>
      </c>
      <c r="I690" s="6">
        <v>0</v>
      </c>
      <c r="J690" s="6">
        <v>0</v>
      </c>
      <c r="K690" s="6">
        <v>0</v>
      </c>
      <c r="L690" s="6">
        <v>0</v>
      </c>
      <c r="M690" s="6" t="s">
        <v>722</v>
      </c>
      <c r="N690" s="53">
        <f t="shared" si="11"/>
        <v>0</v>
      </c>
    </row>
    <row r="691" spans="1:14">
      <c r="A691" s="11" t="s">
        <v>1258</v>
      </c>
      <c r="B691" t="s">
        <v>1</v>
      </c>
      <c r="C691" t="s">
        <v>49</v>
      </c>
      <c r="D691" s="6">
        <v>-145.41630000000001</v>
      </c>
      <c r="E691" s="6">
        <v>0</v>
      </c>
      <c r="F691" t="s">
        <v>722</v>
      </c>
      <c r="G691">
        <v>731</v>
      </c>
      <c r="H691">
        <v>202</v>
      </c>
      <c r="I691" s="6">
        <v>0</v>
      </c>
      <c r="J691" s="6">
        <v>0</v>
      </c>
      <c r="K691" s="6">
        <v>0</v>
      </c>
      <c r="L691" s="6">
        <v>0</v>
      </c>
      <c r="M691" s="6" t="s">
        <v>722</v>
      </c>
      <c r="N691" s="53">
        <f t="shared" si="11"/>
        <v>0</v>
      </c>
    </row>
    <row r="692" spans="1:14">
      <c r="A692" s="11" t="s">
        <v>1264</v>
      </c>
      <c r="B692" t="s">
        <v>1</v>
      </c>
      <c r="C692" t="s">
        <v>57</v>
      </c>
      <c r="D692" s="6">
        <v>-145.41630000000001</v>
      </c>
      <c r="E692" s="6">
        <v>0</v>
      </c>
      <c r="F692" t="s">
        <v>722</v>
      </c>
      <c r="G692">
        <v>731</v>
      </c>
      <c r="H692">
        <v>202</v>
      </c>
      <c r="I692" s="6">
        <v>0</v>
      </c>
      <c r="J692" s="6">
        <v>0.25</v>
      </c>
      <c r="K692" s="6">
        <v>0</v>
      </c>
      <c r="L692" s="6">
        <v>0</v>
      </c>
      <c r="M692" s="6" t="s">
        <v>722</v>
      </c>
      <c r="N692" s="53">
        <f t="shared" si="11"/>
        <v>0.22500000000000001</v>
      </c>
    </row>
    <row r="693" spans="1:14">
      <c r="A693" s="11" t="s">
        <v>506</v>
      </c>
      <c r="B693" t="s">
        <v>1</v>
      </c>
      <c r="C693" t="s">
        <v>53</v>
      </c>
      <c r="D693" s="6">
        <v>-145.41630000000001</v>
      </c>
      <c r="E693" s="6">
        <v>0</v>
      </c>
      <c r="F693" t="s">
        <v>722</v>
      </c>
      <c r="G693">
        <v>731</v>
      </c>
      <c r="H693">
        <v>202</v>
      </c>
      <c r="I693" s="6">
        <v>0</v>
      </c>
      <c r="J693" s="6">
        <v>0</v>
      </c>
      <c r="K693" s="6">
        <v>0</v>
      </c>
      <c r="L693" s="6">
        <v>0</v>
      </c>
      <c r="M693" s="6" t="s">
        <v>722</v>
      </c>
      <c r="N693" s="53">
        <f t="shared" si="11"/>
        <v>0</v>
      </c>
    </row>
    <row r="694" spans="1:14">
      <c r="A694" s="11" t="s">
        <v>1265</v>
      </c>
      <c r="B694" t="s">
        <v>1</v>
      </c>
      <c r="C694" t="s">
        <v>41</v>
      </c>
      <c r="D694" s="6">
        <v>-145.41630000000001</v>
      </c>
      <c r="E694" s="6">
        <v>0</v>
      </c>
      <c r="F694" t="s">
        <v>722</v>
      </c>
      <c r="G694">
        <v>731</v>
      </c>
      <c r="H694">
        <v>202</v>
      </c>
      <c r="I694" s="6">
        <v>0</v>
      </c>
      <c r="J694" s="6">
        <v>0</v>
      </c>
      <c r="K694" s="6">
        <v>0</v>
      </c>
      <c r="L694" s="6">
        <v>0</v>
      </c>
      <c r="M694" s="6" t="s">
        <v>722</v>
      </c>
      <c r="N694" s="53">
        <f t="shared" si="11"/>
        <v>0</v>
      </c>
    </row>
    <row r="695" spans="1:14">
      <c r="A695" s="11" t="s">
        <v>1266</v>
      </c>
      <c r="B695" t="s">
        <v>1</v>
      </c>
      <c r="C695" t="s">
        <v>36</v>
      </c>
      <c r="D695" s="6">
        <v>-145.41630000000001</v>
      </c>
      <c r="E695" s="6">
        <v>0</v>
      </c>
      <c r="F695" t="s">
        <v>722</v>
      </c>
      <c r="G695">
        <v>731</v>
      </c>
      <c r="H695">
        <v>202</v>
      </c>
      <c r="I695" s="6">
        <v>0</v>
      </c>
      <c r="J695" s="6">
        <v>0</v>
      </c>
      <c r="K695" s="6">
        <v>0</v>
      </c>
      <c r="L695" s="6">
        <v>0</v>
      </c>
      <c r="M695" s="6" t="s">
        <v>722</v>
      </c>
      <c r="N695" s="53">
        <f t="shared" si="11"/>
        <v>0</v>
      </c>
    </row>
    <row r="696" spans="1:14">
      <c r="A696" s="11" t="s">
        <v>1267</v>
      </c>
      <c r="B696" t="s">
        <v>1</v>
      </c>
      <c r="C696" t="s">
        <v>30</v>
      </c>
      <c r="D696" s="6">
        <v>-145.41630000000001</v>
      </c>
      <c r="E696" s="6">
        <v>0</v>
      </c>
      <c r="F696" t="s">
        <v>722</v>
      </c>
      <c r="G696">
        <v>731</v>
      </c>
      <c r="H696">
        <v>202</v>
      </c>
      <c r="I696" s="6">
        <v>0</v>
      </c>
      <c r="J696" s="6">
        <v>0</v>
      </c>
      <c r="K696" s="6">
        <v>0</v>
      </c>
      <c r="L696" s="6">
        <v>0</v>
      </c>
      <c r="M696" s="6" t="s">
        <v>722</v>
      </c>
      <c r="N696" s="53">
        <f t="shared" si="11"/>
        <v>0</v>
      </c>
    </row>
    <row r="697" spans="1:14">
      <c r="A697" s="11" t="s">
        <v>1268</v>
      </c>
      <c r="B697" t="s">
        <v>1</v>
      </c>
      <c r="C697" t="s">
        <v>53</v>
      </c>
      <c r="D697" s="6">
        <v>-145.41630000000001</v>
      </c>
      <c r="E697" s="6">
        <v>0</v>
      </c>
      <c r="F697" t="s">
        <v>722</v>
      </c>
      <c r="G697">
        <v>731</v>
      </c>
      <c r="H697">
        <v>202</v>
      </c>
      <c r="I697" s="6">
        <v>0</v>
      </c>
      <c r="J697" s="6">
        <v>0</v>
      </c>
      <c r="K697" s="6">
        <v>0</v>
      </c>
      <c r="L697" s="6">
        <v>0</v>
      </c>
      <c r="M697" s="6" t="s">
        <v>722</v>
      </c>
      <c r="N697" s="53">
        <f t="shared" si="11"/>
        <v>0</v>
      </c>
    </row>
    <row r="698" spans="1:14">
      <c r="A698" s="11" t="s">
        <v>1269</v>
      </c>
      <c r="B698" t="s">
        <v>1</v>
      </c>
      <c r="C698" t="s">
        <v>15</v>
      </c>
      <c r="D698" s="6">
        <v>-145.41630000000001</v>
      </c>
      <c r="E698" s="6">
        <v>0</v>
      </c>
      <c r="F698" t="s">
        <v>722</v>
      </c>
      <c r="G698">
        <v>731</v>
      </c>
      <c r="H698">
        <v>202</v>
      </c>
      <c r="I698" s="6">
        <v>0</v>
      </c>
      <c r="J698" s="6">
        <v>1</v>
      </c>
      <c r="K698" s="6">
        <v>0</v>
      </c>
      <c r="L698" s="6">
        <v>0</v>
      </c>
      <c r="M698" s="6" t="s">
        <v>722</v>
      </c>
      <c r="N698" s="53">
        <f t="shared" si="11"/>
        <v>0.9</v>
      </c>
    </row>
    <row r="699" spans="1:14">
      <c r="A699" s="11" t="s">
        <v>1270</v>
      </c>
      <c r="B699" t="s">
        <v>1</v>
      </c>
      <c r="C699" t="s">
        <v>341</v>
      </c>
      <c r="D699" s="6">
        <v>-145.41630000000001</v>
      </c>
      <c r="E699" s="6">
        <v>0</v>
      </c>
      <c r="F699" t="s">
        <v>722</v>
      </c>
      <c r="G699">
        <v>731</v>
      </c>
      <c r="H699">
        <v>202</v>
      </c>
      <c r="I699" s="6">
        <v>0</v>
      </c>
      <c r="J699" s="6">
        <v>0</v>
      </c>
      <c r="K699" s="6">
        <v>0</v>
      </c>
      <c r="L699" s="6">
        <v>0</v>
      </c>
      <c r="M699" s="6" t="s">
        <v>722</v>
      </c>
      <c r="N699" s="53">
        <f t="shared" si="11"/>
        <v>0</v>
      </c>
    </row>
    <row r="700" spans="1:14">
      <c r="A700" s="11" t="s">
        <v>1271</v>
      </c>
      <c r="B700" t="s">
        <v>1</v>
      </c>
      <c r="C700" t="s">
        <v>71</v>
      </c>
      <c r="D700" s="6">
        <v>-145.41630000000001</v>
      </c>
      <c r="E700" s="6">
        <v>0</v>
      </c>
      <c r="F700" t="s">
        <v>722</v>
      </c>
      <c r="G700">
        <v>731</v>
      </c>
      <c r="H700">
        <v>202</v>
      </c>
      <c r="I700" s="6" t="s">
        <v>722</v>
      </c>
      <c r="J700" s="6">
        <v>0</v>
      </c>
      <c r="K700" s="6">
        <v>0</v>
      </c>
      <c r="L700" s="6">
        <v>0</v>
      </c>
      <c r="M700" s="6" t="s">
        <v>722</v>
      </c>
      <c r="N700" s="53">
        <f t="shared" si="11"/>
        <v>0</v>
      </c>
    </row>
    <row r="701" spans="1:14">
      <c r="A701" s="11" t="s">
        <v>1272</v>
      </c>
      <c r="B701" t="s">
        <v>1</v>
      </c>
      <c r="C701" t="s">
        <v>71</v>
      </c>
      <c r="D701" s="6">
        <v>-145.41630000000001</v>
      </c>
      <c r="E701" s="6">
        <v>0</v>
      </c>
      <c r="F701" t="s">
        <v>722</v>
      </c>
      <c r="G701">
        <v>731</v>
      </c>
      <c r="H701">
        <v>202</v>
      </c>
      <c r="I701" s="6" t="s">
        <v>722</v>
      </c>
      <c r="J701" s="6">
        <v>0</v>
      </c>
      <c r="K701" s="6">
        <v>0</v>
      </c>
      <c r="L701" s="6">
        <v>0</v>
      </c>
      <c r="M701" s="6" t="s">
        <v>722</v>
      </c>
      <c r="N701" s="53">
        <f t="shared" si="11"/>
        <v>0</v>
      </c>
    </row>
    <row r="702" spans="1:14">
      <c r="A702" s="11" t="s">
        <v>390</v>
      </c>
      <c r="B702" t="s">
        <v>2</v>
      </c>
      <c r="C702" t="s">
        <v>47</v>
      </c>
      <c r="D702" s="6">
        <v>-145.42519999999999</v>
      </c>
      <c r="E702" s="6">
        <v>5.0617999999999999</v>
      </c>
      <c r="F702" t="s">
        <v>722</v>
      </c>
      <c r="G702">
        <v>643</v>
      </c>
      <c r="H702">
        <v>207</v>
      </c>
      <c r="I702" s="6">
        <v>0.19289999999999999</v>
      </c>
      <c r="J702" s="6">
        <v>0.5</v>
      </c>
      <c r="K702" s="6">
        <v>11.9491</v>
      </c>
      <c r="L702" s="6">
        <v>0</v>
      </c>
      <c r="M702" s="6">
        <v>5.2218</v>
      </c>
      <c r="N702" s="53">
        <f t="shared" ref="N702:N765" si="12">0.9*J702</f>
        <v>0.45</v>
      </c>
    </row>
    <row r="703" spans="1:14">
      <c r="A703" s="11" t="s">
        <v>394</v>
      </c>
      <c r="B703" t="s">
        <v>2</v>
      </c>
      <c r="C703" t="s">
        <v>34</v>
      </c>
      <c r="D703" s="6">
        <v>-145.61279999999999</v>
      </c>
      <c r="E703" s="6">
        <v>4.8742000000000001</v>
      </c>
      <c r="F703" t="s">
        <v>722</v>
      </c>
      <c r="G703">
        <v>644</v>
      </c>
      <c r="H703">
        <v>208</v>
      </c>
      <c r="I703" s="6">
        <v>5.1900000000000002E-2</v>
      </c>
      <c r="J703" s="6">
        <v>0.33329999999999999</v>
      </c>
      <c r="K703" s="6">
        <v>7.5362</v>
      </c>
      <c r="L703" s="6">
        <v>1.9</v>
      </c>
      <c r="M703" s="6">
        <v>6.0530999999999997</v>
      </c>
      <c r="N703" s="53">
        <f t="shared" si="12"/>
        <v>0.29997000000000001</v>
      </c>
    </row>
    <row r="704" spans="1:14">
      <c r="A704" s="11" t="s">
        <v>363</v>
      </c>
      <c r="B704" t="s">
        <v>2</v>
      </c>
      <c r="C704" t="s">
        <v>341</v>
      </c>
      <c r="D704" s="6">
        <v>-145.62350000000001</v>
      </c>
      <c r="E704" s="6">
        <v>4.8635000000000002</v>
      </c>
      <c r="F704" t="s">
        <v>722</v>
      </c>
      <c r="G704">
        <v>645</v>
      </c>
      <c r="H704">
        <v>209</v>
      </c>
      <c r="I704" s="6">
        <v>0.32419999999999999</v>
      </c>
      <c r="J704" s="6">
        <v>0.66669999999999996</v>
      </c>
      <c r="K704" s="6">
        <v>8.4248999999999992</v>
      </c>
      <c r="L704" s="6">
        <v>-4.9099999999999998E-2</v>
      </c>
      <c r="M704" s="6">
        <v>4.4968000000000004</v>
      </c>
      <c r="N704" s="53">
        <f t="shared" si="12"/>
        <v>0.60002999999999995</v>
      </c>
    </row>
    <row r="705" spans="1:14">
      <c r="A705" s="11" t="s">
        <v>975</v>
      </c>
      <c r="B705" t="s">
        <v>2</v>
      </c>
      <c r="C705" t="s">
        <v>30</v>
      </c>
      <c r="D705" s="6">
        <v>-145.70590000000001</v>
      </c>
      <c r="E705" s="6">
        <v>4.7811000000000003</v>
      </c>
      <c r="F705" t="s">
        <v>722</v>
      </c>
      <c r="G705">
        <v>646</v>
      </c>
      <c r="H705">
        <v>210</v>
      </c>
      <c r="I705" s="6">
        <v>0.59789999999999999</v>
      </c>
      <c r="J705" s="6">
        <v>0</v>
      </c>
      <c r="K705" s="6">
        <v>14.257899999999999</v>
      </c>
      <c r="L705" s="6">
        <v>0</v>
      </c>
      <c r="M705" s="6">
        <v>3.0003000000000002</v>
      </c>
      <c r="N705" s="53">
        <f t="shared" si="12"/>
        <v>0</v>
      </c>
    </row>
    <row r="706" spans="1:14">
      <c r="A706" s="11" t="s">
        <v>347</v>
      </c>
      <c r="B706" t="s">
        <v>2</v>
      </c>
      <c r="C706" t="s">
        <v>88</v>
      </c>
      <c r="D706" s="6">
        <v>-146.18940000000001</v>
      </c>
      <c r="E706" s="6">
        <v>4.2976000000000001</v>
      </c>
      <c r="F706" t="s">
        <v>722</v>
      </c>
      <c r="G706">
        <v>647</v>
      </c>
      <c r="H706">
        <v>211</v>
      </c>
      <c r="I706" s="6">
        <v>0.26200000000000001</v>
      </c>
      <c r="J706" s="6">
        <v>0.5</v>
      </c>
      <c r="K706" s="6">
        <v>6.5982000000000003</v>
      </c>
      <c r="L706" s="6">
        <v>0.3</v>
      </c>
      <c r="M706" s="6">
        <v>6.1703000000000001</v>
      </c>
      <c r="N706" s="53">
        <f t="shared" si="12"/>
        <v>0.45</v>
      </c>
    </row>
    <row r="707" spans="1:14">
      <c r="A707" s="11" t="s">
        <v>403</v>
      </c>
      <c r="B707" t="s">
        <v>2</v>
      </c>
      <c r="C707" t="s">
        <v>341</v>
      </c>
      <c r="D707" s="6">
        <v>-146.41829999999999</v>
      </c>
      <c r="E707" s="6">
        <v>4.0686999999999998</v>
      </c>
      <c r="F707" t="s">
        <v>722</v>
      </c>
      <c r="G707">
        <v>648</v>
      </c>
      <c r="H707">
        <v>212</v>
      </c>
      <c r="I707" s="6">
        <v>9.0499999999999997E-2</v>
      </c>
      <c r="J707" s="6">
        <v>0</v>
      </c>
      <c r="K707" s="6">
        <v>7.5430999999999999</v>
      </c>
      <c r="L707" s="6">
        <v>0</v>
      </c>
      <c r="M707" s="6">
        <v>5.0152000000000001</v>
      </c>
      <c r="N707" s="53">
        <f t="shared" si="12"/>
        <v>0</v>
      </c>
    </row>
    <row r="708" spans="1:14">
      <c r="A708" s="11" t="s">
        <v>344</v>
      </c>
      <c r="B708" t="s">
        <v>2</v>
      </c>
      <c r="C708" t="s">
        <v>34</v>
      </c>
      <c r="D708" s="6">
        <v>-146.4846</v>
      </c>
      <c r="E708" s="6">
        <v>4.0023999999999997</v>
      </c>
      <c r="F708" t="s">
        <v>722</v>
      </c>
      <c r="G708">
        <v>649</v>
      </c>
      <c r="H708">
        <v>213</v>
      </c>
      <c r="I708" s="6">
        <v>9.9500000000000005E-2</v>
      </c>
      <c r="J708" s="6">
        <v>0</v>
      </c>
      <c r="K708" s="6">
        <v>6.7988</v>
      </c>
      <c r="L708" s="6">
        <v>-0.02</v>
      </c>
      <c r="M708" s="6">
        <v>5.8886000000000003</v>
      </c>
      <c r="N708" s="53">
        <f t="shared" si="12"/>
        <v>0</v>
      </c>
    </row>
    <row r="709" spans="1:14">
      <c r="A709" s="11" t="s">
        <v>357</v>
      </c>
      <c r="B709" t="s">
        <v>2</v>
      </c>
      <c r="C709" t="s">
        <v>341</v>
      </c>
      <c r="D709" s="6">
        <v>-146.53290000000001</v>
      </c>
      <c r="E709" s="6">
        <v>3.9540999999999999</v>
      </c>
      <c r="F709" t="s">
        <v>722</v>
      </c>
      <c r="G709">
        <v>650</v>
      </c>
      <c r="H709">
        <v>214</v>
      </c>
      <c r="I709" s="6">
        <v>0.23730000000000001</v>
      </c>
      <c r="J709" s="6">
        <v>0</v>
      </c>
      <c r="K709" s="6">
        <v>7.0891999999999999</v>
      </c>
      <c r="L709" s="6">
        <v>-0.27579999999999999</v>
      </c>
      <c r="M709" s="6">
        <v>5.4984999999999999</v>
      </c>
      <c r="N709" s="53">
        <f t="shared" si="12"/>
        <v>0</v>
      </c>
    </row>
    <row r="710" spans="1:14">
      <c r="A710" s="11" t="s">
        <v>1278</v>
      </c>
      <c r="B710" t="s">
        <v>2</v>
      </c>
      <c r="C710" t="s">
        <v>53</v>
      </c>
      <c r="D710" s="6">
        <v>-146.6353</v>
      </c>
      <c r="E710" s="6">
        <v>3.8517000000000001</v>
      </c>
      <c r="F710" t="s">
        <v>722</v>
      </c>
      <c r="G710">
        <v>651</v>
      </c>
      <c r="H710">
        <v>215</v>
      </c>
      <c r="I710" s="6">
        <v>0.3009</v>
      </c>
      <c r="J710" s="6">
        <v>0.33329999999999999</v>
      </c>
      <c r="K710" s="6">
        <v>7.52</v>
      </c>
      <c r="L710" s="6">
        <v>0</v>
      </c>
      <c r="M710" s="6">
        <v>5.2850000000000001</v>
      </c>
      <c r="N710" s="53">
        <f t="shared" si="12"/>
        <v>0.29997000000000001</v>
      </c>
    </row>
    <row r="711" spans="1:14">
      <c r="A711" s="11" t="s">
        <v>351</v>
      </c>
      <c r="B711" t="s">
        <v>2</v>
      </c>
      <c r="C711" t="s">
        <v>44</v>
      </c>
      <c r="D711" s="6">
        <v>-146.9051</v>
      </c>
      <c r="E711" s="6">
        <v>3.5819000000000001</v>
      </c>
      <c r="F711" t="s">
        <v>722</v>
      </c>
      <c r="G711">
        <v>652</v>
      </c>
      <c r="H711">
        <v>216</v>
      </c>
      <c r="I711" s="6">
        <v>0.12570000000000001</v>
      </c>
      <c r="J711" s="6">
        <v>1</v>
      </c>
      <c r="K711" s="6">
        <v>5.6807999999999996</v>
      </c>
      <c r="L711" s="6">
        <v>0</v>
      </c>
      <c r="M711" s="6">
        <v>6.4676</v>
      </c>
      <c r="N711" s="53">
        <f t="shared" si="12"/>
        <v>0.9</v>
      </c>
    </row>
    <row r="712" spans="1:14">
      <c r="A712" s="11" t="s">
        <v>350</v>
      </c>
      <c r="B712" t="s">
        <v>2</v>
      </c>
      <c r="C712" t="s">
        <v>341</v>
      </c>
      <c r="D712" s="6">
        <v>-146.9674</v>
      </c>
      <c r="E712" s="6">
        <v>3.5196000000000001</v>
      </c>
      <c r="F712" t="s">
        <v>722</v>
      </c>
      <c r="G712">
        <v>653</v>
      </c>
      <c r="H712">
        <v>217</v>
      </c>
      <c r="I712" s="6">
        <v>0.1656</v>
      </c>
      <c r="J712" s="6">
        <v>0.33329999999999999</v>
      </c>
      <c r="K712" s="6">
        <v>6.0663</v>
      </c>
      <c r="L712" s="6">
        <v>0</v>
      </c>
      <c r="M712" s="6">
        <v>5.6966999999999999</v>
      </c>
      <c r="N712" s="53">
        <f t="shared" si="12"/>
        <v>0.29997000000000001</v>
      </c>
    </row>
    <row r="713" spans="1:14">
      <c r="A713" s="11" t="s">
        <v>389</v>
      </c>
      <c r="B713" t="s">
        <v>2</v>
      </c>
      <c r="C713" t="s">
        <v>39</v>
      </c>
      <c r="D713" s="6">
        <v>-147.0942</v>
      </c>
      <c r="E713" s="6">
        <v>3.3927999999999998</v>
      </c>
      <c r="F713" t="s">
        <v>722</v>
      </c>
      <c r="G713">
        <v>654</v>
      </c>
      <c r="H713">
        <v>218</v>
      </c>
      <c r="I713" s="6">
        <v>7.9399999999999998E-2</v>
      </c>
      <c r="J713" s="6">
        <v>0.66669999999999996</v>
      </c>
      <c r="K713" s="6">
        <v>6.3365</v>
      </c>
      <c r="L713" s="6">
        <v>0</v>
      </c>
      <c r="M713" s="6">
        <v>5.4096000000000002</v>
      </c>
      <c r="N713" s="53">
        <f t="shared" si="12"/>
        <v>0.60002999999999995</v>
      </c>
    </row>
    <row r="714" spans="1:14">
      <c r="A714" s="11" t="s">
        <v>1043</v>
      </c>
      <c r="B714" t="s">
        <v>2</v>
      </c>
      <c r="C714" t="s">
        <v>341</v>
      </c>
      <c r="D714" s="6">
        <v>-147.17169999999999</v>
      </c>
      <c r="E714" s="6">
        <v>3.3153000000000001</v>
      </c>
      <c r="F714" t="s">
        <v>722</v>
      </c>
      <c r="G714">
        <v>655</v>
      </c>
      <c r="H714">
        <v>219</v>
      </c>
      <c r="I714" s="6">
        <v>2.76E-2</v>
      </c>
      <c r="J714" s="6">
        <v>0.5</v>
      </c>
      <c r="K714" s="6">
        <v>7.3319000000000001</v>
      </c>
      <c r="L714" s="6">
        <v>0</v>
      </c>
      <c r="M714" s="6">
        <v>4.2736999999999998</v>
      </c>
      <c r="N714" s="53">
        <f t="shared" si="12"/>
        <v>0.45</v>
      </c>
    </row>
    <row r="715" spans="1:14">
      <c r="A715" s="11" t="s">
        <v>388</v>
      </c>
      <c r="B715" t="s">
        <v>2</v>
      </c>
      <c r="C715" t="s">
        <v>341</v>
      </c>
      <c r="D715" s="6">
        <v>-147.1755</v>
      </c>
      <c r="E715" s="6">
        <v>3.3115000000000001</v>
      </c>
      <c r="F715" t="s">
        <v>722</v>
      </c>
      <c r="G715">
        <v>656</v>
      </c>
      <c r="H715">
        <v>220</v>
      </c>
      <c r="I715" s="6">
        <v>7.9799999999999996E-2</v>
      </c>
      <c r="J715" s="6">
        <v>0.33329999999999999</v>
      </c>
      <c r="K715" s="6">
        <v>6.1173000000000002</v>
      </c>
      <c r="L715" s="6">
        <v>0</v>
      </c>
      <c r="M715" s="6">
        <v>5.5414000000000003</v>
      </c>
      <c r="N715" s="53">
        <f t="shared" si="12"/>
        <v>0.29997000000000001</v>
      </c>
    </row>
    <row r="716" spans="1:14">
      <c r="A716" s="11" t="s">
        <v>1281</v>
      </c>
      <c r="B716" t="s">
        <v>2</v>
      </c>
      <c r="C716" t="s">
        <v>341</v>
      </c>
      <c r="D716" s="6">
        <v>-147.22300000000001</v>
      </c>
      <c r="E716" s="6">
        <v>3.2639999999999998</v>
      </c>
      <c r="F716" t="s">
        <v>722</v>
      </c>
      <c r="G716">
        <v>657</v>
      </c>
      <c r="H716">
        <v>221</v>
      </c>
      <c r="I716" s="6">
        <v>9.9599999999999994E-2</v>
      </c>
      <c r="J716" s="6">
        <v>1</v>
      </c>
      <c r="K716" s="6">
        <v>6.7489999999999997</v>
      </c>
      <c r="L716" s="6">
        <v>0</v>
      </c>
      <c r="M716" s="6">
        <v>6.0469999999999997</v>
      </c>
      <c r="N716" s="53">
        <f t="shared" si="12"/>
        <v>0.9</v>
      </c>
    </row>
    <row r="717" spans="1:14">
      <c r="A717" s="11" t="s">
        <v>386</v>
      </c>
      <c r="B717" t="s">
        <v>2</v>
      </c>
      <c r="C717" t="s">
        <v>39</v>
      </c>
      <c r="D717" s="6">
        <v>-147.2876</v>
      </c>
      <c r="E717" s="6">
        <v>3.1993999999999998</v>
      </c>
      <c r="F717" t="s">
        <v>722</v>
      </c>
      <c r="G717">
        <v>658</v>
      </c>
      <c r="H717">
        <v>222</v>
      </c>
      <c r="I717" s="6">
        <v>0.1024</v>
      </c>
      <c r="J717" s="6">
        <v>0.33329999999999999</v>
      </c>
      <c r="K717" s="6">
        <v>5.3590999999999998</v>
      </c>
      <c r="L717" s="6">
        <v>0</v>
      </c>
      <c r="M717" s="6">
        <v>5.8277000000000001</v>
      </c>
      <c r="N717" s="53">
        <f t="shared" si="12"/>
        <v>0.29997000000000001</v>
      </c>
    </row>
    <row r="718" spans="1:14">
      <c r="A718" s="11" t="s">
        <v>348</v>
      </c>
      <c r="B718" t="s">
        <v>2</v>
      </c>
      <c r="C718" t="s">
        <v>19</v>
      </c>
      <c r="D718" s="6">
        <v>-147.3578</v>
      </c>
      <c r="E718" s="6">
        <v>3.1292</v>
      </c>
      <c r="F718" t="s">
        <v>722</v>
      </c>
      <c r="G718">
        <v>659</v>
      </c>
      <c r="H718">
        <v>223</v>
      </c>
      <c r="I718" s="6">
        <v>0.2145</v>
      </c>
      <c r="J718" s="6">
        <v>0.5</v>
      </c>
      <c r="K718" s="6">
        <v>6.5547000000000004</v>
      </c>
      <c r="L718" s="6">
        <v>0</v>
      </c>
      <c r="M718" s="6">
        <v>6.3440000000000003</v>
      </c>
      <c r="N718" s="53">
        <f t="shared" si="12"/>
        <v>0.45</v>
      </c>
    </row>
    <row r="719" spans="1:14">
      <c r="A719" s="11" t="s">
        <v>451</v>
      </c>
      <c r="B719" t="s">
        <v>2</v>
      </c>
      <c r="C719" t="s">
        <v>341</v>
      </c>
      <c r="D719" s="6">
        <v>-147.4222</v>
      </c>
      <c r="E719" s="6">
        <v>3.0648</v>
      </c>
      <c r="F719" t="s">
        <v>722</v>
      </c>
      <c r="G719">
        <v>660</v>
      </c>
      <c r="H719">
        <v>224</v>
      </c>
      <c r="I719" s="6">
        <v>0.33639999999999998</v>
      </c>
      <c r="J719" s="6">
        <v>0</v>
      </c>
      <c r="K719" s="6">
        <v>5.5597000000000003</v>
      </c>
      <c r="L719" s="6">
        <v>0</v>
      </c>
      <c r="M719" s="6">
        <v>5.7687999999999997</v>
      </c>
      <c r="N719" s="53">
        <f t="shared" si="12"/>
        <v>0</v>
      </c>
    </row>
    <row r="720" spans="1:14">
      <c r="A720" s="11" t="s">
        <v>922</v>
      </c>
      <c r="B720" t="s">
        <v>2</v>
      </c>
      <c r="C720" t="s">
        <v>341</v>
      </c>
      <c r="D720" s="6">
        <v>-147.72239999999999</v>
      </c>
      <c r="E720" s="6">
        <v>2.7646000000000002</v>
      </c>
      <c r="F720" t="s">
        <v>722</v>
      </c>
      <c r="G720">
        <v>661</v>
      </c>
      <c r="H720">
        <v>225</v>
      </c>
      <c r="I720" s="6">
        <v>0.15090000000000001</v>
      </c>
      <c r="J720" s="6">
        <v>0.5</v>
      </c>
      <c r="K720" s="6">
        <v>5.9904000000000002</v>
      </c>
      <c r="L720" s="6">
        <v>0</v>
      </c>
      <c r="M720" s="6">
        <v>6.2760999999999996</v>
      </c>
      <c r="N720" s="53">
        <f t="shared" si="12"/>
        <v>0.45</v>
      </c>
    </row>
    <row r="721" spans="1:14">
      <c r="A721" s="11" t="s">
        <v>396</v>
      </c>
      <c r="B721" t="s">
        <v>2</v>
      </c>
      <c r="C721" t="s">
        <v>132</v>
      </c>
      <c r="D721" s="6">
        <v>-147.79480000000001</v>
      </c>
      <c r="E721" s="6">
        <v>2.6922000000000001</v>
      </c>
      <c r="F721" t="s">
        <v>722</v>
      </c>
      <c r="G721">
        <v>662</v>
      </c>
      <c r="H721">
        <v>226</v>
      </c>
      <c r="I721" s="6">
        <v>0.22090000000000001</v>
      </c>
      <c r="J721" s="6">
        <v>0.5</v>
      </c>
      <c r="K721" s="6">
        <v>4.8136999999999999</v>
      </c>
      <c r="L721" s="6">
        <v>0</v>
      </c>
      <c r="M721" s="6">
        <v>5.7553999999999998</v>
      </c>
      <c r="N721" s="53">
        <f t="shared" si="12"/>
        <v>0.45</v>
      </c>
    </row>
    <row r="722" spans="1:14">
      <c r="A722" s="11" t="s">
        <v>379</v>
      </c>
      <c r="B722" t="s">
        <v>2</v>
      </c>
      <c r="C722" t="s">
        <v>341</v>
      </c>
      <c r="D722" s="6">
        <v>-147.95169999999999</v>
      </c>
      <c r="E722" s="6">
        <v>2.5352999999999999</v>
      </c>
      <c r="F722" t="s">
        <v>722</v>
      </c>
      <c r="G722">
        <v>663</v>
      </c>
      <c r="H722">
        <v>227</v>
      </c>
      <c r="I722" s="6">
        <v>0.15409999999999999</v>
      </c>
      <c r="J722" s="6">
        <v>0</v>
      </c>
      <c r="K722" s="6">
        <v>5.4410999999999996</v>
      </c>
      <c r="L722" s="6">
        <v>0</v>
      </c>
      <c r="M722" s="6">
        <v>5.8006000000000002</v>
      </c>
      <c r="N722" s="53">
        <f t="shared" si="12"/>
        <v>0</v>
      </c>
    </row>
    <row r="723" spans="1:14">
      <c r="A723" s="11" t="s">
        <v>356</v>
      </c>
      <c r="B723" t="s">
        <v>2</v>
      </c>
      <c r="C723" t="s">
        <v>75</v>
      </c>
      <c r="D723" s="6">
        <v>-148.0797</v>
      </c>
      <c r="E723" s="6">
        <v>2.4073000000000002</v>
      </c>
      <c r="F723" t="s">
        <v>722</v>
      </c>
      <c r="G723">
        <v>664</v>
      </c>
      <c r="H723">
        <v>228</v>
      </c>
      <c r="I723" s="6">
        <v>8.5599999999999996E-2</v>
      </c>
      <c r="J723" s="6">
        <v>0</v>
      </c>
      <c r="K723" s="6">
        <v>3.9506999999999999</v>
      </c>
      <c r="L723" s="6">
        <v>-0.1328</v>
      </c>
      <c r="M723" s="6">
        <v>6.3055000000000003</v>
      </c>
      <c r="N723" s="53">
        <f t="shared" si="12"/>
        <v>0</v>
      </c>
    </row>
    <row r="724" spans="1:14">
      <c r="A724" s="11" t="s">
        <v>1020</v>
      </c>
      <c r="B724" t="s">
        <v>2</v>
      </c>
      <c r="C724" t="s">
        <v>88</v>
      </c>
      <c r="D724" s="6">
        <v>-148.13200000000001</v>
      </c>
      <c r="E724" s="6">
        <v>2.355</v>
      </c>
      <c r="F724" t="s">
        <v>722</v>
      </c>
      <c r="G724">
        <v>665</v>
      </c>
      <c r="H724">
        <v>229</v>
      </c>
      <c r="I724" s="6">
        <v>0.15870000000000001</v>
      </c>
      <c r="J724" s="6">
        <v>0.75</v>
      </c>
      <c r="K724" s="6">
        <v>5.1494999999999997</v>
      </c>
      <c r="L724" s="6">
        <v>0</v>
      </c>
      <c r="M724" s="6">
        <v>4.3194999999999997</v>
      </c>
      <c r="N724" s="53">
        <f t="shared" si="12"/>
        <v>0.67500000000000004</v>
      </c>
    </row>
    <row r="725" spans="1:14">
      <c r="A725" s="11" t="s">
        <v>353</v>
      </c>
      <c r="B725" t="s">
        <v>2</v>
      </c>
      <c r="C725" t="s">
        <v>341</v>
      </c>
      <c r="D725" s="6">
        <v>-148.1987</v>
      </c>
      <c r="E725" s="6">
        <v>2.2883</v>
      </c>
      <c r="F725" t="s">
        <v>722</v>
      </c>
      <c r="G725">
        <v>666</v>
      </c>
      <c r="H725">
        <v>230</v>
      </c>
      <c r="I725" s="6">
        <v>0.20680000000000001</v>
      </c>
      <c r="J725" s="6">
        <v>0</v>
      </c>
      <c r="K725" s="6">
        <v>4.2422000000000004</v>
      </c>
      <c r="L725" s="6">
        <v>0</v>
      </c>
      <c r="M725" s="6">
        <v>6.1833999999999998</v>
      </c>
      <c r="N725" s="53">
        <f t="shared" si="12"/>
        <v>0</v>
      </c>
    </row>
    <row r="726" spans="1:14">
      <c r="A726" s="11" t="s">
        <v>397</v>
      </c>
      <c r="B726" t="s">
        <v>2</v>
      </c>
      <c r="C726" t="s">
        <v>75</v>
      </c>
      <c r="D726" s="6">
        <v>-148.3827</v>
      </c>
      <c r="E726" s="6">
        <v>2.1042999999999998</v>
      </c>
      <c r="F726" t="s">
        <v>722</v>
      </c>
      <c r="G726">
        <v>667</v>
      </c>
      <c r="H726">
        <v>231</v>
      </c>
      <c r="I726" s="6">
        <v>0.17849999999999999</v>
      </c>
      <c r="J726" s="6">
        <v>0.33329999999999999</v>
      </c>
      <c r="K726" s="6">
        <v>4.1738</v>
      </c>
      <c r="L726" s="6">
        <v>-6.6400000000000001E-2</v>
      </c>
      <c r="M726" s="6">
        <v>6.7161</v>
      </c>
      <c r="N726" s="53">
        <f t="shared" si="12"/>
        <v>0.29997000000000001</v>
      </c>
    </row>
    <row r="727" spans="1:14">
      <c r="A727" s="11" t="s">
        <v>889</v>
      </c>
      <c r="B727" t="s">
        <v>2</v>
      </c>
      <c r="C727" t="s">
        <v>88</v>
      </c>
      <c r="D727" s="6">
        <v>-148.42840000000001</v>
      </c>
      <c r="E727" s="6">
        <v>2.0587</v>
      </c>
      <c r="F727" t="s">
        <v>722</v>
      </c>
      <c r="G727">
        <v>668</v>
      </c>
      <c r="H727">
        <v>232</v>
      </c>
      <c r="I727" s="6">
        <v>0.28220000000000001</v>
      </c>
      <c r="J727" s="6">
        <v>0</v>
      </c>
      <c r="K727" s="6">
        <v>3.7778999999999998</v>
      </c>
      <c r="L727" s="6">
        <v>0</v>
      </c>
      <c r="M727" s="6">
        <v>6.3667999999999996</v>
      </c>
      <c r="N727" s="53">
        <f t="shared" si="12"/>
        <v>0</v>
      </c>
    </row>
    <row r="728" spans="1:14">
      <c r="A728" s="11" t="s">
        <v>1291</v>
      </c>
      <c r="B728" t="s">
        <v>2</v>
      </c>
      <c r="C728" t="s">
        <v>19</v>
      </c>
      <c r="D728" s="6">
        <v>-148.69399999999999</v>
      </c>
      <c r="E728" s="6">
        <v>1.7929999999999999</v>
      </c>
      <c r="F728" t="s">
        <v>722</v>
      </c>
      <c r="G728">
        <v>669</v>
      </c>
      <c r="H728">
        <v>233</v>
      </c>
      <c r="I728" s="6">
        <v>5.57E-2</v>
      </c>
      <c r="J728" s="6">
        <v>0.66669999999999996</v>
      </c>
      <c r="K728" s="6">
        <v>3.4839000000000002</v>
      </c>
      <c r="L728" s="6">
        <v>0</v>
      </c>
      <c r="M728" s="6">
        <v>6.5655000000000001</v>
      </c>
      <c r="N728" s="53">
        <f t="shared" si="12"/>
        <v>0.60002999999999995</v>
      </c>
    </row>
    <row r="729" spans="1:14">
      <c r="A729" s="11" t="s">
        <v>1282</v>
      </c>
      <c r="B729" t="s">
        <v>2</v>
      </c>
      <c r="C729" t="s">
        <v>71</v>
      </c>
      <c r="D729" s="6">
        <v>-148.72720000000001</v>
      </c>
      <c r="E729" s="6">
        <v>1.7598</v>
      </c>
      <c r="F729" t="s">
        <v>722</v>
      </c>
      <c r="G729">
        <v>670</v>
      </c>
      <c r="H729">
        <v>234</v>
      </c>
      <c r="I729" s="6">
        <v>0.54830000000000001</v>
      </c>
      <c r="J729" s="6">
        <v>0</v>
      </c>
      <c r="K729" s="6">
        <v>3.7038000000000002</v>
      </c>
      <c r="L729" s="6">
        <v>0</v>
      </c>
      <c r="M729" s="6">
        <v>6.3956999999999997</v>
      </c>
      <c r="N729" s="53">
        <f t="shared" si="12"/>
        <v>0</v>
      </c>
    </row>
    <row r="730" spans="1:14">
      <c r="A730" s="11" t="s">
        <v>1310</v>
      </c>
      <c r="B730" t="s">
        <v>2</v>
      </c>
      <c r="C730" t="s">
        <v>53</v>
      </c>
      <c r="D730" s="6">
        <v>-148.77209999999999</v>
      </c>
      <c r="E730" s="6">
        <v>1.7149000000000001</v>
      </c>
      <c r="F730" t="s">
        <v>722</v>
      </c>
      <c r="G730">
        <v>671</v>
      </c>
      <c r="H730">
        <v>235</v>
      </c>
      <c r="I730" s="6">
        <v>1.0067999999999999</v>
      </c>
      <c r="J730" s="6">
        <v>0</v>
      </c>
      <c r="K730" s="6">
        <v>2.7319</v>
      </c>
      <c r="L730" s="6">
        <v>0</v>
      </c>
      <c r="M730" s="6">
        <v>6.6680000000000001</v>
      </c>
      <c r="N730" s="53">
        <f t="shared" si="12"/>
        <v>0</v>
      </c>
    </row>
    <row r="731" spans="1:14">
      <c r="A731" s="11" t="s">
        <v>895</v>
      </c>
      <c r="B731" t="s">
        <v>2</v>
      </c>
      <c r="C731" t="s">
        <v>30</v>
      </c>
      <c r="D731" s="6">
        <v>-149.77889999999999</v>
      </c>
      <c r="E731" s="6">
        <v>0.70809999999999995</v>
      </c>
      <c r="F731" t="s">
        <v>722</v>
      </c>
      <c r="G731">
        <v>672</v>
      </c>
      <c r="H731">
        <v>236</v>
      </c>
      <c r="I731" s="6">
        <v>6.8599999999999994E-2</v>
      </c>
      <c r="J731" s="6">
        <v>0</v>
      </c>
      <c r="K731" s="6">
        <v>1.5529999999999999</v>
      </c>
      <c r="L731" s="6">
        <v>0</v>
      </c>
      <c r="M731" s="6">
        <v>7.1360000000000001</v>
      </c>
      <c r="N731" s="53">
        <f t="shared" si="12"/>
        <v>0</v>
      </c>
    </row>
    <row r="732" spans="1:14">
      <c r="A732" s="11" t="s">
        <v>340</v>
      </c>
      <c r="B732" t="s">
        <v>2</v>
      </c>
      <c r="C732" t="s">
        <v>41</v>
      </c>
      <c r="D732" s="6">
        <v>-149.77889999999999</v>
      </c>
      <c r="E732" s="6">
        <v>0.70809999999999995</v>
      </c>
      <c r="F732" t="s">
        <v>722</v>
      </c>
      <c r="G732">
        <v>672</v>
      </c>
      <c r="H732">
        <v>236</v>
      </c>
      <c r="I732" s="6">
        <v>0.32329999999999998</v>
      </c>
      <c r="J732" s="6">
        <v>0.5</v>
      </c>
      <c r="K732" s="6">
        <v>1.5529999999999999</v>
      </c>
      <c r="L732" s="6">
        <v>0</v>
      </c>
      <c r="M732" s="6">
        <v>7.1360000000000001</v>
      </c>
      <c r="N732" s="53">
        <f t="shared" si="12"/>
        <v>0.45</v>
      </c>
    </row>
    <row r="733" spans="1:14">
      <c r="A733" s="11" t="s">
        <v>1022</v>
      </c>
      <c r="B733" t="s">
        <v>2</v>
      </c>
      <c r="C733" t="s">
        <v>341</v>
      </c>
      <c r="D733" s="6">
        <v>-149.9161</v>
      </c>
      <c r="E733" s="6">
        <v>0.57089999999999996</v>
      </c>
      <c r="F733" t="s">
        <v>722</v>
      </c>
      <c r="G733">
        <v>674</v>
      </c>
      <c r="H733">
        <v>238</v>
      </c>
      <c r="I733" s="6">
        <v>0.4466</v>
      </c>
      <c r="J733" s="6">
        <v>0</v>
      </c>
      <c r="K733" s="6">
        <v>1.0326</v>
      </c>
      <c r="L733" s="6">
        <v>-4.9099999999999998E-2</v>
      </c>
      <c r="M733" s="6">
        <v>5.5129000000000001</v>
      </c>
      <c r="N733" s="53">
        <f t="shared" si="12"/>
        <v>0</v>
      </c>
    </row>
    <row r="734" spans="1:14">
      <c r="A734" s="11" t="s">
        <v>1069</v>
      </c>
      <c r="B734" t="s">
        <v>2</v>
      </c>
      <c r="C734" t="s">
        <v>341</v>
      </c>
      <c r="D734" s="6">
        <v>-150.28819999999999</v>
      </c>
      <c r="E734" s="6">
        <v>0.1988</v>
      </c>
      <c r="F734" t="s">
        <v>722</v>
      </c>
      <c r="G734">
        <v>675</v>
      </c>
      <c r="H734">
        <v>239</v>
      </c>
      <c r="I734" s="6">
        <v>0.14910000000000001</v>
      </c>
      <c r="J734" s="6">
        <v>1</v>
      </c>
      <c r="K734" s="6">
        <v>0.24790000000000001</v>
      </c>
      <c r="L734" s="6">
        <v>0</v>
      </c>
      <c r="M734" s="6">
        <v>7.5989000000000004</v>
      </c>
      <c r="N734" s="53">
        <f t="shared" si="12"/>
        <v>0.9</v>
      </c>
    </row>
    <row r="735" spans="1:14">
      <c r="A735" s="11" t="s">
        <v>1019</v>
      </c>
      <c r="B735" t="s">
        <v>2</v>
      </c>
      <c r="C735" t="s">
        <v>39</v>
      </c>
      <c r="D735" s="6">
        <v>-150.43729999999999</v>
      </c>
      <c r="E735" s="6">
        <v>4.9700000000000001E-2</v>
      </c>
      <c r="F735" t="s">
        <v>722</v>
      </c>
      <c r="G735">
        <v>676</v>
      </c>
      <c r="H735">
        <v>240</v>
      </c>
      <c r="I735" s="6">
        <v>0</v>
      </c>
      <c r="J735" s="6">
        <v>1</v>
      </c>
      <c r="K735" s="6">
        <v>7.0900000000000005E-2</v>
      </c>
      <c r="L735" s="6">
        <v>0</v>
      </c>
      <c r="M735" s="6">
        <v>7.6600999999999999</v>
      </c>
      <c r="N735" s="53">
        <f t="shared" si="12"/>
        <v>0.9</v>
      </c>
    </row>
    <row r="736" spans="1:14">
      <c r="A736" s="11" t="s">
        <v>775</v>
      </c>
      <c r="B736" t="s">
        <v>2</v>
      </c>
      <c r="C736" t="s">
        <v>15</v>
      </c>
      <c r="D736" s="6">
        <v>-150.43729999999999</v>
      </c>
      <c r="E736" s="6">
        <v>4.9700000000000001E-2</v>
      </c>
      <c r="F736" t="s">
        <v>722</v>
      </c>
      <c r="G736">
        <v>676</v>
      </c>
      <c r="H736">
        <v>240</v>
      </c>
      <c r="I736" s="6">
        <v>3.3999999999999998E-3</v>
      </c>
      <c r="J736" s="6">
        <v>0.5</v>
      </c>
      <c r="K736" s="6">
        <v>6.2E-2</v>
      </c>
      <c r="L736" s="6">
        <v>0</v>
      </c>
      <c r="M736" s="6">
        <v>7.6632999999999996</v>
      </c>
      <c r="N736" s="53">
        <f t="shared" si="12"/>
        <v>0.45</v>
      </c>
    </row>
    <row r="737" spans="1:14">
      <c r="A737" s="11" t="s">
        <v>1283</v>
      </c>
      <c r="B737" t="s">
        <v>2</v>
      </c>
      <c r="C737" t="s">
        <v>49</v>
      </c>
      <c r="D737" s="6">
        <v>-150.43729999999999</v>
      </c>
      <c r="E737" s="6">
        <v>4.9700000000000001E-2</v>
      </c>
      <c r="F737" t="s">
        <v>722</v>
      </c>
      <c r="G737">
        <v>676</v>
      </c>
      <c r="H737">
        <v>240</v>
      </c>
      <c r="I737" s="6">
        <v>2.8299999999999999E-2</v>
      </c>
      <c r="J737" s="6">
        <v>0.66669999999999996</v>
      </c>
      <c r="K737" s="6">
        <v>6.2E-2</v>
      </c>
      <c r="L737" s="6">
        <v>0</v>
      </c>
      <c r="M737" s="6">
        <v>7.6632999999999996</v>
      </c>
      <c r="N737" s="53">
        <f t="shared" si="12"/>
        <v>0.60002999999999995</v>
      </c>
    </row>
    <row r="738" spans="1:14">
      <c r="A738" s="11" t="s">
        <v>365</v>
      </c>
      <c r="B738" t="s">
        <v>2</v>
      </c>
      <c r="C738" t="s">
        <v>24</v>
      </c>
      <c r="D738" s="6">
        <v>-150.44409999999999</v>
      </c>
      <c r="E738" s="6">
        <v>4.2900000000000001E-2</v>
      </c>
      <c r="F738" t="s">
        <v>722</v>
      </c>
      <c r="G738">
        <v>679</v>
      </c>
      <c r="H738">
        <v>243</v>
      </c>
      <c r="I738" s="6">
        <v>4.2900000000000001E-2</v>
      </c>
      <c r="J738" s="6">
        <v>0</v>
      </c>
      <c r="K738" s="6">
        <v>6.6000000000000003E-2</v>
      </c>
      <c r="L738" s="6">
        <v>0</v>
      </c>
      <c r="M738" s="6">
        <v>7.6662999999999997</v>
      </c>
      <c r="N738" s="53">
        <f t="shared" si="12"/>
        <v>0</v>
      </c>
    </row>
    <row r="739" spans="1:14">
      <c r="A739" s="11" t="s">
        <v>801</v>
      </c>
      <c r="B739" t="s">
        <v>2</v>
      </c>
      <c r="C739" t="s">
        <v>341</v>
      </c>
      <c r="D739" s="6">
        <v>-150.48699999999999</v>
      </c>
      <c r="E739" s="6">
        <v>0</v>
      </c>
      <c r="F739" t="s">
        <v>722</v>
      </c>
      <c r="G739">
        <v>731</v>
      </c>
      <c r="H739">
        <v>244</v>
      </c>
      <c r="I739" s="6">
        <v>0</v>
      </c>
      <c r="J739" s="6">
        <v>0.33329999999999999</v>
      </c>
      <c r="K739" s="6">
        <v>0</v>
      </c>
      <c r="L739" s="6">
        <v>0</v>
      </c>
      <c r="M739" s="6" t="s">
        <v>722</v>
      </c>
      <c r="N739" s="53">
        <f t="shared" si="12"/>
        <v>0.29997000000000001</v>
      </c>
    </row>
    <row r="740" spans="1:14">
      <c r="A740" s="11" t="s">
        <v>893</v>
      </c>
      <c r="B740" t="s">
        <v>2</v>
      </c>
      <c r="C740" t="s">
        <v>341</v>
      </c>
      <c r="D740" s="6">
        <v>-150.48699999999999</v>
      </c>
      <c r="E740" s="6">
        <v>0</v>
      </c>
      <c r="F740" t="s">
        <v>722</v>
      </c>
      <c r="G740">
        <v>731</v>
      </c>
      <c r="H740">
        <v>244</v>
      </c>
      <c r="I740" s="6">
        <v>0</v>
      </c>
      <c r="J740" s="6">
        <v>0</v>
      </c>
      <c r="K740" s="6">
        <v>0</v>
      </c>
      <c r="L740" s="6">
        <v>0</v>
      </c>
      <c r="M740" s="6" t="s">
        <v>722</v>
      </c>
      <c r="N740" s="53">
        <f t="shared" si="12"/>
        <v>0</v>
      </c>
    </row>
    <row r="741" spans="1:14">
      <c r="A741" s="11" t="s">
        <v>1025</v>
      </c>
      <c r="B741" t="s">
        <v>2</v>
      </c>
      <c r="C741" t="s">
        <v>341</v>
      </c>
      <c r="D741" s="6">
        <v>-150.48699999999999</v>
      </c>
      <c r="E741" s="6">
        <v>0</v>
      </c>
      <c r="F741" t="s">
        <v>722</v>
      </c>
      <c r="G741">
        <v>731</v>
      </c>
      <c r="H741">
        <v>244</v>
      </c>
      <c r="I741" s="6">
        <v>0</v>
      </c>
      <c r="J741" s="6">
        <v>1</v>
      </c>
      <c r="K741" s="6">
        <v>0</v>
      </c>
      <c r="L741" s="6">
        <v>0</v>
      </c>
      <c r="M741" s="6" t="s">
        <v>722</v>
      </c>
      <c r="N741" s="53">
        <f t="shared" si="12"/>
        <v>0.9</v>
      </c>
    </row>
    <row r="742" spans="1:14">
      <c r="A742" s="11" t="s">
        <v>346</v>
      </c>
      <c r="B742" t="s">
        <v>2</v>
      </c>
      <c r="C742" t="s">
        <v>341</v>
      </c>
      <c r="D742" s="6">
        <v>-150.48699999999999</v>
      </c>
      <c r="E742" s="6">
        <v>0</v>
      </c>
      <c r="F742" t="s">
        <v>722</v>
      </c>
      <c r="G742">
        <v>731</v>
      </c>
      <c r="H742">
        <v>244</v>
      </c>
      <c r="I742" s="6">
        <v>0</v>
      </c>
      <c r="J742" s="6">
        <v>1</v>
      </c>
      <c r="K742" s="6">
        <v>0</v>
      </c>
      <c r="L742" s="6">
        <v>0</v>
      </c>
      <c r="M742" s="6" t="s">
        <v>722</v>
      </c>
      <c r="N742" s="53">
        <f t="shared" si="12"/>
        <v>0.9</v>
      </c>
    </row>
    <row r="743" spans="1:14">
      <c r="A743" s="11" t="s">
        <v>972</v>
      </c>
      <c r="B743" t="s">
        <v>2</v>
      </c>
      <c r="C743" t="s">
        <v>341</v>
      </c>
      <c r="D743" s="6">
        <v>-150.48699999999999</v>
      </c>
      <c r="E743" s="6">
        <v>0</v>
      </c>
      <c r="F743" t="s">
        <v>722</v>
      </c>
      <c r="G743">
        <v>731</v>
      </c>
      <c r="H743">
        <v>244</v>
      </c>
      <c r="I743" s="6">
        <v>0</v>
      </c>
      <c r="J743" s="6">
        <v>0.33329999999999999</v>
      </c>
      <c r="K743" s="6">
        <v>0</v>
      </c>
      <c r="L743" s="6">
        <v>0</v>
      </c>
      <c r="M743" s="6" t="s">
        <v>722</v>
      </c>
      <c r="N743" s="53">
        <f t="shared" si="12"/>
        <v>0.29997000000000001</v>
      </c>
    </row>
    <row r="744" spans="1:14">
      <c r="A744" s="11" t="s">
        <v>981</v>
      </c>
      <c r="B744" t="s">
        <v>2</v>
      </c>
      <c r="C744" t="s">
        <v>341</v>
      </c>
      <c r="D744" s="6">
        <v>-150.48699999999999</v>
      </c>
      <c r="E744" s="6">
        <v>0</v>
      </c>
      <c r="F744" t="s">
        <v>722</v>
      </c>
      <c r="G744">
        <v>731</v>
      </c>
      <c r="H744">
        <v>244</v>
      </c>
      <c r="I744" s="6">
        <v>0</v>
      </c>
      <c r="J744" s="6">
        <v>0</v>
      </c>
      <c r="K744" s="6">
        <v>0</v>
      </c>
      <c r="L744" s="6">
        <v>0</v>
      </c>
      <c r="M744" s="6" t="s">
        <v>722</v>
      </c>
      <c r="N744" s="53">
        <f t="shared" si="12"/>
        <v>0</v>
      </c>
    </row>
    <row r="745" spans="1:14">
      <c r="A745" s="11" t="s">
        <v>1048</v>
      </c>
      <c r="B745" t="s">
        <v>2</v>
      </c>
      <c r="C745" t="s">
        <v>341</v>
      </c>
      <c r="D745" s="6">
        <v>-150.48699999999999</v>
      </c>
      <c r="E745" s="6">
        <v>0</v>
      </c>
      <c r="F745" t="s">
        <v>722</v>
      </c>
      <c r="G745">
        <v>731</v>
      </c>
      <c r="H745">
        <v>244</v>
      </c>
      <c r="I745" s="6">
        <v>0</v>
      </c>
      <c r="J745" s="6">
        <v>1</v>
      </c>
      <c r="K745" s="6">
        <v>0</v>
      </c>
      <c r="L745" s="6">
        <v>0</v>
      </c>
      <c r="M745" s="6" t="s">
        <v>722</v>
      </c>
      <c r="N745" s="53">
        <f t="shared" si="12"/>
        <v>0.9</v>
      </c>
    </row>
    <row r="746" spans="1:14">
      <c r="A746" s="11" t="s">
        <v>1059</v>
      </c>
      <c r="B746" t="s">
        <v>2</v>
      </c>
      <c r="C746" t="s">
        <v>341</v>
      </c>
      <c r="D746" s="6">
        <v>-150.48699999999999</v>
      </c>
      <c r="E746" s="6">
        <v>0</v>
      </c>
      <c r="F746" t="s">
        <v>722</v>
      </c>
      <c r="G746">
        <v>731</v>
      </c>
      <c r="H746">
        <v>244</v>
      </c>
      <c r="I746" s="6">
        <v>0</v>
      </c>
      <c r="J746" s="6">
        <v>1</v>
      </c>
      <c r="K746" s="6">
        <v>0</v>
      </c>
      <c r="L746" s="6">
        <v>0</v>
      </c>
      <c r="M746" s="6" t="s">
        <v>722</v>
      </c>
      <c r="N746" s="53">
        <f t="shared" si="12"/>
        <v>0.9</v>
      </c>
    </row>
    <row r="747" spans="1:14">
      <c r="A747" s="11" t="s">
        <v>899</v>
      </c>
      <c r="B747" t="s">
        <v>2</v>
      </c>
      <c r="C747" t="s">
        <v>341</v>
      </c>
      <c r="D747" s="6">
        <v>-150.48699999999999</v>
      </c>
      <c r="E747" s="6">
        <v>0</v>
      </c>
      <c r="F747" t="s">
        <v>722</v>
      </c>
      <c r="G747">
        <v>731</v>
      </c>
      <c r="H747">
        <v>244</v>
      </c>
      <c r="I747" s="6">
        <v>0</v>
      </c>
      <c r="J747" s="6">
        <v>1</v>
      </c>
      <c r="K747" s="6">
        <v>0</v>
      </c>
      <c r="L747" s="6">
        <v>0</v>
      </c>
      <c r="M747" s="6" t="s">
        <v>722</v>
      </c>
      <c r="N747" s="53">
        <f t="shared" si="12"/>
        <v>0.9</v>
      </c>
    </row>
    <row r="748" spans="1:14">
      <c r="A748" s="11" t="s">
        <v>520</v>
      </c>
      <c r="B748" t="s">
        <v>2</v>
      </c>
      <c r="C748" t="s">
        <v>47</v>
      </c>
      <c r="D748" s="6">
        <v>-150.48699999999999</v>
      </c>
      <c r="E748" s="6">
        <v>0</v>
      </c>
      <c r="F748" t="s">
        <v>722</v>
      </c>
      <c r="G748">
        <v>731</v>
      </c>
      <c r="H748">
        <v>244</v>
      </c>
      <c r="I748" s="6">
        <v>0</v>
      </c>
      <c r="J748" s="6">
        <v>0</v>
      </c>
      <c r="K748" s="6">
        <v>5.0864000000000003</v>
      </c>
      <c r="L748" s="6">
        <v>0</v>
      </c>
      <c r="M748" s="6">
        <v>6.2942999999999998</v>
      </c>
      <c r="N748" s="53">
        <f t="shared" si="12"/>
        <v>0</v>
      </c>
    </row>
    <row r="749" spans="1:14">
      <c r="A749" s="11" t="s">
        <v>1538</v>
      </c>
      <c r="B749" t="s">
        <v>2</v>
      </c>
      <c r="C749" t="s">
        <v>341</v>
      </c>
      <c r="D749" s="6">
        <v>-150.48699999999999</v>
      </c>
      <c r="E749" s="6">
        <v>0</v>
      </c>
      <c r="F749" t="s">
        <v>722</v>
      </c>
      <c r="G749">
        <v>731</v>
      </c>
      <c r="H749">
        <v>244</v>
      </c>
      <c r="I749" s="6">
        <v>0</v>
      </c>
      <c r="J749" s="6">
        <v>0</v>
      </c>
      <c r="K749" s="6">
        <v>0</v>
      </c>
      <c r="L749" s="6">
        <v>0</v>
      </c>
      <c r="M749" s="6" t="s">
        <v>722</v>
      </c>
      <c r="N749" s="53">
        <f t="shared" si="12"/>
        <v>0</v>
      </c>
    </row>
    <row r="750" spans="1:14">
      <c r="A750" s="11" t="s">
        <v>826</v>
      </c>
      <c r="B750" t="s">
        <v>2</v>
      </c>
      <c r="C750" t="s">
        <v>341</v>
      </c>
      <c r="D750" s="6">
        <v>-150.48699999999999</v>
      </c>
      <c r="E750" s="6">
        <v>0</v>
      </c>
      <c r="F750" t="s">
        <v>722</v>
      </c>
      <c r="G750">
        <v>731</v>
      </c>
      <c r="H750">
        <v>244</v>
      </c>
      <c r="I750" s="6">
        <v>0</v>
      </c>
      <c r="J750" s="6">
        <v>1</v>
      </c>
      <c r="K750" s="6">
        <v>0</v>
      </c>
      <c r="L750" s="6">
        <v>0</v>
      </c>
      <c r="M750" s="6" t="s">
        <v>722</v>
      </c>
      <c r="N750" s="53">
        <f t="shared" si="12"/>
        <v>0.9</v>
      </c>
    </row>
    <row r="751" spans="1:14">
      <c r="A751" s="11" t="s">
        <v>376</v>
      </c>
      <c r="B751" t="s">
        <v>2</v>
      </c>
      <c r="C751" t="s">
        <v>341</v>
      </c>
      <c r="D751" s="6">
        <v>-150.48699999999999</v>
      </c>
      <c r="E751" s="6">
        <v>0</v>
      </c>
      <c r="F751" t="s">
        <v>722</v>
      </c>
      <c r="G751">
        <v>731</v>
      </c>
      <c r="H751">
        <v>244</v>
      </c>
      <c r="I751" s="6">
        <v>0</v>
      </c>
      <c r="J751" s="6">
        <v>0.5</v>
      </c>
      <c r="K751" s="6">
        <v>0</v>
      </c>
      <c r="L751" s="6">
        <v>0</v>
      </c>
      <c r="M751" s="6" t="s">
        <v>722</v>
      </c>
      <c r="N751" s="53">
        <f t="shared" si="12"/>
        <v>0.45</v>
      </c>
    </row>
    <row r="752" spans="1:14">
      <c r="A752" s="11" t="s">
        <v>874</v>
      </c>
      <c r="B752" t="s">
        <v>2</v>
      </c>
      <c r="C752" t="s">
        <v>341</v>
      </c>
      <c r="D752" s="6">
        <v>-150.48699999999999</v>
      </c>
      <c r="E752" s="6">
        <v>0</v>
      </c>
      <c r="F752" t="s">
        <v>722</v>
      </c>
      <c r="G752">
        <v>731</v>
      </c>
      <c r="H752">
        <v>244</v>
      </c>
      <c r="I752" s="6">
        <v>0</v>
      </c>
      <c r="J752" s="6">
        <v>0</v>
      </c>
      <c r="K752" s="6">
        <v>0</v>
      </c>
      <c r="L752" s="6">
        <v>0</v>
      </c>
      <c r="M752" s="6" t="s">
        <v>722</v>
      </c>
      <c r="N752" s="53">
        <f t="shared" si="12"/>
        <v>0</v>
      </c>
    </row>
    <row r="753" spans="1:14">
      <c r="A753" s="11" t="s">
        <v>902</v>
      </c>
      <c r="B753" t="s">
        <v>2</v>
      </c>
      <c r="C753" t="s">
        <v>341</v>
      </c>
      <c r="D753" s="6">
        <v>-150.48699999999999</v>
      </c>
      <c r="E753" s="6">
        <v>0</v>
      </c>
      <c r="F753" t="s">
        <v>722</v>
      </c>
      <c r="G753">
        <v>731</v>
      </c>
      <c r="H753">
        <v>244</v>
      </c>
      <c r="I753" s="6">
        <v>0</v>
      </c>
      <c r="J753" s="6">
        <v>0</v>
      </c>
      <c r="K753" s="6">
        <v>0</v>
      </c>
      <c r="L753" s="6">
        <v>0</v>
      </c>
      <c r="M753" s="6">
        <v>-0.8417</v>
      </c>
      <c r="N753" s="53">
        <f t="shared" si="12"/>
        <v>0</v>
      </c>
    </row>
    <row r="754" spans="1:14">
      <c r="A754" s="11" t="s">
        <v>372</v>
      </c>
      <c r="B754" t="s">
        <v>2</v>
      </c>
      <c r="C754" t="s">
        <v>19</v>
      </c>
      <c r="D754" s="6">
        <v>-150.48699999999999</v>
      </c>
      <c r="E754" s="6">
        <v>0</v>
      </c>
      <c r="F754" t="s">
        <v>722</v>
      </c>
      <c r="G754">
        <v>731</v>
      </c>
      <c r="H754">
        <v>244</v>
      </c>
      <c r="I754" s="6">
        <v>0</v>
      </c>
      <c r="J754" s="6">
        <v>0.5</v>
      </c>
      <c r="K754" s="6">
        <v>0</v>
      </c>
      <c r="L754" s="6">
        <v>0</v>
      </c>
      <c r="M754" s="6" t="s">
        <v>722</v>
      </c>
      <c r="N754" s="53">
        <f t="shared" si="12"/>
        <v>0.45</v>
      </c>
    </row>
    <row r="755" spans="1:14">
      <c r="A755" s="11" t="s">
        <v>865</v>
      </c>
      <c r="B755" t="s">
        <v>2</v>
      </c>
      <c r="C755" t="s">
        <v>341</v>
      </c>
      <c r="D755" s="6">
        <v>-150.48699999999999</v>
      </c>
      <c r="E755" s="6">
        <v>0</v>
      </c>
      <c r="F755" t="s">
        <v>722</v>
      </c>
      <c r="G755">
        <v>731</v>
      </c>
      <c r="H755">
        <v>244</v>
      </c>
      <c r="I755" s="6">
        <v>0</v>
      </c>
      <c r="J755" s="6">
        <v>0.33329999999999999</v>
      </c>
      <c r="K755" s="6">
        <v>0</v>
      </c>
      <c r="L755" s="6">
        <v>0</v>
      </c>
      <c r="M755" s="6">
        <v>-0.62660000000000005</v>
      </c>
      <c r="N755" s="53">
        <f t="shared" si="12"/>
        <v>0.29997000000000001</v>
      </c>
    </row>
    <row r="756" spans="1:14">
      <c r="A756" s="11" t="s">
        <v>1033</v>
      </c>
      <c r="B756" t="s">
        <v>2</v>
      </c>
      <c r="C756" t="s">
        <v>341</v>
      </c>
      <c r="D756" s="6">
        <v>-150.48699999999999</v>
      </c>
      <c r="E756" s="6">
        <v>0</v>
      </c>
      <c r="F756" t="s">
        <v>722</v>
      </c>
      <c r="G756">
        <v>731</v>
      </c>
      <c r="H756">
        <v>244</v>
      </c>
      <c r="I756" s="6">
        <v>0</v>
      </c>
      <c r="J756" s="6">
        <v>0</v>
      </c>
      <c r="K756" s="6">
        <v>0</v>
      </c>
      <c r="L756" s="6">
        <v>0</v>
      </c>
      <c r="M756" s="6" t="s">
        <v>722</v>
      </c>
      <c r="N756" s="53">
        <f t="shared" si="12"/>
        <v>0</v>
      </c>
    </row>
    <row r="757" spans="1:14">
      <c r="A757" s="11" t="s">
        <v>931</v>
      </c>
      <c r="B757" t="s">
        <v>2</v>
      </c>
      <c r="C757" t="s">
        <v>341</v>
      </c>
      <c r="D757" s="6">
        <v>-150.48699999999999</v>
      </c>
      <c r="E757" s="6">
        <v>0</v>
      </c>
      <c r="F757" t="s">
        <v>722</v>
      </c>
      <c r="G757">
        <v>731</v>
      </c>
      <c r="H757">
        <v>244</v>
      </c>
      <c r="I757" s="6">
        <v>0</v>
      </c>
      <c r="J757" s="6">
        <v>0</v>
      </c>
      <c r="K757" s="6">
        <v>0</v>
      </c>
      <c r="L757" s="6">
        <v>0</v>
      </c>
      <c r="M757" s="6" t="s">
        <v>722</v>
      </c>
      <c r="N757" s="53">
        <f t="shared" si="12"/>
        <v>0</v>
      </c>
    </row>
    <row r="758" spans="1:14">
      <c r="A758" s="11" t="s">
        <v>843</v>
      </c>
      <c r="B758" t="s">
        <v>2</v>
      </c>
      <c r="C758" t="s">
        <v>132</v>
      </c>
      <c r="D758" s="6">
        <v>-150.48699999999999</v>
      </c>
      <c r="E758" s="6">
        <v>0</v>
      </c>
      <c r="F758" t="s">
        <v>722</v>
      </c>
      <c r="G758">
        <v>731</v>
      </c>
      <c r="H758">
        <v>244</v>
      </c>
      <c r="I758" s="6">
        <v>0</v>
      </c>
      <c r="J758" s="6">
        <v>1.5</v>
      </c>
      <c r="K758" s="6">
        <v>0</v>
      </c>
      <c r="L758" s="6">
        <v>0</v>
      </c>
      <c r="M758" s="6">
        <v>-1.0406</v>
      </c>
      <c r="N758" s="53">
        <f t="shared" si="12"/>
        <v>1.35</v>
      </c>
    </row>
    <row r="759" spans="1:14">
      <c r="A759" s="11" t="s">
        <v>1036</v>
      </c>
      <c r="B759" t="s">
        <v>2</v>
      </c>
      <c r="C759" t="s">
        <v>64</v>
      </c>
      <c r="D759" s="6">
        <v>-150.48699999999999</v>
      </c>
      <c r="E759" s="6">
        <v>0</v>
      </c>
      <c r="F759" t="s">
        <v>722</v>
      </c>
      <c r="G759">
        <v>731</v>
      </c>
      <c r="H759">
        <v>244</v>
      </c>
      <c r="I759" s="6">
        <v>0</v>
      </c>
      <c r="J759" s="6">
        <v>0</v>
      </c>
      <c r="K759" s="6">
        <v>0</v>
      </c>
      <c r="L759" s="6">
        <v>0</v>
      </c>
      <c r="M759" s="6" t="s">
        <v>722</v>
      </c>
      <c r="N759" s="53">
        <f t="shared" si="12"/>
        <v>0</v>
      </c>
    </row>
    <row r="760" spans="1:14">
      <c r="A760" s="11" t="s">
        <v>398</v>
      </c>
      <c r="B760" t="s">
        <v>2</v>
      </c>
      <c r="C760" t="s">
        <v>39</v>
      </c>
      <c r="D760" s="6">
        <v>-150.48699999999999</v>
      </c>
      <c r="E760" s="6">
        <v>0</v>
      </c>
      <c r="F760" t="s">
        <v>722</v>
      </c>
      <c r="G760">
        <v>731</v>
      </c>
      <c r="H760">
        <v>244</v>
      </c>
      <c r="I760" s="6">
        <v>0</v>
      </c>
      <c r="J760" s="6">
        <v>0.66669999999999996</v>
      </c>
      <c r="K760" s="6">
        <v>0</v>
      </c>
      <c r="L760" s="6">
        <v>0</v>
      </c>
      <c r="M760" s="6">
        <v>-0.40400000000000003</v>
      </c>
      <c r="N760" s="53">
        <f t="shared" si="12"/>
        <v>0.60002999999999995</v>
      </c>
    </row>
    <row r="761" spans="1:14">
      <c r="A761" s="11" t="s">
        <v>914</v>
      </c>
      <c r="B761" t="s">
        <v>2</v>
      </c>
      <c r="C761" t="s">
        <v>341</v>
      </c>
      <c r="D761" s="6">
        <v>-150.48699999999999</v>
      </c>
      <c r="E761" s="6">
        <v>0</v>
      </c>
      <c r="F761" t="s">
        <v>722</v>
      </c>
      <c r="G761">
        <v>731</v>
      </c>
      <c r="H761">
        <v>244</v>
      </c>
      <c r="I761" s="6">
        <v>0</v>
      </c>
      <c r="J761" s="6">
        <v>0</v>
      </c>
      <c r="K761" s="6">
        <v>0</v>
      </c>
      <c r="L761" s="6">
        <v>0</v>
      </c>
      <c r="M761" s="6" t="s">
        <v>722</v>
      </c>
      <c r="N761" s="53">
        <f t="shared" si="12"/>
        <v>0</v>
      </c>
    </row>
    <row r="762" spans="1:14">
      <c r="A762" s="11" t="s">
        <v>74</v>
      </c>
      <c r="B762" t="s">
        <v>2</v>
      </c>
      <c r="C762" t="s">
        <v>75</v>
      </c>
      <c r="D762" s="6">
        <v>-150.48699999999999</v>
      </c>
      <c r="E762" s="6">
        <v>0</v>
      </c>
      <c r="F762" t="s">
        <v>722</v>
      </c>
      <c r="G762">
        <v>731</v>
      </c>
      <c r="H762">
        <v>244</v>
      </c>
      <c r="I762" s="6">
        <v>0</v>
      </c>
      <c r="J762" s="6">
        <v>11.5</v>
      </c>
      <c r="K762" s="6">
        <v>0</v>
      </c>
      <c r="L762" s="6">
        <v>0</v>
      </c>
      <c r="M762" s="6">
        <v>1.0184</v>
      </c>
      <c r="N762" s="53">
        <f t="shared" si="12"/>
        <v>10.35</v>
      </c>
    </row>
    <row r="763" spans="1:14">
      <c r="A763" s="11" t="s">
        <v>407</v>
      </c>
      <c r="B763" t="s">
        <v>2</v>
      </c>
      <c r="C763" t="s">
        <v>91</v>
      </c>
      <c r="D763" s="6">
        <v>-150.48699999999999</v>
      </c>
      <c r="E763" s="6">
        <v>0</v>
      </c>
      <c r="F763" t="s">
        <v>722</v>
      </c>
      <c r="G763">
        <v>731</v>
      </c>
      <c r="H763">
        <v>244</v>
      </c>
      <c r="I763" s="6">
        <v>0</v>
      </c>
      <c r="J763" s="6">
        <v>0</v>
      </c>
      <c r="K763" s="6">
        <v>0</v>
      </c>
      <c r="L763" s="6">
        <v>0</v>
      </c>
      <c r="M763" s="6" t="s">
        <v>722</v>
      </c>
      <c r="N763" s="53">
        <f t="shared" si="12"/>
        <v>0</v>
      </c>
    </row>
    <row r="764" spans="1:14">
      <c r="A764" s="11" t="s">
        <v>943</v>
      </c>
      <c r="B764" t="s">
        <v>2</v>
      </c>
      <c r="C764" t="s">
        <v>341</v>
      </c>
      <c r="D764" s="6">
        <v>-150.48699999999999</v>
      </c>
      <c r="E764" s="6">
        <v>0</v>
      </c>
      <c r="F764" t="s">
        <v>722</v>
      </c>
      <c r="G764">
        <v>731</v>
      </c>
      <c r="H764">
        <v>244</v>
      </c>
      <c r="I764" s="6">
        <v>0</v>
      </c>
      <c r="J764" s="6">
        <v>0</v>
      </c>
      <c r="K764" s="6">
        <v>0</v>
      </c>
      <c r="L764" s="6">
        <v>0</v>
      </c>
      <c r="M764" s="6" t="s">
        <v>722</v>
      </c>
      <c r="N764" s="53">
        <f t="shared" si="12"/>
        <v>0</v>
      </c>
    </row>
    <row r="765" spans="1:14">
      <c r="A765" s="11" t="s">
        <v>370</v>
      </c>
      <c r="B765" t="s">
        <v>2</v>
      </c>
      <c r="C765" t="s">
        <v>53</v>
      </c>
      <c r="D765" s="6">
        <v>-150.48699999999999</v>
      </c>
      <c r="E765" s="6">
        <v>0</v>
      </c>
      <c r="F765" t="s">
        <v>722</v>
      </c>
      <c r="G765">
        <v>731</v>
      </c>
      <c r="H765">
        <v>244</v>
      </c>
      <c r="I765" s="6">
        <v>0</v>
      </c>
      <c r="J765" s="6">
        <v>0.33329999999999999</v>
      </c>
      <c r="K765" s="6">
        <v>0</v>
      </c>
      <c r="L765" s="6">
        <v>0</v>
      </c>
      <c r="M765" s="6" t="s">
        <v>722</v>
      </c>
      <c r="N765" s="53">
        <f t="shared" si="12"/>
        <v>0.29997000000000001</v>
      </c>
    </row>
    <row r="766" spans="1:14">
      <c r="A766" s="11" t="s">
        <v>354</v>
      </c>
      <c r="B766" t="s">
        <v>2</v>
      </c>
      <c r="C766" t="s">
        <v>64</v>
      </c>
      <c r="D766" s="6">
        <v>-150.48699999999999</v>
      </c>
      <c r="E766" s="6">
        <v>0</v>
      </c>
      <c r="F766" t="s">
        <v>722</v>
      </c>
      <c r="G766">
        <v>731</v>
      </c>
      <c r="H766">
        <v>244</v>
      </c>
      <c r="I766" s="6">
        <v>0</v>
      </c>
      <c r="J766" s="6">
        <v>0</v>
      </c>
      <c r="K766" s="6">
        <v>0</v>
      </c>
      <c r="L766" s="6">
        <v>0</v>
      </c>
      <c r="M766" s="6" t="s">
        <v>722</v>
      </c>
      <c r="N766" s="53">
        <f t="shared" ref="N766:N829" si="13">0.9*J766</f>
        <v>0</v>
      </c>
    </row>
    <row r="767" spans="1:14">
      <c r="A767" s="11" t="s">
        <v>1044</v>
      </c>
      <c r="B767" t="s">
        <v>2</v>
      </c>
      <c r="C767" t="s">
        <v>83</v>
      </c>
      <c r="D767" s="6">
        <v>-150.48699999999999</v>
      </c>
      <c r="E767" s="6">
        <v>0</v>
      </c>
      <c r="F767" t="s">
        <v>722</v>
      </c>
      <c r="G767">
        <v>731</v>
      </c>
      <c r="H767">
        <v>244</v>
      </c>
      <c r="I767" s="6">
        <v>0</v>
      </c>
      <c r="J767" s="6">
        <v>0</v>
      </c>
      <c r="K767" s="6">
        <v>0</v>
      </c>
      <c r="L767" s="6">
        <v>0</v>
      </c>
      <c r="M767" s="6" t="s">
        <v>722</v>
      </c>
      <c r="N767" s="53">
        <f t="shared" si="13"/>
        <v>0</v>
      </c>
    </row>
    <row r="768" spans="1:14">
      <c r="A768" s="11" t="s">
        <v>1285</v>
      </c>
      <c r="B768" t="s">
        <v>2</v>
      </c>
      <c r="C768" t="s">
        <v>24</v>
      </c>
      <c r="D768" s="6">
        <v>-150.48699999999999</v>
      </c>
      <c r="E768" s="6">
        <v>0</v>
      </c>
      <c r="F768" t="s">
        <v>722</v>
      </c>
      <c r="G768">
        <v>731</v>
      </c>
      <c r="H768">
        <v>244</v>
      </c>
      <c r="I768" s="6">
        <v>0</v>
      </c>
      <c r="J768" s="6">
        <v>0</v>
      </c>
      <c r="K768" s="6">
        <v>0</v>
      </c>
      <c r="L768" s="6">
        <v>0</v>
      </c>
      <c r="M768" s="6" t="s">
        <v>722</v>
      </c>
      <c r="N768" s="53">
        <f t="shared" si="13"/>
        <v>0</v>
      </c>
    </row>
    <row r="769" spans="1:14">
      <c r="A769" s="11" t="s">
        <v>1286</v>
      </c>
      <c r="B769" t="s">
        <v>2</v>
      </c>
      <c r="C769" t="s">
        <v>26</v>
      </c>
      <c r="D769" s="6">
        <v>-150.48699999999999</v>
      </c>
      <c r="E769" s="6">
        <v>0</v>
      </c>
      <c r="F769" t="s">
        <v>722</v>
      </c>
      <c r="G769">
        <v>731</v>
      </c>
      <c r="H769">
        <v>244</v>
      </c>
      <c r="I769" s="6">
        <v>0</v>
      </c>
      <c r="J769" s="6">
        <v>0</v>
      </c>
      <c r="K769" s="6">
        <v>0</v>
      </c>
      <c r="L769" s="6">
        <v>0</v>
      </c>
      <c r="M769" s="6" t="s">
        <v>722</v>
      </c>
      <c r="N769" s="53">
        <f t="shared" si="13"/>
        <v>0</v>
      </c>
    </row>
    <row r="770" spans="1:14">
      <c r="A770" s="11" t="s">
        <v>1287</v>
      </c>
      <c r="B770" t="s">
        <v>2</v>
      </c>
      <c r="C770" t="s">
        <v>341</v>
      </c>
      <c r="D770" s="6">
        <v>-150.48699999999999</v>
      </c>
      <c r="E770" s="6">
        <v>0</v>
      </c>
      <c r="F770" t="s">
        <v>722</v>
      </c>
      <c r="G770">
        <v>731</v>
      </c>
      <c r="H770">
        <v>244</v>
      </c>
      <c r="I770" s="6">
        <v>0</v>
      </c>
      <c r="J770" s="6">
        <v>0</v>
      </c>
      <c r="K770" s="6">
        <v>0</v>
      </c>
      <c r="L770" s="6">
        <v>0</v>
      </c>
      <c r="M770" s="6" t="s">
        <v>722</v>
      </c>
      <c r="N770" s="53">
        <f t="shared" si="13"/>
        <v>0</v>
      </c>
    </row>
    <row r="771" spans="1:14">
      <c r="A771" s="11" t="s">
        <v>1046</v>
      </c>
      <c r="B771" t="s">
        <v>2</v>
      </c>
      <c r="C771" t="s">
        <v>24</v>
      </c>
      <c r="D771" s="6">
        <v>-150.48699999999999</v>
      </c>
      <c r="E771" s="6">
        <v>0</v>
      </c>
      <c r="F771" t="s">
        <v>722</v>
      </c>
      <c r="G771">
        <v>731</v>
      </c>
      <c r="H771">
        <v>244</v>
      </c>
      <c r="I771" s="6">
        <v>0</v>
      </c>
      <c r="J771" s="6">
        <v>0</v>
      </c>
      <c r="K771" s="6">
        <v>0</v>
      </c>
      <c r="L771" s="6">
        <v>0</v>
      </c>
      <c r="M771" s="6" t="s">
        <v>722</v>
      </c>
      <c r="N771" s="53">
        <f t="shared" si="13"/>
        <v>0</v>
      </c>
    </row>
    <row r="772" spans="1:14">
      <c r="A772" s="11" t="s">
        <v>1288</v>
      </c>
      <c r="B772" t="s">
        <v>2</v>
      </c>
      <c r="C772" t="s">
        <v>341</v>
      </c>
      <c r="D772" s="6">
        <v>-150.48699999999999</v>
      </c>
      <c r="E772" s="6">
        <v>0</v>
      </c>
      <c r="F772" t="s">
        <v>722</v>
      </c>
      <c r="G772">
        <v>731</v>
      </c>
      <c r="H772">
        <v>244</v>
      </c>
      <c r="I772" s="6">
        <v>0</v>
      </c>
      <c r="J772" s="6">
        <v>0</v>
      </c>
      <c r="K772" s="6">
        <v>0</v>
      </c>
      <c r="L772" s="6">
        <v>0</v>
      </c>
      <c r="M772" s="6" t="s">
        <v>722</v>
      </c>
      <c r="N772" s="53">
        <f t="shared" si="13"/>
        <v>0</v>
      </c>
    </row>
    <row r="773" spans="1:14">
      <c r="A773" s="11" t="s">
        <v>1289</v>
      </c>
      <c r="B773" t="s">
        <v>2</v>
      </c>
      <c r="C773" t="s">
        <v>85</v>
      </c>
      <c r="D773" s="6">
        <v>-150.48699999999999</v>
      </c>
      <c r="E773" s="6">
        <v>0</v>
      </c>
      <c r="F773" t="s">
        <v>722</v>
      </c>
      <c r="G773">
        <v>731</v>
      </c>
      <c r="H773">
        <v>244</v>
      </c>
      <c r="I773" s="6">
        <v>0</v>
      </c>
      <c r="J773" s="6">
        <v>0</v>
      </c>
      <c r="K773" s="6">
        <v>0</v>
      </c>
      <c r="L773" s="6">
        <v>0</v>
      </c>
      <c r="M773" s="6" t="s">
        <v>722</v>
      </c>
      <c r="N773" s="53">
        <f t="shared" si="13"/>
        <v>0</v>
      </c>
    </row>
    <row r="774" spans="1:14">
      <c r="A774" s="11" t="s">
        <v>1290</v>
      </c>
      <c r="B774" t="s">
        <v>2</v>
      </c>
      <c r="C774" t="s">
        <v>57</v>
      </c>
      <c r="D774" s="6">
        <v>-150.48699999999999</v>
      </c>
      <c r="E774" s="6">
        <v>0</v>
      </c>
      <c r="F774" t="s">
        <v>722</v>
      </c>
      <c r="G774">
        <v>731</v>
      </c>
      <c r="H774">
        <v>244</v>
      </c>
      <c r="I774" s="6">
        <v>0</v>
      </c>
      <c r="J774" s="6">
        <v>0</v>
      </c>
      <c r="K774" s="6">
        <v>0</v>
      </c>
      <c r="L774" s="6">
        <v>0</v>
      </c>
      <c r="M774" s="6" t="s">
        <v>722</v>
      </c>
      <c r="N774" s="53">
        <f t="shared" si="13"/>
        <v>0</v>
      </c>
    </row>
    <row r="775" spans="1:14">
      <c r="A775" s="11" t="s">
        <v>343</v>
      </c>
      <c r="B775" t="s">
        <v>2</v>
      </c>
      <c r="C775" t="s">
        <v>64</v>
      </c>
      <c r="D775" s="6">
        <v>-150.48699999999999</v>
      </c>
      <c r="E775" s="6">
        <v>0</v>
      </c>
      <c r="F775" t="s">
        <v>722</v>
      </c>
      <c r="G775">
        <v>731</v>
      </c>
      <c r="H775">
        <v>244</v>
      </c>
      <c r="I775" s="6">
        <v>0</v>
      </c>
      <c r="J775" s="6">
        <v>0.5</v>
      </c>
      <c r="K775" s="6">
        <v>0</v>
      </c>
      <c r="L775" s="6">
        <v>0</v>
      </c>
      <c r="M775" s="6" t="s">
        <v>722</v>
      </c>
      <c r="N775" s="53">
        <f t="shared" si="13"/>
        <v>0.45</v>
      </c>
    </row>
    <row r="776" spans="1:14">
      <c r="A776" s="11" t="s">
        <v>1292</v>
      </c>
      <c r="B776" t="s">
        <v>2</v>
      </c>
      <c r="C776" t="s">
        <v>85</v>
      </c>
      <c r="D776" s="6">
        <v>-150.48699999999999</v>
      </c>
      <c r="E776" s="6">
        <v>0</v>
      </c>
      <c r="F776" t="s">
        <v>722</v>
      </c>
      <c r="G776">
        <v>731</v>
      </c>
      <c r="H776">
        <v>244</v>
      </c>
      <c r="I776" s="6">
        <v>0</v>
      </c>
      <c r="J776" s="6">
        <v>0</v>
      </c>
      <c r="K776" s="6">
        <v>0</v>
      </c>
      <c r="L776" s="6">
        <v>0</v>
      </c>
      <c r="M776" s="6" t="s">
        <v>722</v>
      </c>
      <c r="N776" s="53">
        <f t="shared" si="13"/>
        <v>0</v>
      </c>
    </row>
    <row r="777" spans="1:14">
      <c r="A777" s="11" t="s">
        <v>1274</v>
      </c>
      <c r="B777" t="s">
        <v>2</v>
      </c>
      <c r="C777" t="s">
        <v>341</v>
      </c>
      <c r="D777" s="6">
        <v>-150.48699999999999</v>
      </c>
      <c r="E777" s="6">
        <v>0</v>
      </c>
      <c r="F777" t="s">
        <v>722</v>
      </c>
      <c r="G777">
        <v>731</v>
      </c>
      <c r="H777">
        <v>244</v>
      </c>
      <c r="I777" s="6">
        <v>0</v>
      </c>
      <c r="J777" s="6">
        <v>0.33329999999999999</v>
      </c>
      <c r="K777" s="6">
        <v>0</v>
      </c>
      <c r="L777" s="6">
        <v>0</v>
      </c>
      <c r="M777" s="6" t="s">
        <v>722</v>
      </c>
      <c r="N777" s="53">
        <f t="shared" si="13"/>
        <v>0.29997000000000001</v>
      </c>
    </row>
    <row r="778" spans="1:14">
      <c r="A778" s="11" t="s">
        <v>1293</v>
      </c>
      <c r="B778" t="s">
        <v>2</v>
      </c>
      <c r="C778" t="s">
        <v>85</v>
      </c>
      <c r="D778" s="6">
        <v>-150.48699999999999</v>
      </c>
      <c r="E778" s="6">
        <v>0</v>
      </c>
      <c r="F778" t="s">
        <v>722</v>
      </c>
      <c r="G778">
        <v>731</v>
      </c>
      <c r="H778">
        <v>244</v>
      </c>
      <c r="I778" s="6">
        <v>0</v>
      </c>
      <c r="J778" s="6">
        <v>0</v>
      </c>
      <c r="K778" s="6">
        <v>0</v>
      </c>
      <c r="L778" s="6">
        <v>0</v>
      </c>
      <c r="M778" s="6" t="s">
        <v>722</v>
      </c>
      <c r="N778" s="53">
        <f t="shared" si="13"/>
        <v>0</v>
      </c>
    </row>
    <row r="779" spans="1:14">
      <c r="A779" s="11" t="s">
        <v>1280</v>
      </c>
      <c r="B779" t="s">
        <v>2</v>
      </c>
      <c r="C779" t="s">
        <v>49</v>
      </c>
      <c r="D779" s="6">
        <v>-150.48699999999999</v>
      </c>
      <c r="E779" s="6">
        <v>0</v>
      </c>
      <c r="F779" t="s">
        <v>722</v>
      </c>
      <c r="G779">
        <v>731</v>
      </c>
      <c r="H779">
        <v>244</v>
      </c>
      <c r="I779" s="6">
        <v>0</v>
      </c>
      <c r="J779" s="6">
        <v>0.66669999999999996</v>
      </c>
      <c r="K779" s="6">
        <v>0</v>
      </c>
      <c r="L779" s="6">
        <v>0</v>
      </c>
      <c r="M779" s="6" t="s">
        <v>722</v>
      </c>
      <c r="N779" s="53">
        <f t="shared" si="13"/>
        <v>0.60002999999999995</v>
      </c>
    </row>
    <row r="780" spans="1:14">
      <c r="A780" s="11" t="s">
        <v>1294</v>
      </c>
      <c r="B780" t="s">
        <v>2</v>
      </c>
      <c r="C780" t="s">
        <v>22</v>
      </c>
      <c r="D780" s="6">
        <v>-150.48699999999999</v>
      </c>
      <c r="E780" s="6">
        <v>0</v>
      </c>
      <c r="F780" t="s">
        <v>722</v>
      </c>
      <c r="G780">
        <v>731</v>
      </c>
      <c r="H780">
        <v>244</v>
      </c>
      <c r="I780" s="6">
        <v>0</v>
      </c>
      <c r="J780" s="6">
        <v>0</v>
      </c>
      <c r="K780" s="6">
        <v>0</v>
      </c>
      <c r="L780" s="6">
        <v>0</v>
      </c>
      <c r="M780" s="6" t="s">
        <v>722</v>
      </c>
      <c r="N780" s="53">
        <f t="shared" si="13"/>
        <v>0</v>
      </c>
    </row>
    <row r="781" spans="1:14">
      <c r="A781" s="11" t="s">
        <v>1295</v>
      </c>
      <c r="B781" t="s">
        <v>2</v>
      </c>
      <c r="C781" t="s">
        <v>22</v>
      </c>
      <c r="D781" s="6">
        <v>-150.48699999999999</v>
      </c>
      <c r="E781" s="6">
        <v>0</v>
      </c>
      <c r="F781" t="s">
        <v>722</v>
      </c>
      <c r="G781">
        <v>731</v>
      </c>
      <c r="H781">
        <v>244</v>
      </c>
      <c r="I781" s="6">
        <v>0</v>
      </c>
      <c r="J781" s="6">
        <v>0</v>
      </c>
      <c r="K781" s="6">
        <v>0</v>
      </c>
      <c r="L781" s="6">
        <v>0</v>
      </c>
      <c r="M781" s="6" t="s">
        <v>722</v>
      </c>
      <c r="N781" s="53">
        <f t="shared" si="13"/>
        <v>0</v>
      </c>
    </row>
    <row r="782" spans="1:14">
      <c r="A782" s="11" t="s">
        <v>1296</v>
      </c>
      <c r="B782" t="s">
        <v>2</v>
      </c>
      <c r="C782" t="s">
        <v>28</v>
      </c>
      <c r="D782" s="6">
        <v>-150.48699999999999</v>
      </c>
      <c r="E782" s="6">
        <v>0</v>
      </c>
      <c r="F782" t="s">
        <v>722</v>
      </c>
      <c r="G782">
        <v>731</v>
      </c>
      <c r="H782">
        <v>244</v>
      </c>
      <c r="I782" s="6">
        <v>0</v>
      </c>
      <c r="J782" s="6">
        <v>0</v>
      </c>
      <c r="K782" s="6">
        <v>0</v>
      </c>
      <c r="L782" s="6">
        <v>0</v>
      </c>
      <c r="M782" s="6" t="s">
        <v>722</v>
      </c>
      <c r="N782" s="53">
        <f t="shared" si="13"/>
        <v>0</v>
      </c>
    </row>
    <row r="783" spans="1:14">
      <c r="A783" s="11" t="s">
        <v>1297</v>
      </c>
      <c r="B783" t="s">
        <v>2</v>
      </c>
      <c r="C783" t="s">
        <v>28</v>
      </c>
      <c r="D783" s="6">
        <v>-150.48699999999999</v>
      </c>
      <c r="E783" s="6">
        <v>0</v>
      </c>
      <c r="F783" t="s">
        <v>722</v>
      </c>
      <c r="G783">
        <v>731</v>
      </c>
      <c r="H783">
        <v>244</v>
      </c>
      <c r="I783" s="6">
        <v>0</v>
      </c>
      <c r="J783" s="6">
        <v>0</v>
      </c>
      <c r="K783" s="6">
        <v>0</v>
      </c>
      <c r="L783" s="6">
        <v>0</v>
      </c>
      <c r="M783" s="6" t="s">
        <v>722</v>
      </c>
      <c r="N783" s="53">
        <f t="shared" si="13"/>
        <v>0</v>
      </c>
    </row>
    <row r="784" spans="1:14">
      <c r="A784" s="11" t="s">
        <v>1298</v>
      </c>
      <c r="B784" t="s">
        <v>2</v>
      </c>
      <c r="C784" t="s">
        <v>36</v>
      </c>
      <c r="D784" s="6">
        <v>-150.48699999999999</v>
      </c>
      <c r="E784" s="6">
        <v>0</v>
      </c>
      <c r="F784" t="s">
        <v>722</v>
      </c>
      <c r="G784">
        <v>731</v>
      </c>
      <c r="H784">
        <v>244</v>
      </c>
      <c r="I784" s="6">
        <v>0</v>
      </c>
      <c r="J784" s="6">
        <v>0</v>
      </c>
      <c r="K784" s="6">
        <v>0</v>
      </c>
      <c r="L784" s="6">
        <v>0</v>
      </c>
      <c r="M784" s="6" t="s">
        <v>722</v>
      </c>
      <c r="N784" s="53">
        <f t="shared" si="13"/>
        <v>0</v>
      </c>
    </row>
    <row r="785" spans="1:14">
      <c r="A785" s="11" t="s">
        <v>1299</v>
      </c>
      <c r="B785" t="s">
        <v>2</v>
      </c>
      <c r="C785" t="s">
        <v>34</v>
      </c>
      <c r="D785" s="6">
        <v>-150.48699999999999</v>
      </c>
      <c r="E785" s="6">
        <v>0</v>
      </c>
      <c r="F785" t="s">
        <v>722</v>
      </c>
      <c r="G785">
        <v>731</v>
      </c>
      <c r="H785">
        <v>244</v>
      </c>
      <c r="I785" s="6">
        <v>0</v>
      </c>
      <c r="J785" s="6">
        <v>0</v>
      </c>
      <c r="K785" s="6">
        <v>0</v>
      </c>
      <c r="L785" s="6">
        <v>0</v>
      </c>
      <c r="M785" s="6" t="s">
        <v>722</v>
      </c>
      <c r="N785" s="53">
        <f t="shared" si="13"/>
        <v>0</v>
      </c>
    </row>
    <row r="786" spans="1:14">
      <c r="A786" s="11" t="s">
        <v>1300</v>
      </c>
      <c r="B786" t="s">
        <v>2</v>
      </c>
      <c r="C786" t="s">
        <v>341</v>
      </c>
      <c r="D786" s="6">
        <v>-150.48699999999999</v>
      </c>
      <c r="E786" s="6">
        <v>0</v>
      </c>
      <c r="F786" t="s">
        <v>722</v>
      </c>
      <c r="G786">
        <v>731</v>
      </c>
      <c r="H786">
        <v>244</v>
      </c>
      <c r="I786" s="6">
        <v>0</v>
      </c>
      <c r="J786" s="6">
        <v>0</v>
      </c>
      <c r="K786" s="6">
        <v>0</v>
      </c>
      <c r="L786" s="6">
        <v>0</v>
      </c>
      <c r="M786" s="6" t="s">
        <v>722</v>
      </c>
      <c r="N786" s="53">
        <f t="shared" si="13"/>
        <v>0</v>
      </c>
    </row>
    <row r="787" spans="1:14">
      <c r="A787" s="11" t="s">
        <v>1301</v>
      </c>
      <c r="B787" t="s">
        <v>2</v>
      </c>
      <c r="C787" t="s">
        <v>49</v>
      </c>
      <c r="D787" s="6">
        <v>-150.48699999999999</v>
      </c>
      <c r="E787" s="6">
        <v>0</v>
      </c>
      <c r="F787" t="s">
        <v>722</v>
      </c>
      <c r="G787">
        <v>731</v>
      </c>
      <c r="H787">
        <v>244</v>
      </c>
      <c r="I787" s="6">
        <v>0</v>
      </c>
      <c r="J787" s="6">
        <v>1</v>
      </c>
      <c r="K787" s="6">
        <v>0</v>
      </c>
      <c r="L787" s="6">
        <v>0</v>
      </c>
      <c r="M787" s="6" t="s">
        <v>722</v>
      </c>
      <c r="N787" s="53">
        <f t="shared" si="13"/>
        <v>0.9</v>
      </c>
    </row>
    <row r="788" spans="1:14">
      <c r="A788" s="11" t="s">
        <v>1302</v>
      </c>
      <c r="B788" t="s">
        <v>2</v>
      </c>
      <c r="C788" t="s">
        <v>64</v>
      </c>
      <c r="D788" s="6">
        <v>-150.48699999999999</v>
      </c>
      <c r="E788" s="6">
        <v>0</v>
      </c>
      <c r="F788" t="s">
        <v>722</v>
      </c>
      <c r="G788">
        <v>731</v>
      </c>
      <c r="H788">
        <v>244</v>
      </c>
      <c r="I788" s="6">
        <v>0</v>
      </c>
      <c r="J788" s="6">
        <v>0</v>
      </c>
      <c r="K788" s="6">
        <v>0</v>
      </c>
      <c r="L788" s="6">
        <v>0</v>
      </c>
      <c r="M788" s="6" t="s">
        <v>722</v>
      </c>
      <c r="N788" s="53">
        <f t="shared" si="13"/>
        <v>0</v>
      </c>
    </row>
    <row r="789" spans="1:14">
      <c r="A789" s="11" t="s">
        <v>1303</v>
      </c>
      <c r="B789" t="s">
        <v>2</v>
      </c>
      <c r="C789" t="s">
        <v>17</v>
      </c>
      <c r="D789" s="6">
        <v>-150.48699999999999</v>
      </c>
      <c r="E789" s="6">
        <v>0</v>
      </c>
      <c r="F789" t="s">
        <v>722</v>
      </c>
      <c r="G789">
        <v>731</v>
      </c>
      <c r="H789">
        <v>244</v>
      </c>
      <c r="I789" s="6">
        <v>0</v>
      </c>
      <c r="J789" s="6">
        <v>0.5</v>
      </c>
      <c r="K789" s="6">
        <v>0</v>
      </c>
      <c r="L789" s="6">
        <v>0</v>
      </c>
      <c r="M789" s="6" t="s">
        <v>722</v>
      </c>
      <c r="N789" s="53">
        <f t="shared" si="13"/>
        <v>0.45</v>
      </c>
    </row>
    <row r="790" spans="1:14">
      <c r="A790" s="11" t="s">
        <v>1304</v>
      </c>
      <c r="B790" t="s">
        <v>2</v>
      </c>
      <c r="C790" t="s">
        <v>15</v>
      </c>
      <c r="D790" s="6">
        <v>-150.48699999999999</v>
      </c>
      <c r="E790" s="6">
        <v>0</v>
      </c>
      <c r="F790" t="s">
        <v>722</v>
      </c>
      <c r="G790">
        <v>731</v>
      </c>
      <c r="H790">
        <v>244</v>
      </c>
      <c r="I790" s="6">
        <v>0</v>
      </c>
      <c r="J790" s="6">
        <v>0</v>
      </c>
      <c r="K790" s="6">
        <v>0</v>
      </c>
      <c r="L790" s="6">
        <v>0</v>
      </c>
      <c r="M790" s="6" t="s">
        <v>722</v>
      </c>
      <c r="N790" s="53">
        <f t="shared" si="13"/>
        <v>0</v>
      </c>
    </row>
    <row r="791" spans="1:14">
      <c r="A791" s="11" t="s">
        <v>1305</v>
      </c>
      <c r="B791" t="s">
        <v>2</v>
      </c>
      <c r="C791" t="s">
        <v>83</v>
      </c>
      <c r="D791" s="6">
        <v>-150.48699999999999</v>
      </c>
      <c r="E791" s="6">
        <v>0</v>
      </c>
      <c r="F791" t="s">
        <v>722</v>
      </c>
      <c r="G791">
        <v>731</v>
      </c>
      <c r="H791">
        <v>244</v>
      </c>
      <c r="I791" s="6">
        <v>0</v>
      </c>
      <c r="J791" s="6">
        <v>0</v>
      </c>
      <c r="K791" s="6">
        <v>0</v>
      </c>
      <c r="L791" s="6">
        <v>0</v>
      </c>
      <c r="M791" s="6" t="s">
        <v>722</v>
      </c>
      <c r="N791" s="53">
        <f t="shared" si="13"/>
        <v>0</v>
      </c>
    </row>
    <row r="792" spans="1:14">
      <c r="A792" s="11" t="s">
        <v>1306</v>
      </c>
      <c r="B792" t="s">
        <v>2</v>
      </c>
      <c r="C792" t="s">
        <v>17</v>
      </c>
      <c r="D792" s="6">
        <v>-150.48699999999999</v>
      </c>
      <c r="E792" s="6">
        <v>0</v>
      </c>
      <c r="F792" t="s">
        <v>722</v>
      </c>
      <c r="G792">
        <v>731</v>
      </c>
      <c r="H792">
        <v>244</v>
      </c>
      <c r="I792" s="6">
        <v>0</v>
      </c>
      <c r="J792" s="6">
        <v>0</v>
      </c>
      <c r="K792" s="6">
        <v>0</v>
      </c>
      <c r="L792" s="6">
        <v>0</v>
      </c>
      <c r="M792" s="6" t="s">
        <v>722</v>
      </c>
      <c r="N792" s="53">
        <f t="shared" si="13"/>
        <v>0</v>
      </c>
    </row>
    <row r="793" spans="1:14">
      <c r="A793" s="11" t="s">
        <v>1307</v>
      </c>
      <c r="B793" t="s">
        <v>2</v>
      </c>
      <c r="C793" t="s">
        <v>17</v>
      </c>
      <c r="D793" s="6">
        <v>-150.48699999999999</v>
      </c>
      <c r="E793" s="6">
        <v>0</v>
      </c>
      <c r="F793" t="s">
        <v>722</v>
      </c>
      <c r="G793">
        <v>731</v>
      </c>
      <c r="H793">
        <v>244</v>
      </c>
      <c r="I793" s="6">
        <v>0</v>
      </c>
      <c r="J793" s="6">
        <v>0</v>
      </c>
      <c r="K793" s="6">
        <v>0</v>
      </c>
      <c r="L793" s="6">
        <v>0</v>
      </c>
      <c r="M793" s="6" t="s">
        <v>722</v>
      </c>
      <c r="N793" s="53">
        <f t="shared" si="13"/>
        <v>0</v>
      </c>
    </row>
    <row r="794" spans="1:14">
      <c r="A794" s="11" t="s">
        <v>1308</v>
      </c>
      <c r="B794" t="s">
        <v>2</v>
      </c>
      <c r="C794" t="s">
        <v>44</v>
      </c>
      <c r="D794" s="6">
        <v>-150.48699999999999</v>
      </c>
      <c r="E794" s="6">
        <v>0</v>
      </c>
      <c r="F794" t="s">
        <v>722</v>
      </c>
      <c r="G794">
        <v>731</v>
      </c>
      <c r="H794">
        <v>244</v>
      </c>
      <c r="I794" s="6">
        <v>0</v>
      </c>
      <c r="J794" s="6">
        <v>0</v>
      </c>
      <c r="K794" s="6">
        <v>0</v>
      </c>
      <c r="L794" s="6">
        <v>0</v>
      </c>
      <c r="M794" s="6" t="s">
        <v>722</v>
      </c>
      <c r="N794" s="53">
        <f t="shared" si="13"/>
        <v>0</v>
      </c>
    </row>
    <row r="795" spans="1:14">
      <c r="A795" s="11" t="s">
        <v>1309</v>
      </c>
      <c r="B795" t="s">
        <v>2</v>
      </c>
      <c r="C795" t="s">
        <v>44</v>
      </c>
      <c r="D795" s="6">
        <v>-150.48699999999999</v>
      </c>
      <c r="E795" s="6">
        <v>0</v>
      </c>
      <c r="F795" t="s">
        <v>722</v>
      </c>
      <c r="G795">
        <v>731</v>
      </c>
      <c r="H795">
        <v>244</v>
      </c>
      <c r="I795" s="6">
        <v>0</v>
      </c>
      <c r="J795" s="6">
        <v>0.66669999999999996</v>
      </c>
      <c r="K795" s="6">
        <v>0</v>
      </c>
      <c r="L795" s="6">
        <v>0</v>
      </c>
      <c r="M795" s="6" t="s">
        <v>722</v>
      </c>
      <c r="N795" s="53">
        <f t="shared" si="13"/>
        <v>0.60002999999999995</v>
      </c>
    </row>
    <row r="796" spans="1:14">
      <c r="A796" s="11" t="s">
        <v>1284</v>
      </c>
      <c r="B796" t="s">
        <v>2</v>
      </c>
      <c r="C796" t="s">
        <v>28</v>
      </c>
      <c r="D796" s="6">
        <v>-150.48699999999999</v>
      </c>
      <c r="E796" s="6">
        <v>0</v>
      </c>
      <c r="F796" t="s">
        <v>722</v>
      </c>
      <c r="G796">
        <v>731</v>
      </c>
      <c r="H796">
        <v>244</v>
      </c>
      <c r="I796" s="6">
        <v>0</v>
      </c>
      <c r="J796" s="6">
        <v>0</v>
      </c>
      <c r="K796" s="6">
        <v>0</v>
      </c>
      <c r="L796" s="6">
        <v>0</v>
      </c>
      <c r="M796" s="6" t="s">
        <v>722</v>
      </c>
      <c r="N796" s="53">
        <f t="shared" si="13"/>
        <v>0</v>
      </c>
    </row>
    <row r="797" spans="1:14">
      <c r="A797" s="11" t="s">
        <v>1311</v>
      </c>
      <c r="B797" t="s">
        <v>2</v>
      </c>
      <c r="C797" t="s">
        <v>62</v>
      </c>
      <c r="D797" s="6">
        <v>-150.48699999999999</v>
      </c>
      <c r="E797" s="6">
        <v>0</v>
      </c>
      <c r="F797" t="s">
        <v>722</v>
      </c>
      <c r="G797">
        <v>731</v>
      </c>
      <c r="H797">
        <v>244</v>
      </c>
      <c r="I797" s="6">
        <v>0</v>
      </c>
      <c r="J797" s="6">
        <v>0</v>
      </c>
      <c r="K797" s="6">
        <v>0</v>
      </c>
      <c r="L797" s="6">
        <v>0</v>
      </c>
      <c r="M797" s="6" t="s">
        <v>722</v>
      </c>
      <c r="N797" s="53">
        <f t="shared" si="13"/>
        <v>0</v>
      </c>
    </row>
    <row r="798" spans="1:14">
      <c r="A798" s="11" t="s">
        <v>1312</v>
      </c>
      <c r="B798" t="s">
        <v>2</v>
      </c>
      <c r="C798" t="s">
        <v>141</v>
      </c>
      <c r="D798" s="6">
        <v>-150.48699999999999</v>
      </c>
      <c r="E798" s="6">
        <v>0</v>
      </c>
      <c r="F798" t="s">
        <v>722</v>
      </c>
      <c r="G798">
        <v>731</v>
      </c>
      <c r="H798">
        <v>244</v>
      </c>
      <c r="I798" s="6">
        <v>0</v>
      </c>
      <c r="J798" s="6">
        <v>0</v>
      </c>
      <c r="K798" s="6">
        <v>0</v>
      </c>
      <c r="L798" s="6">
        <v>0</v>
      </c>
      <c r="M798" s="6" t="s">
        <v>722</v>
      </c>
      <c r="N798" s="53">
        <f t="shared" si="13"/>
        <v>0</v>
      </c>
    </row>
    <row r="799" spans="1:14">
      <c r="A799" s="11" t="s">
        <v>1313</v>
      </c>
      <c r="B799" t="s">
        <v>2</v>
      </c>
      <c r="C799" t="s">
        <v>341</v>
      </c>
      <c r="D799" s="6">
        <v>-150.48699999999999</v>
      </c>
      <c r="E799" s="6">
        <v>0</v>
      </c>
      <c r="F799" t="s">
        <v>722</v>
      </c>
      <c r="G799">
        <v>731</v>
      </c>
      <c r="H799">
        <v>244</v>
      </c>
      <c r="I799" s="6" t="s">
        <v>722</v>
      </c>
      <c r="J799" s="6">
        <v>0</v>
      </c>
      <c r="K799" s="6">
        <v>0</v>
      </c>
      <c r="L799" s="6">
        <v>0</v>
      </c>
      <c r="M799" s="6" t="s">
        <v>722</v>
      </c>
      <c r="N799" s="53">
        <f t="shared" si="13"/>
        <v>0</v>
      </c>
    </row>
    <row r="800" spans="1:14">
      <c r="A800" s="11" t="s">
        <v>1314</v>
      </c>
      <c r="B800" t="s">
        <v>2</v>
      </c>
      <c r="C800" t="s">
        <v>71</v>
      </c>
      <c r="D800" s="6">
        <v>-150.48699999999999</v>
      </c>
      <c r="E800" s="6">
        <v>0</v>
      </c>
      <c r="F800" t="s">
        <v>722</v>
      </c>
      <c r="G800">
        <v>731</v>
      </c>
      <c r="H800">
        <v>244</v>
      </c>
      <c r="I800" s="6" t="s">
        <v>722</v>
      </c>
      <c r="J800" s="6">
        <v>1</v>
      </c>
      <c r="K800" s="6">
        <v>0</v>
      </c>
      <c r="L800" s="6">
        <v>0</v>
      </c>
      <c r="M800" s="6" t="s">
        <v>722</v>
      </c>
      <c r="N800" s="53">
        <f t="shared" si="13"/>
        <v>0.9</v>
      </c>
    </row>
    <row r="801" spans="1:14">
      <c r="A801" s="11" t="s">
        <v>1179</v>
      </c>
      <c r="B801" t="s">
        <v>5</v>
      </c>
      <c r="C801" t="s">
        <v>341</v>
      </c>
      <c r="D801" s="6">
        <v>-173.9316</v>
      </c>
      <c r="E801" s="6">
        <v>0</v>
      </c>
      <c r="F801" t="s">
        <v>722</v>
      </c>
      <c r="G801">
        <v>731</v>
      </c>
      <c r="H801">
        <v>41</v>
      </c>
      <c r="I801" s="6">
        <v>0</v>
      </c>
      <c r="J801" s="6">
        <v>0.5</v>
      </c>
      <c r="K801" s="6">
        <v>0</v>
      </c>
      <c r="L801" s="6">
        <v>0</v>
      </c>
      <c r="M801" s="6" t="s">
        <v>722</v>
      </c>
      <c r="N801" s="53">
        <f t="shared" si="13"/>
        <v>0.45</v>
      </c>
    </row>
    <row r="802" spans="1:14">
      <c r="A802" s="11" t="s">
        <v>1175</v>
      </c>
      <c r="B802" t="s">
        <v>5</v>
      </c>
      <c r="C802" t="s">
        <v>341</v>
      </c>
      <c r="D802" s="6">
        <v>-173.9316</v>
      </c>
      <c r="E802" s="6">
        <v>0</v>
      </c>
      <c r="F802" t="s">
        <v>722</v>
      </c>
      <c r="G802">
        <v>731</v>
      </c>
      <c r="H802">
        <v>41</v>
      </c>
      <c r="I802" s="6">
        <v>0</v>
      </c>
      <c r="J802" s="6">
        <v>0.25</v>
      </c>
      <c r="K802" s="6">
        <v>0</v>
      </c>
      <c r="L802" s="6">
        <v>0</v>
      </c>
      <c r="M802" s="6" t="s">
        <v>722</v>
      </c>
      <c r="N802" s="53">
        <f t="shared" si="13"/>
        <v>0.22500000000000001</v>
      </c>
    </row>
    <row r="803" spans="1:14">
      <c r="A803" s="11" t="s">
        <v>760</v>
      </c>
      <c r="B803" t="s">
        <v>5</v>
      </c>
      <c r="C803" t="s">
        <v>15</v>
      </c>
      <c r="D803" s="6">
        <v>-173.9316</v>
      </c>
      <c r="E803" s="6">
        <v>0</v>
      </c>
      <c r="F803" t="s">
        <v>722</v>
      </c>
      <c r="G803">
        <v>731</v>
      </c>
      <c r="H803">
        <v>41</v>
      </c>
      <c r="I803" s="6">
        <v>0</v>
      </c>
      <c r="J803" s="6">
        <v>0.5</v>
      </c>
      <c r="K803" s="6">
        <v>0</v>
      </c>
      <c r="L803" s="6">
        <v>0</v>
      </c>
      <c r="M803" s="6" t="s">
        <v>722</v>
      </c>
      <c r="N803" s="53">
        <f t="shared" si="13"/>
        <v>0.45</v>
      </c>
    </row>
    <row r="804" spans="1:14">
      <c r="A804" s="11" t="s">
        <v>1315</v>
      </c>
      <c r="B804" t="s">
        <v>5</v>
      </c>
      <c r="C804" t="s">
        <v>53</v>
      </c>
      <c r="D804" s="6">
        <v>-173.9316</v>
      </c>
      <c r="E804" s="6">
        <v>0</v>
      </c>
      <c r="F804" t="s">
        <v>722</v>
      </c>
      <c r="G804">
        <v>731</v>
      </c>
      <c r="H804">
        <v>41</v>
      </c>
      <c r="I804" s="6">
        <v>0</v>
      </c>
      <c r="J804" s="6">
        <v>0</v>
      </c>
      <c r="K804" s="6">
        <v>0</v>
      </c>
      <c r="L804" s="6">
        <v>0</v>
      </c>
      <c r="M804" s="6" t="s">
        <v>722</v>
      </c>
      <c r="N804" s="53">
        <f t="shared" si="13"/>
        <v>0</v>
      </c>
    </row>
    <row r="805" spans="1:14">
      <c r="A805" s="11" t="s">
        <v>1176</v>
      </c>
      <c r="B805" t="s">
        <v>5</v>
      </c>
      <c r="C805" t="s">
        <v>341</v>
      </c>
      <c r="D805" s="6">
        <v>-173.9316</v>
      </c>
      <c r="E805" s="6">
        <v>0</v>
      </c>
      <c r="F805" t="s">
        <v>722</v>
      </c>
      <c r="G805">
        <v>731</v>
      </c>
      <c r="H805">
        <v>41</v>
      </c>
      <c r="I805" s="6" t="s">
        <v>722</v>
      </c>
      <c r="J805" s="6">
        <v>0.5</v>
      </c>
      <c r="K805" s="6">
        <v>0</v>
      </c>
      <c r="L805" s="6">
        <v>0</v>
      </c>
      <c r="M805" s="6" t="s">
        <v>722</v>
      </c>
      <c r="N805" s="53">
        <f t="shared" si="13"/>
        <v>0.45</v>
      </c>
    </row>
    <row r="806" spans="1:14">
      <c r="A806" s="11" t="s">
        <v>1317</v>
      </c>
      <c r="B806" t="s">
        <v>5</v>
      </c>
      <c r="C806" t="s">
        <v>41</v>
      </c>
      <c r="D806" s="6">
        <v>-173.9316</v>
      </c>
      <c r="E806" s="6">
        <v>0</v>
      </c>
      <c r="F806" t="s">
        <v>722</v>
      </c>
      <c r="G806">
        <v>731</v>
      </c>
      <c r="H806">
        <v>41</v>
      </c>
      <c r="I806" s="6" t="s">
        <v>722</v>
      </c>
      <c r="J806" s="6">
        <v>0</v>
      </c>
      <c r="K806" s="6">
        <v>0</v>
      </c>
      <c r="L806" s="6">
        <v>0</v>
      </c>
      <c r="M806" s="6" t="s">
        <v>722</v>
      </c>
      <c r="N806" s="53">
        <f t="shared" si="13"/>
        <v>0</v>
      </c>
    </row>
    <row r="807" spans="1:14">
      <c r="A807" s="11" t="s">
        <v>314</v>
      </c>
      <c r="B807" t="s">
        <v>0</v>
      </c>
      <c r="C807" t="s">
        <v>91</v>
      </c>
      <c r="D807" s="6">
        <v>-184.3115</v>
      </c>
      <c r="E807" s="6">
        <v>76.577699999999993</v>
      </c>
      <c r="F807">
        <v>366</v>
      </c>
      <c r="G807">
        <v>680</v>
      </c>
      <c r="H807">
        <v>33</v>
      </c>
      <c r="I807" s="6">
        <v>26.349699999999999</v>
      </c>
      <c r="J807" s="6">
        <v>1</v>
      </c>
      <c r="K807" s="6">
        <v>141.27619999999999</v>
      </c>
      <c r="L807" s="6">
        <v>1.1113</v>
      </c>
      <c r="M807" s="6">
        <v>8.8142999999999994</v>
      </c>
      <c r="N807" s="53">
        <f t="shared" si="13"/>
        <v>0.9</v>
      </c>
    </row>
    <row r="808" spans="1:14">
      <c r="A808" s="11" t="s">
        <v>1558</v>
      </c>
      <c r="B808" t="s">
        <v>0</v>
      </c>
      <c r="C808" t="s">
        <v>73</v>
      </c>
      <c r="D808" s="6">
        <v>-202.62880000000001</v>
      </c>
      <c r="E808" s="6">
        <v>58.260300000000001</v>
      </c>
      <c r="F808">
        <v>218</v>
      </c>
      <c r="G808">
        <v>681</v>
      </c>
      <c r="H808">
        <v>34</v>
      </c>
      <c r="I808" s="6">
        <v>19.8461</v>
      </c>
      <c r="J808" s="6">
        <v>1.5</v>
      </c>
      <c r="K808" s="6">
        <v>91.883099999999999</v>
      </c>
      <c r="L808" s="6">
        <v>0</v>
      </c>
      <c r="M808" s="6">
        <v>10.9787</v>
      </c>
      <c r="N808" s="53">
        <f t="shared" si="13"/>
        <v>1.35</v>
      </c>
    </row>
    <row r="809" spans="1:14">
      <c r="A809" s="11" t="s">
        <v>312</v>
      </c>
      <c r="B809" t="s">
        <v>0</v>
      </c>
      <c r="C809" t="s">
        <v>55</v>
      </c>
      <c r="D809" s="6">
        <v>-218.6935</v>
      </c>
      <c r="E809" s="6">
        <v>42.195599999999999</v>
      </c>
      <c r="F809">
        <v>374</v>
      </c>
      <c r="G809">
        <v>682</v>
      </c>
      <c r="H809">
        <v>35</v>
      </c>
      <c r="I809" s="6">
        <v>8.9440000000000008</v>
      </c>
      <c r="J809" s="6">
        <v>1.25</v>
      </c>
      <c r="K809" s="6">
        <v>77.176500000000004</v>
      </c>
      <c r="L809" s="6">
        <v>0</v>
      </c>
      <c r="M809" s="6">
        <v>6.0237999999999996</v>
      </c>
      <c r="N809" s="53">
        <f t="shared" si="13"/>
        <v>1.125</v>
      </c>
    </row>
    <row r="810" spans="1:14">
      <c r="A810" s="11" t="s">
        <v>308</v>
      </c>
      <c r="B810" t="s">
        <v>0</v>
      </c>
      <c r="C810" t="s">
        <v>132</v>
      </c>
      <c r="D810" s="6">
        <v>-226.25640000000001</v>
      </c>
      <c r="E810" s="6">
        <v>34.6327</v>
      </c>
      <c r="F810">
        <v>371</v>
      </c>
      <c r="G810">
        <v>683</v>
      </c>
      <c r="H810">
        <v>36</v>
      </c>
      <c r="I810" s="6">
        <v>4.7961</v>
      </c>
      <c r="J810" s="6">
        <v>1.25</v>
      </c>
      <c r="K810" s="6">
        <v>64.094300000000004</v>
      </c>
      <c r="L810" s="6">
        <v>1.0193000000000001</v>
      </c>
      <c r="M810" s="6">
        <v>5.5929000000000002</v>
      </c>
      <c r="N810" s="53">
        <f t="shared" si="13"/>
        <v>1.125</v>
      </c>
    </row>
    <row r="811" spans="1:14">
      <c r="A811" s="11" t="s">
        <v>315</v>
      </c>
      <c r="B811" t="s">
        <v>0</v>
      </c>
      <c r="C811" t="s">
        <v>341</v>
      </c>
      <c r="D811" s="6">
        <v>-229.01859999999999</v>
      </c>
      <c r="E811" s="6">
        <v>31.8705</v>
      </c>
      <c r="F811">
        <v>397</v>
      </c>
      <c r="G811">
        <v>684</v>
      </c>
      <c r="H811">
        <v>37</v>
      </c>
      <c r="I811" s="6">
        <v>4.7316000000000003</v>
      </c>
      <c r="J811" s="6">
        <v>0.5</v>
      </c>
      <c r="K811" s="6">
        <v>61.854799999999997</v>
      </c>
      <c r="L811" s="6">
        <v>0</v>
      </c>
      <c r="M811" s="6">
        <v>7.9653</v>
      </c>
      <c r="N811" s="53">
        <f t="shared" si="13"/>
        <v>0.45</v>
      </c>
    </row>
    <row r="812" spans="1:14">
      <c r="A812" s="11" t="s">
        <v>309</v>
      </c>
      <c r="B812" t="s">
        <v>0</v>
      </c>
      <c r="C812" t="s">
        <v>44</v>
      </c>
      <c r="D812" s="6">
        <v>-233.0866</v>
      </c>
      <c r="E812" s="6">
        <v>27.802499999999998</v>
      </c>
      <c r="F812">
        <v>377</v>
      </c>
      <c r="G812">
        <v>685</v>
      </c>
      <c r="H812">
        <v>38</v>
      </c>
      <c r="I812" s="6">
        <v>1.9834000000000001</v>
      </c>
      <c r="J812" s="6">
        <v>0.5</v>
      </c>
      <c r="K812" s="6">
        <v>64.069599999999994</v>
      </c>
      <c r="L812" s="6">
        <v>0</v>
      </c>
      <c r="M812" s="6">
        <v>3.3656999999999999</v>
      </c>
      <c r="N812" s="53">
        <f t="shared" si="13"/>
        <v>0.45</v>
      </c>
    </row>
    <row r="813" spans="1:14">
      <c r="A813" s="11" t="s">
        <v>1196</v>
      </c>
      <c r="B813" t="s">
        <v>0</v>
      </c>
      <c r="C813" t="s">
        <v>341</v>
      </c>
      <c r="D813" s="6">
        <v>-234.41380000000001</v>
      </c>
      <c r="E813" s="6">
        <v>26.4754</v>
      </c>
      <c r="F813" t="s">
        <v>722</v>
      </c>
      <c r="G813">
        <v>686</v>
      </c>
      <c r="H813">
        <v>39</v>
      </c>
      <c r="I813" s="6">
        <v>2.0266000000000002</v>
      </c>
      <c r="J813" s="6">
        <v>0.75</v>
      </c>
      <c r="K813" s="6">
        <v>33.001300000000001</v>
      </c>
      <c r="L813" s="6">
        <v>0</v>
      </c>
      <c r="M813" s="6">
        <v>4.484</v>
      </c>
      <c r="N813" s="53">
        <f t="shared" si="13"/>
        <v>0.67500000000000004</v>
      </c>
    </row>
    <row r="814" spans="1:14">
      <c r="A814" s="11" t="s">
        <v>311</v>
      </c>
      <c r="B814" t="s">
        <v>0</v>
      </c>
      <c r="C814" t="s">
        <v>39</v>
      </c>
      <c r="D814" s="6">
        <v>-235.72620000000001</v>
      </c>
      <c r="E814" s="6">
        <v>25.1629</v>
      </c>
      <c r="F814">
        <v>354</v>
      </c>
      <c r="G814">
        <v>687</v>
      </c>
      <c r="H814">
        <v>40</v>
      </c>
      <c r="I814" s="6">
        <v>5.2439999999999998</v>
      </c>
      <c r="J814" s="6">
        <v>0.5</v>
      </c>
      <c r="K814" s="6">
        <v>75.646600000000007</v>
      </c>
      <c r="L814" s="6">
        <v>0.72789999999999999</v>
      </c>
      <c r="M814" s="6">
        <v>4.1776999999999997</v>
      </c>
      <c r="N814" s="53">
        <f t="shared" si="13"/>
        <v>0.45</v>
      </c>
    </row>
    <row r="815" spans="1:14">
      <c r="A815" s="11" t="s">
        <v>819</v>
      </c>
      <c r="B815" t="s">
        <v>0</v>
      </c>
      <c r="C815" t="s">
        <v>47</v>
      </c>
      <c r="D815" s="6">
        <v>-237.15440000000001</v>
      </c>
      <c r="E815" s="6">
        <v>23.7347</v>
      </c>
      <c r="F815" t="s">
        <v>722</v>
      </c>
      <c r="G815">
        <v>688</v>
      </c>
      <c r="H815">
        <v>41</v>
      </c>
      <c r="I815" s="6">
        <v>9.3925999999999998</v>
      </c>
      <c r="J815" s="6">
        <v>0.33329999999999999</v>
      </c>
      <c r="K815" s="6">
        <v>39.989699999999999</v>
      </c>
      <c r="L815" s="6">
        <v>0</v>
      </c>
      <c r="M815" s="6">
        <v>3.4337</v>
      </c>
      <c r="N815" s="53">
        <f t="shared" si="13"/>
        <v>0.29997000000000001</v>
      </c>
    </row>
    <row r="816" spans="1:14">
      <c r="A816" s="11" t="s">
        <v>302</v>
      </c>
      <c r="B816" t="s">
        <v>0</v>
      </c>
      <c r="C816" t="s">
        <v>68</v>
      </c>
      <c r="D816" s="6">
        <v>-244.7859</v>
      </c>
      <c r="E816" s="6">
        <v>16.103200000000001</v>
      </c>
      <c r="F816">
        <v>409</v>
      </c>
      <c r="G816">
        <v>689</v>
      </c>
      <c r="H816">
        <v>42</v>
      </c>
      <c r="I816" s="6">
        <v>3.9817999999999998</v>
      </c>
      <c r="J816" s="6">
        <v>0.5</v>
      </c>
      <c r="K816" s="6">
        <v>30.772099999999998</v>
      </c>
      <c r="L816" s="6">
        <v>0</v>
      </c>
      <c r="M816" s="6">
        <v>2.4416000000000002</v>
      </c>
      <c r="N816" s="53">
        <f t="shared" si="13"/>
        <v>0.45</v>
      </c>
    </row>
    <row r="817" spans="1:14">
      <c r="A817" s="11" t="s">
        <v>299</v>
      </c>
      <c r="B817" t="s">
        <v>0</v>
      </c>
      <c r="C817" t="s">
        <v>141</v>
      </c>
      <c r="D817" s="6">
        <v>-248.3082</v>
      </c>
      <c r="E817" s="6">
        <v>12.5809</v>
      </c>
      <c r="F817">
        <v>384</v>
      </c>
      <c r="G817">
        <v>690</v>
      </c>
      <c r="H817">
        <v>43</v>
      </c>
      <c r="I817" s="6">
        <v>0.92720000000000002</v>
      </c>
      <c r="J817" s="6">
        <v>0.5</v>
      </c>
      <c r="K817" s="6">
        <v>32.116300000000003</v>
      </c>
      <c r="L817" s="6">
        <v>-1.141</v>
      </c>
      <c r="M817" s="6">
        <v>3.0022000000000002</v>
      </c>
      <c r="N817" s="53">
        <f t="shared" si="13"/>
        <v>0.45</v>
      </c>
    </row>
    <row r="818" spans="1:14">
      <c r="A818" s="11" t="s">
        <v>293</v>
      </c>
      <c r="B818" t="s">
        <v>0</v>
      </c>
      <c r="C818" t="s">
        <v>88</v>
      </c>
      <c r="D818" s="6">
        <v>-249.22720000000001</v>
      </c>
      <c r="E818" s="6">
        <v>11.661899999999999</v>
      </c>
      <c r="F818">
        <v>408</v>
      </c>
      <c r="G818">
        <v>691</v>
      </c>
      <c r="H818">
        <v>44</v>
      </c>
      <c r="I818" s="6">
        <v>0.2114</v>
      </c>
      <c r="J818" s="6">
        <v>0.5</v>
      </c>
      <c r="K818" s="6">
        <v>17.6646</v>
      </c>
      <c r="L818" s="6">
        <v>0</v>
      </c>
      <c r="M818" s="6">
        <v>4.2423999999999999</v>
      </c>
      <c r="N818" s="53">
        <f t="shared" si="13"/>
        <v>0.45</v>
      </c>
    </row>
    <row r="819" spans="1:14">
      <c r="A819" s="11" t="s">
        <v>292</v>
      </c>
      <c r="B819" t="s">
        <v>0</v>
      </c>
      <c r="C819" t="s">
        <v>17</v>
      </c>
      <c r="D819" s="6">
        <v>-249.24359999999999</v>
      </c>
      <c r="E819" s="6">
        <v>11.6455</v>
      </c>
      <c r="F819" t="s">
        <v>722</v>
      </c>
      <c r="G819">
        <v>692</v>
      </c>
      <c r="H819">
        <v>45</v>
      </c>
      <c r="I819" s="6">
        <v>0.41120000000000001</v>
      </c>
      <c r="J819" s="6">
        <v>0.25</v>
      </c>
      <c r="K819" s="6">
        <v>24.7363</v>
      </c>
      <c r="L819" s="6">
        <v>0</v>
      </c>
      <c r="M819" s="6">
        <v>7.0297999999999998</v>
      </c>
      <c r="N819" s="53">
        <f t="shared" si="13"/>
        <v>0.22500000000000001</v>
      </c>
    </row>
    <row r="820" spans="1:14">
      <c r="A820" s="11" t="s">
        <v>283</v>
      </c>
      <c r="B820" t="s">
        <v>0</v>
      </c>
      <c r="C820" t="s">
        <v>73</v>
      </c>
      <c r="D820" s="6">
        <v>-249.6335</v>
      </c>
      <c r="E820" s="6">
        <v>11.255599999999999</v>
      </c>
      <c r="F820">
        <v>378</v>
      </c>
      <c r="G820">
        <v>693</v>
      </c>
      <c r="H820">
        <v>46</v>
      </c>
      <c r="I820" s="6">
        <v>0.60329999999999995</v>
      </c>
      <c r="J820" s="6">
        <v>0.25</v>
      </c>
      <c r="K820" s="6">
        <v>21.598400000000002</v>
      </c>
      <c r="L820" s="6">
        <v>-0.44800000000000001</v>
      </c>
      <c r="M820" s="6">
        <v>4.1406000000000001</v>
      </c>
      <c r="N820" s="53">
        <f t="shared" si="13"/>
        <v>0.22500000000000001</v>
      </c>
    </row>
    <row r="821" spans="1:14">
      <c r="A821" s="11" t="s">
        <v>295</v>
      </c>
      <c r="B821" t="s">
        <v>0</v>
      </c>
      <c r="C821" t="s">
        <v>53</v>
      </c>
      <c r="D821" s="6">
        <v>-249.67609999999999</v>
      </c>
      <c r="E821" s="6">
        <v>11.212999999999999</v>
      </c>
      <c r="F821" t="s">
        <v>722</v>
      </c>
      <c r="G821">
        <v>694</v>
      </c>
      <c r="H821">
        <v>47</v>
      </c>
      <c r="I821" s="6">
        <v>1.5089999999999999</v>
      </c>
      <c r="J821" s="6">
        <v>0.25</v>
      </c>
      <c r="K821" s="6">
        <v>23.396899999999999</v>
      </c>
      <c r="L821" s="6">
        <v>0</v>
      </c>
      <c r="M821" s="6">
        <v>2.6916000000000002</v>
      </c>
      <c r="N821" s="53">
        <f t="shared" si="13"/>
        <v>0.22500000000000001</v>
      </c>
    </row>
    <row r="822" spans="1:14">
      <c r="A822" s="11" t="s">
        <v>303</v>
      </c>
      <c r="B822" t="s">
        <v>0</v>
      </c>
      <c r="C822" t="s">
        <v>75</v>
      </c>
      <c r="D822" s="6">
        <v>-250.79740000000001</v>
      </c>
      <c r="E822" s="6">
        <v>10.091699999999999</v>
      </c>
      <c r="F822" t="s">
        <v>722</v>
      </c>
      <c r="G822">
        <v>695</v>
      </c>
      <c r="H822">
        <v>48</v>
      </c>
      <c r="I822" s="6">
        <v>1.0286</v>
      </c>
      <c r="J822" s="6">
        <v>0.25</v>
      </c>
      <c r="K822" s="6">
        <v>17.1996</v>
      </c>
      <c r="L822" s="6">
        <v>0</v>
      </c>
      <c r="M822" s="6">
        <v>3.6911</v>
      </c>
      <c r="N822" s="53">
        <f t="shared" si="13"/>
        <v>0.22500000000000001</v>
      </c>
    </row>
    <row r="823" spans="1:14">
      <c r="A823" s="11" t="s">
        <v>301</v>
      </c>
      <c r="B823" t="s">
        <v>0</v>
      </c>
      <c r="C823" t="s">
        <v>28</v>
      </c>
      <c r="D823" s="6">
        <v>-251.5727</v>
      </c>
      <c r="E823" s="6">
        <v>9.3163999999999998</v>
      </c>
      <c r="F823" t="s">
        <v>722</v>
      </c>
      <c r="G823">
        <v>696</v>
      </c>
      <c r="H823">
        <v>49</v>
      </c>
      <c r="I823" s="6">
        <v>0.7419</v>
      </c>
      <c r="J823" s="6">
        <v>0.5</v>
      </c>
      <c r="K823" s="6">
        <v>18.532</v>
      </c>
      <c r="L823" s="6">
        <v>0</v>
      </c>
      <c r="M823" s="6">
        <v>3.6255000000000002</v>
      </c>
      <c r="N823" s="53">
        <f t="shared" si="13"/>
        <v>0.45</v>
      </c>
    </row>
    <row r="824" spans="1:14">
      <c r="A824" s="11" t="s">
        <v>1195</v>
      </c>
      <c r="B824" t="s">
        <v>0</v>
      </c>
      <c r="C824" t="s">
        <v>15</v>
      </c>
      <c r="D824" s="6">
        <v>-252.07939999999999</v>
      </c>
      <c r="E824" s="6">
        <v>8.8096999999999994</v>
      </c>
      <c r="F824" t="s">
        <v>722</v>
      </c>
      <c r="G824">
        <v>697</v>
      </c>
      <c r="H824">
        <v>50</v>
      </c>
      <c r="I824" s="6">
        <v>0.50380000000000003</v>
      </c>
      <c r="J824" s="6">
        <v>0.5</v>
      </c>
      <c r="K824" s="6">
        <v>16.479900000000001</v>
      </c>
      <c r="L824" s="6">
        <v>0</v>
      </c>
      <c r="M824" s="6">
        <v>3.8401999999999998</v>
      </c>
      <c r="N824" s="53">
        <f t="shared" si="13"/>
        <v>0.45</v>
      </c>
    </row>
    <row r="825" spans="1:14">
      <c r="A825" s="11" t="s">
        <v>266</v>
      </c>
      <c r="B825" t="s">
        <v>0</v>
      </c>
      <c r="C825" t="s">
        <v>95</v>
      </c>
      <c r="D825" s="6">
        <v>-252.5497</v>
      </c>
      <c r="E825" s="6">
        <v>8.3394999999999992</v>
      </c>
      <c r="F825" t="s">
        <v>722</v>
      </c>
      <c r="G825">
        <v>698</v>
      </c>
      <c r="H825">
        <v>51</v>
      </c>
      <c r="I825" s="6">
        <v>7.8899999999999998E-2</v>
      </c>
      <c r="J825" s="6">
        <v>0.25</v>
      </c>
      <c r="K825" s="6">
        <v>13.2033</v>
      </c>
      <c r="L825" s="6">
        <v>0</v>
      </c>
      <c r="M825" s="6">
        <v>12.4884</v>
      </c>
      <c r="N825" s="53">
        <f t="shared" si="13"/>
        <v>0.22500000000000001</v>
      </c>
    </row>
    <row r="826" spans="1:14">
      <c r="A826" s="11" t="s">
        <v>300</v>
      </c>
      <c r="B826" t="s">
        <v>0</v>
      </c>
      <c r="C826" t="s">
        <v>34</v>
      </c>
      <c r="D826" s="6">
        <v>-252.61670000000001</v>
      </c>
      <c r="E826" s="6">
        <v>8.2723999999999993</v>
      </c>
      <c r="F826">
        <v>405</v>
      </c>
      <c r="G826">
        <v>699</v>
      </c>
      <c r="H826">
        <v>52</v>
      </c>
      <c r="I826" s="6">
        <v>0.42899999999999999</v>
      </c>
      <c r="J826" s="6">
        <v>0.25</v>
      </c>
      <c r="K826" s="6">
        <v>13.4474</v>
      </c>
      <c r="L826" s="6">
        <v>0</v>
      </c>
      <c r="M826" s="6">
        <v>2.5390000000000001</v>
      </c>
      <c r="N826" s="53">
        <f t="shared" si="13"/>
        <v>0.22500000000000001</v>
      </c>
    </row>
    <row r="827" spans="1:14">
      <c r="A827" s="11" t="s">
        <v>287</v>
      </c>
      <c r="B827" t="s">
        <v>0</v>
      </c>
      <c r="C827" t="s">
        <v>57</v>
      </c>
      <c r="D827" s="6">
        <v>-252.6404</v>
      </c>
      <c r="E827" s="6">
        <v>8.2486999999999995</v>
      </c>
      <c r="F827" t="s">
        <v>722</v>
      </c>
      <c r="G827">
        <v>700</v>
      </c>
      <c r="H827">
        <v>53</v>
      </c>
      <c r="I827" s="6">
        <v>1.2604</v>
      </c>
      <c r="J827" s="6">
        <v>0.25</v>
      </c>
      <c r="K827" s="6">
        <v>20.441500000000001</v>
      </c>
      <c r="L827" s="6">
        <v>-0.47849999999999998</v>
      </c>
      <c r="M827" s="6">
        <v>3.7206000000000001</v>
      </c>
      <c r="N827" s="53">
        <f t="shared" si="13"/>
        <v>0.22500000000000001</v>
      </c>
    </row>
    <row r="828" spans="1:14">
      <c r="A828" s="11" t="s">
        <v>296</v>
      </c>
      <c r="B828" t="s">
        <v>0</v>
      </c>
      <c r="C828" t="s">
        <v>85</v>
      </c>
      <c r="D828" s="6">
        <v>-253.45099999999999</v>
      </c>
      <c r="E828" s="6">
        <v>7.4382000000000001</v>
      </c>
      <c r="F828" t="s">
        <v>722</v>
      </c>
      <c r="G828">
        <v>701</v>
      </c>
      <c r="H828">
        <v>54</v>
      </c>
      <c r="I828" s="6">
        <v>0.99929999999999997</v>
      </c>
      <c r="J828" s="6">
        <v>0.25</v>
      </c>
      <c r="K828" s="6">
        <v>12.6449</v>
      </c>
      <c r="L828" s="6">
        <v>0</v>
      </c>
      <c r="M828" s="6">
        <v>5.0829000000000004</v>
      </c>
      <c r="N828" s="53">
        <f t="shared" si="13"/>
        <v>0.22500000000000001</v>
      </c>
    </row>
    <row r="829" spans="1:14">
      <c r="A829" s="11" t="s">
        <v>257</v>
      </c>
      <c r="B829" t="s">
        <v>0</v>
      </c>
      <c r="C829" t="s">
        <v>91</v>
      </c>
      <c r="D829" s="6">
        <v>-254.35079999999999</v>
      </c>
      <c r="E829" s="6">
        <v>6.5382999999999996</v>
      </c>
      <c r="F829" t="s">
        <v>722</v>
      </c>
      <c r="G829">
        <v>702</v>
      </c>
      <c r="H829">
        <v>55</v>
      </c>
      <c r="I829" s="6">
        <v>0.39250000000000002</v>
      </c>
      <c r="J829" s="6">
        <v>0.5</v>
      </c>
      <c r="K829" s="6">
        <v>16.290400000000002</v>
      </c>
      <c r="L829" s="6">
        <v>0</v>
      </c>
      <c r="M829" s="6">
        <v>4.6456</v>
      </c>
      <c r="N829" s="53">
        <f t="shared" si="13"/>
        <v>0.45</v>
      </c>
    </row>
    <row r="830" spans="1:14">
      <c r="A830" s="11" t="s">
        <v>291</v>
      </c>
      <c r="B830" t="s">
        <v>0</v>
      </c>
      <c r="C830" t="s">
        <v>22</v>
      </c>
      <c r="D830" s="6">
        <v>-254.5496</v>
      </c>
      <c r="E830" s="6">
        <v>6.3395000000000001</v>
      </c>
      <c r="F830" t="s">
        <v>722</v>
      </c>
      <c r="G830">
        <v>703</v>
      </c>
      <c r="H830">
        <v>56</v>
      </c>
      <c r="I830" s="6">
        <v>0.5877</v>
      </c>
      <c r="J830" s="6">
        <v>0.5</v>
      </c>
      <c r="K830" s="6">
        <v>13.7479</v>
      </c>
      <c r="L830" s="6">
        <v>0</v>
      </c>
      <c r="M830" s="6">
        <v>6.3319000000000001</v>
      </c>
      <c r="N830" s="53">
        <f t="shared" ref="N830:N884" si="14">0.9*J830</f>
        <v>0.45</v>
      </c>
    </row>
    <row r="831" spans="1:14">
      <c r="A831" s="11" t="s">
        <v>286</v>
      </c>
      <c r="B831" t="s">
        <v>0</v>
      </c>
      <c r="C831" t="s">
        <v>24</v>
      </c>
      <c r="D831" s="6">
        <v>-254.93690000000001</v>
      </c>
      <c r="E831" s="6">
        <v>5.9522000000000004</v>
      </c>
      <c r="F831">
        <v>433</v>
      </c>
      <c r="G831">
        <v>704</v>
      </c>
      <c r="H831">
        <v>57</v>
      </c>
      <c r="I831" s="6">
        <v>0.71940000000000004</v>
      </c>
      <c r="J831" s="6">
        <v>0.5</v>
      </c>
      <c r="K831" s="6">
        <v>15.036799999999999</v>
      </c>
      <c r="L831" s="6">
        <v>0</v>
      </c>
      <c r="M831" s="6">
        <v>3.8605</v>
      </c>
      <c r="N831" s="53">
        <f t="shared" si="14"/>
        <v>0.45</v>
      </c>
    </row>
    <row r="832" spans="1:14">
      <c r="A832" s="11" t="s">
        <v>273</v>
      </c>
      <c r="B832" t="s">
        <v>0</v>
      </c>
      <c r="C832" t="s">
        <v>141</v>
      </c>
      <c r="D832" s="6">
        <v>-255.33770000000001</v>
      </c>
      <c r="E832" s="6">
        <v>5.5514000000000001</v>
      </c>
      <c r="F832" t="s">
        <v>722</v>
      </c>
      <c r="G832">
        <v>705</v>
      </c>
      <c r="H832">
        <v>58</v>
      </c>
      <c r="I832" s="6">
        <v>0.74680000000000002</v>
      </c>
      <c r="J832" s="6">
        <v>0.5</v>
      </c>
      <c r="K832" s="6">
        <v>13.8185</v>
      </c>
      <c r="L832" s="6">
        <v>0</v>
      </c>
      <c r="M832" s="6">
        <v>3.3317999999999999</v>
      </c>
      <c r="N832" s="53">
        <f t="shared" si="14"/>
        <v>0.45</v>
      </c>
    </row>
    <row r="833" spans="1:14">
      <c r="A833" s="11" t="s">
        <v>285</v>
      </c>
      <c r="B833" t="s">
        <v>0</v>
      </c>
      <c r="C833" t="s">
        <v>71</v>
      </c>
      <c r="D833" s="6">
        <v>-255.97489999999999</v>
      </c>
      <c r="E833" s="6">
        <v>4.9142000000000001</v>
      </c>
      <c r="F833" t="s">
        <v>722</v>
      </c>
      <c r="G833">
        <v>706</v>
      </c>
      <c r="H833">
        <v>59</v>
      </c>
      <c r="I833" s="6">
        <v>0.36980000000000002</v>
      </c>
      <c r="J833" s="6">
        <v>0</v>
      </c>
      <c r="K833" s="6">
        <v>9.5892999999999997</v>
      </c>
      <c r="L833" s="6">
        <v>0</v>
      </c>
      <c r="M833" s="6">
        <v>5.8152999999999997</v>
      </c>
      <c r="N833" s="53">
        <f t="shared" si="14"/>
        <v>0</v>
      </c>
    </row>
    <row r="834" spans="1:14">
      <c r="A834" s="11" t="s">
        <v>262</v>
      </c>
      <c r="B834" t="s">
        <v>0</v>
      </c>
      <c r="C834" t="s">
        <v>341</v>
      </c>
      <c r="D834" s="6">
        <v>-256.19409999999999</v>
      </c>
      <c r="E834" s="6">
        <v>4.6951000000000001</v>
      </c>
      <c r="F834" t="s">
        <v>722</v>
      </c>
      <c r="G834">
        <v>707</v>
      </c>
      <c r="H834">
        <v>60</v>
      </c>
      <c r="I834" s="6">
        <v>0.42009999999999997</v>
      </c>
      <c r="J834" s="6">
        <v>0.5</v>
      </c>
      <c r="K834" s="6">
        <v>7.3475000000000001</v>
      </c>
      <c r="L834" s="6">
        <v>0</v>
      </c>
      <c r="M834" s="6">
        <v>3.3203</v>
      </c>
      <c r="N834" s="53">
        <f t="shared" si="14"/>
        <v>0.45</v>
      </c>
    </row>
    <row r="835" spans="1:14">
      <c r="A835" s="11" t="s">
        <v>297</v>
      </c>
      <c r="B835" t="s">
        <v>0</v>
      </c>
      <c r="C835" t="s">
        <v>19</v>
      </c>
      <c r="D835" s="6">
        <v>-256.49549999999999</v>
      </c>
      <c r="E835" s="6">
        <v>4.3936999999999999</v>
      </c>
      <c r="F835" t="s">
        <v>722</v>
      </c>
      <c r="G835">
        <v>708</v>
      </c>
      <c r="H835">
        <v>61</v>
      </c>
      <c r="I835" s="6">
        <v>0.32219999999999999</v>
      </c>
      <c r="J835" s="6">
        <v>0.25</v>
      </c>
      <c r="K835" s="6">
        <v>9.0418000000000003</v>
      </c>
      <c r="L835" s="6">
        <v>-1.3819999999999999</v>
      </c>
      <c r="M835" s="6">
        <v>5.6394000000000002</v>
      </c>
      <c r="N835" s="53">
        <f t="shared" si="14"/>
        <v>0.22500000000000001</v>
      </c>
    </row>
    <row r="836" spans="1:14">
      <c r="A836" s="11" t="s">
        <v>279</v>
      </c>
      <c r="B836" t="s">
        <v>0</v>
      </c>
      <c r="C836" t="s">
        <v>83</v>
      </c>
      <c r="D836" s="6">
        <v>-256.7328</v>
      </c>
      <c r="E836" s="6">
        <v>4.1562999999999999</v>
      </c>
      <c r="F836" t="s">
        <v>722</v>
      </c>
      <c r="G836">
        <v>709</v>
      </c>
      <c r="H836">
        <v>62</v>
      </c>
      <c r="I836" s="6">
        <v>0.5131</v>
      </c>
      <c r="J836" s="6">
        <v>0.5</v>
      </c>
      <c r="K836" s="6">
        <v>8.3150999999999993</v>
      </c>
      <c r="L836" s="6">
        <v>0</v>
      </c>
      <c r="M836" s="6">
        <v>7.4725000000000001</v>
      </c>
      <c r="N836" s="53">
        <f t="shared" si="14"/>
        <v>0.45</v>
      </c>
    </row>
    <row r="837" spans="1:14">
      <c r="A837" s="11" t="s">
        <v>268</v>
      </c>
      <c r="B837" t="s">
        <v>0</v>
      </c>
      <c r="C837" t="s">
        <v>68</v>
      </c>
      <c r="D837" s="6">
        <v>-256.9024</v>
      </c>
      <c r="E837" s="6">
        <v>3.9866999999999999</v>
      </c>
      <c r="F837" t="s">
        <v>722</v>
      </c>
      <c r="G837">
        <v>710</v>
      </c>
      <c r="H837">
        <v>63</v>
      </c>
      <c r="I837" s="6">
        <v>0.71060000000000001</v>
      </c>
      <c r="J837" s="6">
        <v>0.25</v>
      </c>
      <c r="K837" s="6">
        <v>8.0607000000000006</v>
      </c>
      <c r="L837" s="6">
        <v>0</v>
      </c>
      <c r="M837" s="6">
        <v>3.1141999999999999</v>
      </c>
      <c r="N837" s="53">
        <f t="shared" si="14"/>
        <v>0.22500000000000001</v>
      </c>
    </row>
    <row r="838" spans="1:14">
      <c r="A838" s="11" t="s">
        <v>276</v>
      </c>
      <c r="B838" t="s">
        <v>0</v>
      </c>
      <c r="C838" t="s">
        <v>36</v>
      </c>
      <c r="D838" s="6">
        <v>-257.58949999999999</v>
      </c>
      <c r="E838" s="6">
        <v>3.2995999999999999</v>
      </c>
      <c r="F838" t="s">
        <v>722</v>
      </c>
      <c r="G838">
        <v>711</v>
      </c>
      <c r="H838">
        <v>64</v>
      </c>
      <c r="I838" s="6">
        <v>0.17080000000000001</v>
      </c>
      <c r="J838" s="6">
        <v>0.25</v>
      </c>
      <c r="K838" s="6">
        <v>9.5827000000000009</v>
      </c>
      <c r="L838" s="6">
        <v>-0.16</v>
      </c>
      <c r="M838" s="6">
        <v>5.2472000000000003</v>
      </c>
      <c r="N838" s="53">
        <f t="shared" si="14"/>
        <v>0.22500000000000001</v>
      </c>
    </row>
    <row r="839" spans="1:14">
      <c r="A839" s="11" t="s">
        <v>290</v>
      </c>
      <c r="B839" t="s">
        <v>0</v>
      </c>
      <c r="C839" t="s">
        <v>62</v>
      </c>
      <c r="D839" s="6">
        <v>-257.63650000000001</v>
      </c>
      <c r="E839" s="6">
        <v>3.2526000000000002</v>
      </c>
      <c r="F839" t="s">
        <v>722</v>
      </c>
      <c r="G839">
        <v>712</v>
      </c>
      <c r="H839">
        <v>65</v>
      </c>
      <c r="I839" s="6">
        <v>0.52359999999999995</v>
      </c>
      <c r="J839" s="6">
        <v>0.25</v>
      </c>
      <c r="K839" s="6">
        <v>10.259600000000001</v>
      </c>
      <c r="L839" s="6">
        <v>-0.18</v>
      </c>
      <c r="M839" s="6">
        <v>3.3944999999999999</v>
      </c>
      <c r="N839" s="53">
        <f t="shared" si="14"/>
        <v>0.22500000000000001</v>
      </c>
    </row>
    <row r="840" spans="1:14">
      <c r="A840" s="11" t="s">
        <v>259</v>
      </c>
      <c r="B840" t="s">
        <v>0</v>
      </c>
      <c r="C840" t="s">
        <v>62</v>
      </c>
      <c r="D840" s="6">
        <v>-257.88409999999999</v>
      </c>
      <c r="E840" s="6">
        <v>3.0049999999999999</v>
      </c>
      <c r="F840" t="s">
        <v>722</v>
      </c>
      <c r="G840">
        <v>713</v>
      </c>
      <c r="H840">
        <v>66</v>
      </c>
      <c r="I840" s="6">
        <v>0.57440000000000002</v>
      </c>
      <c r="J840" s="6">
        <v>0.5</v>
      </c>
      <c r="K840" s="6">
        <v>7.3388</v>
      </c>
      <c r="L840" s="6">
        <v>0</v>
      </c>
      <c r="M840" s="6">
        <v>8.6928999999999998</v>
      </c>
      <c r="N840" s="53">
        <f t="shared" si="14"/>
        <v>0.45</v>
      </c>
    </row>
    <row r="841" spans="1:14">
      <c r="A841" s="11" t="s">
        <v>284</v>
      </c>
      <c r="B841" t="s">
        <v>0</v>
      </c>
      <c r="C841" t="s">
        <v>49</v>
      </c>
      <c r="D841" s="6">
        <v>-258.43610000000001</v>
      </c>
      <c r="E841" s="6">
        <v>2.4529999999999998</v>
      </c>
      <c r="F841" t="s">
        <v>722</v>
      </c>
      <c r="G841">
        <v>714</v>
      </c>
      <c r="H841">
        <v>67</v>
      </c>
      <c r="I841" s="6">
        <v>0.15720000000000001</v>
      </c>
      <c r="J841" s="6">
        <v>0.25</v>
      </c>
      <c r="K841" s="6">
        <v>6.4762000000000004</v>
      </c>
      <c r="L841" s="6">
        <v>-2.8079999999999998</v>
      </c>
      <c r="M841" s="6">
        <v>3.6253000000000002</v>
      </c>
      <c r="N841" s="53">
        <f t="shared" si="14"/>
        <v>0.22500000000000001</v>
      </c>
    </row>
    <row r="842" spans="1:14">
      <c r="A842" s="11" t="s">
        <v>288</v>
      </c>
      <c r="B842" t="s">
        <v>0</v>
      </c>
      <c r="C842" t="s">
        <v>30</v>
      </c>
      <c r="D842" s="6">
        <v>-258.48079999999999</v>
      </c>
      <c r="E842" s="6">
        <v>2.4083000000000001</v>
      </c>
      <c r="F842" t="s">
        <v>722</v>
      </c>
      <c r="G842">
        <v>715</v>
      </c>
      <c r="H842">
        <v>68</v>
      </c>
      <c r="I842" s="6">
        <v>0.46429999999999999</v>
      </c>
      <c r="J842" s="6">
        <v>0.25</v>
      </c>
      <c r="K842" s="6">
        <v>7.2107999999999999</v>
      </c>
      <c r="L842" s="6">
        <v>-0.80200000000000005</v>
      </c>
      <c r="M842" s="6">
        <v>3.488</v>
      </c>
      <c r="N842" s="53">
        <f t="shared" si="14"/>
        <v>0.22500000000000001</v>
      </c>
    </row>
    <row r="843" spans="1:14">
      <c r="A843" s="11" t="s">
        <v>277</v>
      </c>
      <c r="B843" t="s">
        <v>0</v>
      </c>
      <c r="C843" t="s">
        <v>32</v>
      </c>
      <c r="D843" s="6">
        <v>-258.70589999999999</v>
      </c>
      <c r="E843" s="6">
        <v>2.1831999999999998</v>
      </c>
      <c r="F843" t="s">
        <v>722</v>
      </c>
      <c r="G843">
        <v>716</v>
      </c>
      <c r="H843">
        <v>69</v>
      </c>
      <c r="I843" s="6">
        <v>0.48530000000000001</v>
      </c>
      <c r="J843" s="6">
        <v>0.25</v>
      </c>
      <c r="K843" s="6">
        <v>4.6558999999999999</v>
      </c>
      <c r="L843" s="6">
        <v>0</v>
      </c>
      <c r="M843" s="6">
        <v>3.8570000000000002</v>
      </c>
      <c r="N843" s="53">
        <f t="shared" si="14"/>
        <v>0.22500000000000001</v>
      </c>
    </row>
    <row r="844" spans="1:14">
      <c r="A844" s="11" t="s">
        <v>278</v>
      </c>
      <c r="B844" t="s">
        <v>0</v>
      </c>
      <c r="C844" t="s">
        <v>132</v>
      </c>
      <c r="D844" s="6">
        <v>-259.18430000000001</v>
      </c>
      <c r="E844" s="6">
        <v>1.7048000000000001</v>
      </c>
      <c r="F844">
        <v>344</v>
      </c>
      <c r="G844">
        <v>717</v>
      </c>
      <c r="H844">
        <v>70</v>
      </c>
      <c r="I844" s="6">
        <v>0.1363</v>
      </c>
      <c r="J844" s="6">
        <v>1</v>
      </c>
      <c r="K844" s="6">
        <v>6.875</v>
      </c>
      <c r="L844" s="6">
        <v>-0.10059999999999999</v>
      </c>
      <c r="M844" s="6">
        <v>5.9756999999999998</v>
      </c>
      <c r="N844" s="53">
        <f t="shared" si="14"/>
        <v>0.9</v>
      </c>
    </row>
    <row r="845" spans="1:14">
      <c r="A845" s="11" t="s">
        <v>294</v>
      </c>
      <c r="B845" t="s">
        <v>0</v>
      </c>
      <c r="C845" t="s">
        <v>15</v>
      </c>
      <c r="D845" s="6">
        <v>-259.19830000000002</v>
      </c>
      <c r="E845" s="6">
        <v>1.6908000000000001</v>
      </c>
      <c r="F845" t="s">
        <v>722</v>
      </c>
      <c r="G845">
        <v>718</v>
      </c>
      <c r="H845">
        <v>71</v>
      </c>
      <c r="I845" s="6">
        <v>0.27029999999999998</v>
      </c>
      <c r="J845" s="6">
        <v>0</v>
      </c>
      <c r="K845" s="6">
        <v>4.2601000000000004</v>
      </c>
      <c r="L845" s="6">
        <v>-0.11600000000000001</v>
      </c>
      <c r="M845" s="6">
        <v>6.7793000000000001</v>
      </c>
      <c r="N845" s="53">
        <f t="shared" si="14"/>
        <v>0</v>
      </c>
    </row>
    <row r="846" spans="1:14">
      <c r="A846" s="11" t="s">
        <v>258</v>
      </c>
      <c r="B846" t="s">
        <v>0</v>
      </c>
      <c r="C846" t="s">
        <v>55</v>
      </c>
      <c r="D846" s="6">
        <v>-259.44290000000001</v>
      </c>
      <c r="E846" s="6">
        <v>1.4461999999999999</v>
      </c>
      <c r="F846" t="s">
        <v>722</v>
      </c>
      <c r="G846">
        <v>719</v>
      </c>
      <c r="H846">
        <v>72</v>
      </c>
      <c r="I846" s="6">
        <v>0.1041</v>
      </c>
      <c r="J846" s="6">
        <v>0.5</v>
      </c>
      <c r="K846" s="6">
        <v>3.7269000000000001</v>
      </c>
      <c r="L846" s="6">
        <v>0</v>
      </c>
      <c r="M846" s="6">
        <v>7.1009000000000002</v>
      </c>
      <c r="N846" s="53">
        <f t="shared" si="14"/>
        <v>0.45</v>
      </c>
    </row>
    <row r="847" spans="1:14">
      <c r="A847" s="11" t="s">
        <v>282</v>
      </c>
      <c r="B847" t="s">
        <v>0</v>
      </c>
      <c r="C847" t="s">
        <v>64</v>
      </c>
      <c r="D847" s="6">
        <v>-259.49419999999998</v>
      </c>
      <c r="E847" s="6">
        <v>1.395</v>
      </c>
      <c r="F847" t="s">
        <v>722</v>
      </c>
      <c r="G847">
        <v>720</v>
      </c>
      <c r="H847">
        <v>73</v>
      </c>
      <c r="I847" s="6">
        <v>0.10879999999999999</v>
      </c>
      <c r="J847" s="6">
        <v>0.25</v>
      </c>
      <c r="K847" s="6">
        <v>6.7462</v>
      </c>
      <c r="L847" s="6">
        <v>-4.1399999999999997</v>
      </c>
      <c r="M847" s="6">
        <v>3.9887999999999999</v>
      </c>
      <c r="N847" s="53">
        <f t="shared" si="14"/>
        <v>0.22500000000000001</v>
      </c>
    </row>
    <row r="848" spans="1:14">
      <c r="A848" s="11" t="s">
        <v>271</v>
      </c>
      <c r="B848" t="s">
        <v>0</v>
      </c>
      <c r="C848" t="s">
        <v>341</v>
      </c>
      <c r="D848" s="6">
        <v>-259.59989999999999</v>
      </c>
      <c r="E848" s="6">
        <v>1.2892999999999999</v>
      </c>
      <c r="F848" t="s">
        <v>722</v>
      </c>
      <c r="G848">
        <v>721</v>
      </c>
      <c r="H848">
        <v>74</v>
      </c>
      <c r="I848" s="6">
        <v>8.1600000000000006E-2</v>
      </c>
      <c r="J848" s="6">
        <v>0.25</v>
      </c>
      <c r="K848" s="6">
        <v>2.4079000000000002</v>
      </c>
      <c r="L848" s="6">
        <v>0</v>
      </c>
      <c r="M848" s="6">
        <v>4.8939000000000004</v>
      </c>
      <c r="N848" s="53">
        <f t="shared" si="14"/>
        <v>0.22500000000000001</v>
      </c>
    </row>
    <row r="849" spans="1:14">
      <c r="A849" s="11" t="s">
        <v>256</v>
      </c>
      <c r="B849" t="s">
        <v>0</v>
      </c>
      <c r="C849" t="s">
        <v>95</v>
      </c>
      <c r="D849" s="6">
        <v>-259.60599999999999</v>
      </c>
      <c r="E849" s="6">
        <v>1.2830999999999999</v>
      </c>
      <c r="F849" t="s">
        <v>722</v>
      </c>
      <c r="G849">
        <v>722</v>
      </c>
      <c r="H849">
        <v>75</v>
      </c>
      <c r="I849" s="6">
        <v>0.22670000000000001</v>
      </c>
      <c r="J849" s="6">
        <v>0.25</v>
      </c>
      <c r="K849" s="6">
        <v>3.1337000000000002</v>
      </c>
      <c r="L849" s="6">
        <v>0</v>
      </c>
      <c r="M849" s="6">
        <v>8.1046999999999993</v>
      </c>
      <c r="N849" s="53">
        <f t="shared" si="14"/>
        <v>0.22500000000000001</v>
      </c>
    </row>
    <row r="850" spans="1:14">
      <c r="A850" s="11" t="s">
        <v>260</v>
      </c>
      <c r="B850" t="s">
        <v>0</v>
      </c>
      <c r="C850" t="s">
        <v>22</v>
      </c>
      <c r="D850" s="6">
        <v>-259.75689999999997</v>
      </c>
      <c r="E850" s="6">
        <v>1.1322000000000001</v>
      </c>
      <c r="F850" t="s">
        <v>722</v>
      </c>
      <c r="G850">
        <v>723</v>
      </c>
      <c r="H850">
        <v>76</v>
      </c>
      <c r="I850" s="6">
        <v>0.40100000000000002</v>
      </c>
      <c r="J850" s="6">
        <v>0.25</v>
      </c>
      <c r="K850" s="6">
        <v>2.7650000000000001</v>
      </c>
      <c r="L850" s="6">
        <v>0</v>
      </c>
      <c r="M850" s="6">
        <v>6.5632999999999999</v>
      </c>
      <c r="N850" s="53">
        <f t="shared" si="14"/>
        <v>0.22500000000000001</v>
      </c>
    </row>
    <row r="851" spans="1:14">
      <c r="A851" s="11" t="s">
        <v>298</v>
      </c>
      <c r="B851" t="s">
        <v>0</v>
      </c>
      <c r="C851" t="s">
        <v>341</v>
      </c>
      <c r="D851" s="6">
        <v>-259.90839999999997</v>
      </c>
      <c r="E851" s="6">
        <v>0.98070000000000002</v>
      </c>
      <c r="F851" t="s">
        <v>722</v>
      </c>
      <c r="G851">
        <v>724</v>
      </c>
      <c r="H851">
        <v>77</v>
      </c>
      <c r="I851" s="6">
        <v>0.68969999999999998</v>
      </c>
      <c r="J851" s="6">
        <v>0.25</v>
      </c>
      <c r="K851" s="6">
        <v>2.0525000000000002</v>
      </c>
      <c r="L851" s="6">
        <v>-0.1328</v>
      </c>
      <c r="M851" s="6">
        <v>3.9384000000000001</v>
      </c>
      <c r="N851" s="53">
        <f t="shared" si="14"/>
        <v>0.22500000000000001</v>
      </c>
    </row>
    <row r="852" spans="1:14">
      <c r="A852" s="11" t="s">
        <v>275</v>
      </c>
      <c r="B852" t="s">
        <v>0</v>
      </c>
      <c r="C852" t="s">
        <v>41</v>
      </c>
      <c r="D852" s="6">
        <v>-260.40750000000003</v>
      </c>
      <c r="E852" s="6">
        <v>0.48159999999999997</v>
      </c>
      <c r="F852" t="s">
        <v>722</v>
      </c>
      <c r="G852">
        <v>725</v>
      </c>
      <c r="H852">
        <v>78</v>
      </c>
      <c r="I852" s="6">
        <v>0.38279999999999997</v>
      </c>
      <c r="J852" s="6">
        <v>0.33329999999999999</v>
      </c>
      <c r="K852" s="6">
        <v>0.75600000000000001</v>
      </c>
      <c r="L852" s="6">
        <v>0</v>
      </c>
      <c r="M852" s="6">
        <v>5.2896999999999998</v>
      </c>
      <c r="N852" s="53">
        <f t="shared" si="14"/>
        <v>0.29997000000000001</v>
      </c>
    </row>
    <row r="853" spans="1:14">
      <c r="A853" s="11" t="s">
        <v>289</v>
      </c>
      <c r="B853" t="s">
        <v>0</v>
      </c>
      <c r="C853" t="s">
        <v>83</v>
      </c>
      <c r="D853" s="6">
        <v>-260.78870000000001</v>
      </c>
      <c r="E853" s="6">
        <v>0.1004</v>
      </c>
      <c r="F853" t="s">
        <v>722</v>
      </c>
      <c r="G853">
        <v>726</v>
      </c>
      <c r="H853">
        <v>79</v>
      </c>
      <c r="I853" s="6">
        <v>1.11E-2</v>
      </c>
      <c r="J853" s="6">
        <v>0.5</v>
      </c>
      <c r="K853" s="6">
        <v>0.20330000000000001</v>
      </c>
      <c r="L853" s="6">
        <v>0</v>
      </c>
      <c r="M853" s="6">
        <v>4.3442999999999996</v>
      </c>
      <c r="N853" s="53">
        <f t="shared" si="14"/>
        <v>0.45</v>
      </c>
    </row>
    <row r="854" spans="1:14">
      <c r="A854" s="11" t="s">
        <v>265</v>
      </c>
      <c r="B854" t="s">
        <v>0</v>
      </c>
      <c r="C854" t="s">
        <v>132</v>
      </c>
      <c r="D854" s="6">
        <v>-260.7919</v>
      </c>
      <c r="E854" s="6">
        <v>9.7199999999999995E-2</v>
      </c>
      <c r="F854" t="s">
        <v>722</v>
      </c>
      <c r="G854">
        <v>727</v>
      </c>
      <c r="H854">
        <v>80</v>
      </c>
      <c r="I854" s="6">
        <v>3.6299999999999999E-2</v>
      </c>
      <c r="J854" s="6">
        <v>0</v>
      </c>
      <c r="K854" s="6">
        <v>0.17630000000000001</v>
      </c>
      <c r="L854" s="6">
        <v>0</v>
      </c>
      <c r="M854" s="6">
        <v>6.0612000000000004</v>
      </c>
      <c r="N854" s="53">
        <f t="shared" si="14"/>
        <v>0</v>
      </c>
    </row>
    <row r="855" spans="1:14">
      <c r="A855" s="11" t="s">
        <v>1202</v>
      </c>
      <c r="B855" t="s">
        <v>0</v>
      </c>
      <c r="C855" t="s">
        <v>132</v>
      </c>
      <c r="D855" s="6">
        <v>-260.80779999999999</v>
      </c>
      <c r="E855" s="6">
        <v>8.14E-2</v>
      </c>
      <c r="F855" t="s">
        <v>722</v>
      </c>
      <c r="G855">
        <v>728</v>
      </c>
      <c r="H855">
        <v>81</v>
      </c>
      <c r="I855" s="6">
        <v>6.1100000000000002E-2</v>
      </c>
      <c r="J855" s="6">
        <v>0.33329999999999999</v>
      </c>
      <c r="K855" s="6">
        <v>0.12759999999999999</v>
      </c>
      <c r="L855" s="6">
        <v>-6.8900000000000003E-2</v>
      </c>
      <c r="M855" s="6">
        <v>6.0671999999999997</v>
      </c>
      <c r="N855" s="53">
        <f t="shared" si="14"/>
        <v>0.29997000000000001</v>
      </c>
    </row>
    <row r="856" spans="1:14">
      <c r="A856" s="11" t="s">
        <v>1205</v>
      </c>
      <c r="B856" t="s">
        <v>0</v>
      </c>
      <c r="C856" t="s">
        <v>341</v>
      </c>
      <c r="D856" s="6">
        <v>-260.84870000000001</v>
      </c>
      <c r="E856" s="6">
        <v>4.0399999999999998E-2</v>
      </c>
      <c r="F856" t="s">
        <v>722</v>
      </c>
      <c r="G856">
        <v>729</v>
      </c>
      <c r="H856">
        <v>82</v>
      </c>
      <c r="I856" s="6">
        <v>4.0399999999999998E-2</v>
      </c>
      <c r="J856" s="6">
        <v>0.5</v>
      </c>
      <c r="K856" s="6">
        <v>8.2100000000000006E-2</v>
      </c>
      <c r="L856" s="6">
        <v>0</v>
      </c>
      <c r="M856" s="6">
        <v>5.6405000000000003</v>
      </c>
      <c r="N856" s="53">
        <f t="shared" si="14"/>
        <v>0.45</v>
      </c>
    </row>
    <row r="857" spans="1:14">
      <c r="A857" s="11" t="s">
        <v>1200</v>
      </c>
      <c r="B857" t="s">
        <v>0</v>
      </c>
      <c r="C857" t="s">
        <v>341</v>
      </c>
      <c r="D857" s="6">
        <v>-260.88909999999998</v>
      </c>
      <c r="E857" s="6">
        <v>0</v>
      </c>
      <c r="F857" t="s">
        <v>722</v>
      </c>
      <c r="G857">
        <v>731</v>
      </c>
      <c r="H857">
        <v>83</v>
      </c>
      <c r="I857" s="6">
        <v>0</v>
      </c>
      <c r="J857" s="6">
        <v>0.25</v>
      </c>
      <c r="K857" s="6">
        <v>0</v>
      </c>
      <c r="L857" s="6">
        <v>0</v>
      </c>
      <c r="M857" s="6" t="s">
        <v>722</v>
      </c>
      <c r="N857" s="53">
        <f t="shared" si="14"/>
        <v>0.22500000000000001</v>
      </c>
    </row>
    <row r="858" spans="1:14">
      <c r="A858" s="11" t="s">
        <v>263</v>
      </c>
      <c r="B858" t="s">
        <v>0</v>
      </c>
      <c r="C858" t="s">
        <v>17</v>
      </c>
      <c r="D858" s="6">
        <v>-260.88909999999998</v>
      </c>
      <c r="E858" s="6">
        <v>0</v>
      </c>
      <c r="F858" t="s">
        <v>722</v>
      </c>
      <c r="G858">
        <v>731</v>
      </c>
      <c r="H858">
        <v>83</v>
      </c>
      <c r="I858" s="6">
        <v>0</v>
      </c>
      <c r="J858" s="6">
        <v>0</v>
      </c>
      <c r="K858" s="6">
        <v>0</v>
      </c>
      <c r="L858" s="6">
        <v>0</v>
      </c>
      <c r="M858" s="6" t="s">
        <v>722</v>
      </c>
      <c r="N858" s="53">
        <f t="shared" si="14"/>
        <v>0</v>
      </c>
    </row>
    <row r="859" spans="1:14">
      <c r="A859" s="11" t="s">
        <v>267</v>
      </c>
      <c r="B859" t="s">
        <v>0</v>
      </c>
      <c r="C859" t="s">
        <v>75</v>
      </c>
      <c r="D859" s="6">
        <v>-260.88909999999998</v>
      </c>
      <c r="E859" s="6">
        <v>0</v>
      </c>
      <c r="F859" t="s">
        <v>722</v>
      </c>
      <c r="G859">
        <v>731</v>
      </c>
      <c r="H859">
        <v>83</v>
      </c>
      <c r="I859" s="6">
        <v>0</v>
      </c>
      <c r="J859" s="6">
        <v>0.5</v>
      </c>
      <c r="K859" s="6">
        <v>0</v>
      </c>
      <c r="L859" s="6">
        <v>0</v>
      </c>
      <c r="M859" s="6" t="s">
        <v>722</v>
      </c>
      <c r="N859" s="53">
        <f t="shared" si="14"/>
        <v>0.45</v>
      </c>
    </row>
    <row r="860" spans="1:14">
      <c r="A860" s="11" t="s">
        <v>770</v>
      </c>
      <c r="B860" t="s">
        <v>0</v>
      </c>
      <c r="C860" t="s">
        <v>341</v>
      </c>
      <c r="D860" s="6">
        <v>-260.88909999999998</v>
      </c>
      <c r="E860" s="6">
        <v>0</v>
      </c>
      <c r="F860" t="s">
        <v>722</v>
      </c>
      <c r="G860">
        <v>731</v>
      </c>
      <c r="H860">
        <v>83</v>
      </c>
      <c r="I860" s="6">
        <v>0</v>
      </c>
      <c r="J860" s="6">
        <v>0.66669999999999996</v>
      </c>
      <c r="K860" s="6">
        <v>0</v>
      </c>
      <c r="L860" s="6">
        <v>0</v>
      </c>
      <c r="M860" s="6" t="s">
        <v>722</v>
      </c>
      <c r="N860" s="53">
        <f t="shared" si="14"/>
        <v>0.60002999999999995</v>
      </c>
    </row>
    <row r="861" spans="1:14">
      <c r="A861" s="11" t="s">
        <v>1198</v>
      </c>
      <c r="B861" t="s">
        <v>0</v>
      </c>
      <c r="C861" t="s">
        <v>341</v>
      </c>
      <c r="D861" s="6">
        <v>-260.88909999999998</v>
      </c>
      <c r="E861" s="6">
        <v>0</v>
      </c>
      <c r="F861" t="s">
        <v>722</v>
      </c>
      <c r="G861">
        <v>731</v>
      </c>
      <c r="H861">
        <v>83</v>
      </c>
      <c r="I861" s="6">
        <v>0</v>
      </c>
      <c r="J861" s="6">
        <v>0.66669999999999996</v>
      </c>
      <c r="K861" s="6">
        <v>0</v>
      </c>
      <c r="L861" s="6">
        <v>0</v>
      </c>
      <c r="M861" s="6" t="s">
        <v>722</v>
      </c>
      <c r="N861" s="53">
        <f t="shared" si="14"/>
        <v>0.60002999999999995</v>
      </c>
    </row>
    <row r="862" spans="1:14">
      <c r="A862" s="11" t="s">
        <v>1201</v>
      </c>
      <c r="B862" t="s">
        <v>0</v>
      </c>
      <c r="C862" t="s">
        <v>341</v>
      </c>
      <c r="D862" s="6">
        <v>-260.88909999999998</v>
      </c>
      <c r="E862" s="6">
        <v>0</v>
      </c>
      <c r="F862" t="s">
        <v>722</v>
      </c>
      <c r="G862">
        <v>731</v>
      </c>
      <c r="H862">
        <v>83</v>
      </c>
      <c r="I862" s="6">
        <v>0</v>
      </c>
      <c r="J862" s="6">
        <v>0.5</v>
      </c>
      <c r="K862" s="6">
        <v>0</v>
      </c>
      <c r="L862" s="6">
        <v>0</v>
      </c>
      <c r="M862" s="6" t="s">
        <v>722</v>
      </c>
      <c r="N862" s="53">
        <f t="shared" si="14"/>
        <v>0.45</v>
      </c>
    </row>
    <row r="863" spans="1:14">
      <c r="A863" s="11" t="s">
        <v>274</v>
      </c>
      <c r="B863" t="s">
        <v>0</v>
      </c>
      <c r="C863" t="s">
        <v>39</v>
      </c>
      <c r="D863" s="6">
        <v>-260.88909999999998</v>
      </c>
      <c r="E863" s="6">
        <v>0</v>
      </c>
      <c r="F863" t="s">
        <v>722</v>
      </c>
      <c r="G863">
        <v>731</v>
      </c>
      <c r="H863">
        <v>83</v>
      </c>
      <c r="I863" s="6">
        <v>0</v>
      </c>
      <c r="J863" s="6">
        <v>0.25</v>
      </c>
      <c r="K863" s="6">
        <v>0</v>
      </c>
      <c r="L863" s="6">
        <v>0</v>
      </c>
      <c r="M863" s="6" t="s">
        <v>722</v>
      </c>
      <c r="N863" s="53">
        <f t="shared" si="14"/>
        <v>0.22500000000000001</v>
      </c>
    </row>
    <row r="864" spans="1:14">
      <c r="A864" s="11" t="s">
        <v>305</v>
      </c>
      <c r="B864" t="s">
        <v>0</v>
      </c>
      <c r="C864" t="s">
        <v>341</v>
      </c>
      <c r="D864" s="6">
        <v>-260.88909999999998</v>
      </c>
      <c r="E864" s="6">
        <v>0</v>
      </c>
      <c r="F864" t="s">
        <v>722</v>
      </c>
      <c r="G864">
        <v>731</v>
      </c>
      <c r="H864">
        <v>83</v>
      </c>
      <c r="I864" s="6">
        <v>0</v>
      </c>
      <c r="J864" s="6">
        <v>0</v>
      </c>
      <c r="K864" s="6">
        <v>0</v>
      </c>
      <c r="L864" s="6">
        <v>0</v>
      </c>
      <c r="M864" s="6" t="s">
        <v>722</v>
      </c>
      <c r="N864" s="53">
        <f t="shared" si="14"/>
        <v>0</v>
      </c>
    </row>
    <row r="865" spans="1:14">
      <c r="A865" s="11" t="s">
        <v>261</v>
      </c>
      <c r="B865" t="s">
        <v>0</v>
      </c>
      <c r="C865" t="s">
        <v>341</v>
      </c>
      <c r="D865" s="6">
        <v>-260.88909999999998</v>
      </c>
      <c r="E865" s="6">
        <v>0</v>
      </c>
      <c r="F865" t="s">
        <v>722</v>
      </c>
      <c r="G865">
        <v>731</v>
      </c>
      <c r="H865">
        <v>83</v>
      </c>
      <c r="I865" s="6">
        <v>0</v>
      </c>
      <c r="J865" s="6">
        <v>0</v>
      </c>
      <c r="K865" s="6">
        <v>0</v>
      </c>
      <c r="L865" s="6">
        <v>0</v>
      </c>
      <c r="M865" s="6" t="s">
        <v>722</v>
      </c>
      <c r="N865" s="53">
        <f t="shared" si="14"/>
        <v>0</v>
      </c>
    </row>
    <row r="866" spans="1:14">
      <c r="A866" s="11" t="s">
        <v>1320</v>
      </c>
      <c r="B866" t="s">
        <v>0</v>
      </c>
      <c r="C866" t="s">
        <v>22</v>
      </c>
      <c r="D866" s="6">
        <v>-260.88909999999998</v>
      </c>
      <c r="E866" s="6">
        <v>0</v>
      </c>
      <c r="F866" t="s">
        <v>722</v>
      </c>
      <c r="G866">
        <v>731</v>
      </c>
      <c r="H866">
        <v>83</v>
      </c>
      <c r="I866" s="6">
        <v>0</v>
      </c>
      <c r="J866" s="6">
        <v>0</v>
      </c>
      <c r="K866" s="6">
        <v>0</v>
      </c>
      <c r="L866" s="6">
        <v>0</v>
      </c>
      <c r="M866" s="6" t="s">
        <v>722</v>
      </c>
      <c r="N866" s="53">
        <f t="shared" si="14"/>
        <v>0</v>
      </c>
    </row>
    <row r="867" spans="1:14">
      <c r="A867" s="11" t="s">
        <v>1216</v>
      </c>
      <c r="B867" t="s">
        <v>0</v>
      </c>
      <c r="C867" t="s">
        <v>341</v>
      </c>
      <c r="D867" s="6">
        <v>-260.88909999999998</v>
      </c>
      <c r="E867" s="6">
        <v>0</v>
      </c>
      <c r="F867" t="s">
        <v>722</v>
      </c>
      <c r="G867">
        <v>731</v>
      </c>
      <c r="H867">
        <v>83</v>
      </c>
      <c r="I867" s="6">
        <v>0</v>
      </c>
      <c r="J867" s="6">
        <v>0.33329999999999999</v>
      </c>
      <c r="K867" s="6">
        <v>0</v>
      </c>
      <c r="L867" s="6">
        <v>0</v>
      </c>
      <c r="M867" s="6" t="s">
        <v>722</v>
      </c>
      <c r="N867" s="53">
        <f t="shared" si="14"/>
        <v>0.29997000000000001</v>
      </c>
    </row>
    <row r="868" spans="1:14">
      <c r="A868" s="11" t="s">
        <v>270</v>
      </c>
      <c r="B868" t="s">
        <v>0</v>
      </c>
      <c r="C868" t="s">
        <v>15</v>
      </c>
      <c r="D868" s="6">
        <v>-260.88909999999998</v>
      </c>
      <c r="E868" s="6">
        <v>0</v>
      </c>
      <c r="F868" t="s">
        <v>722</v>
      </c>
      <c r="G868">
        <v>731</v>
      </c>
      <c r="H868">
        <v>83</v>
      </c>
      <c r="I868" s="6">
        <v>0</v>
      </c>
      <c r="J868" s="6">
        <v>0</v>
      </c>
      <c r="K868" s="6">
        <v>0</v>
      </c>
      <c r="L868" s="6">
        <v>0</v>
      </c>
      <c r="M868" s="6" t="s">
        <v>722</v>
      </c>
      <c r="N868" s="53">
        <f t="shared" si="14"/>
        <v>0</v>
      </c>
    </row>
    <row r="869" spans="1:14">
      <c r="A869" s="11" t="s">
        <v>1218</v>
      </c>
      <c r="B869" t="s">
        <v>0</v>
      </c>
      <c r="C869" t="s">
        <v>19</v>
      </c>
      <c r="D869" s="6">
        <v>-260.88909999999998</v>
      </c>
      <c r="E869" s="6">
        <v>0</v>
      </c>
      <c r="F869" t="s">
        <v>722</v>
      </c>
      <c r="G869">
        <v>731</v>
      </c>
      <c r="H869">
        <v>83</v>
      </c>
      <c r="I869" s="6">
        <v>0</v>
      </c>
      <c r="J869" s="6">
        <v>0</v>
      </c>
      <c r="K869" s="6">
        <v>0</v>
      </c>
      <c r="L869" s="6">
        <v>0</v>
      </c>
      <c r="M869" s="6" t="s">
        <v>722</v>
      </c>
      <c r="N869" s="53">
        <f t="shared" si="14"/>
        <v>0</v>
      </c>
    </row>
    <row r="870" spans="1:14">
      <c r="A870" s="11" t="s">
        <v>664</v>
      </c>
      <c r="B870" t="s">
        <v>0</v>
      </c>
      <c r="C870" t="s">
        <v>341</v>
      </c>
      <c r="D870" s="6">
        <v>-260.88909999999998</v>
      </c>
      <c r="E870" s="6">
        <v>0</v>
      </c>
      <c r="F870" t="s">
        <v>722</v>
      </c>
      <c r="G870">
        <v>731</v>
      </c>
      <c r="H870">
        <v>83</v>
      </c>
      <c r="I870" s="6">
        <v>0</v>
      </c>
      <c r="J870" s="6">
        <v>0</v>
      </c>
      <c r="K870" s="6">
        <v>0</v>
      </c>
      <c r="L870" s="6">
        <v>0</v>
      </c>
      <c r="M870" s="6" t="s">
        <v>722</v>
      </c>
      <c r="N870" s="53">
        <f t="shared" si="14"/>
        <v>0</v>
      </c>
    </row>
    <row r="871" spans="1:14">
      <c r="A871" s="11" t="s">
        <v>304</v>
      </c>
      <c r="B871" t="s">
        <v>0</v>
      </c>
      <c r="C871" t="s">
        <v>32</v>
      </c>
      <c r="D871" s="6">
        <v>-260.88909999999998</v>
      </c>
      <c r="E871" s="6">
        <v>0</v>
      </c>
      <c r="F871" t="s">
        <v>722</v>
      </c>
      <c r="G871">
        <v>731</v>
      </c>
      <c r="H871">
        <v>83</v>
      </c>
      <c r="I871" s="6">
        <v>0</v>
      </c>
      <c r="J871" s="6">
        <v>0</v>
      </c>
      <c r="K871" s="6">
        <v>0</v>
      </c>
      <c r="L871" s="6">
        <v>0</v>
      </c>
      <c r="M871" s="6" t="s">
        <v>722</v>
      </c>
      <c r="N871" s="53">
        <f t="shared" si="14"/>
        <v>0</v>
      </c>
    </row>
    <row r="872" spans="1:14">
      <c r="A872" s="11" t="s">
        <v>1220</v>
      </c>
      <c r="B872" t="s">
        <v>0</v>
      </c>
      <c r="C872" t="s">
        <v>19</v>
      </c>
      <c r="D872" s="6">
        <v>-260.88909999999998</v>
      </c>
      <c r="E872" s="6">
        <v>0</v>
      </c>
      <c r="F872" t="s">
        <v>722</v>
      </c>
      <c r="G872">
        <v>731</v>
      </c>
      <c r="H872">
        <v>83</v>
      </c>
      <c r="I872" s="6">
        <v>0</v>
      </c>
      <c r="J872" s="6">
        <v>0.25</v>
      </c>
      <c r="K872" s="6">
        <v>0</v>
      </c>
      <c r="L872" s="6">
        <v>0</v>
      </c>
      <c r="M872" s="6" t="s">
        <v>722</v>
      </c>
      <c r="N872" s="53">
        <f t="shared" si="14"/>
        <v>0.22500000000000001</v>
      </c>
    </row>
    <row r="873" spans="1:14">
      <c r="A873" s="11" t="s">
        <v>1221</v>
      </c>
      <c r="B873" t="s">
        <v>0</v>
      </c>
      <c r="C873" t="s">
        <v>341</v>
      </c>
      <c r="D873" s="6">
        <v>-260.88909999999998</v>
      </c>
      <c r="E873" s="6">
        <v>0</v>
      </c>
      <c r="F873" t="s">
        <v>722</v>
      </c>
      <c r="G873">
        <v>731</v>
      </c>
      <c r="H873">
        <v>83</v>
      </c>
      <c r="I873" s="6">
        <v>0</v>
      </c>
      <c r="J873" s="6">
        <v>0</v>
      </c>
      <c r="K873" s="6">
        <v>0</v>
      </c>
      <c r="L873" s="6">
        <v>0</v>
      </c>
      <c r="M873" s="6" t="s">
        <v>722</v>
      </c>
      <c r="N873" s="53">
        <f t="shared" si="14"/>
        <v>0</v>
      </c>
    </row>
    <row r="874" spans="1:14">
      <c r="A874" s="11" t="s">
        <v>1222</v>
      </c>
      <c r="B874" t="s">
        <v>0</v>
      </c>
      <c r="C874" t="s">
        <v>34</v>
      </c>
      <c r="D874" s="6">
        <v>-260.88909999999998</v>
      </c>
      <c r="E874" s="6">
        <v>0</v>
      </c>
      <c r="F874" t="s">
        <v>722</v>
      </c>
      <c r="G874">
        <v>731</v>
      </c>
      <c r="H874">
        <v>83</v>
      </c>
      <c r="I874" s="6">
        <v>0</v>
      </c>
      <c r="J874" s="6">
        <v>0</v>
      </c>
      <c r="K874" s="6">
        <v>0</v>
      </c>
      <c r="L874" s="6">
        <v>0</v>
      </c>
      <c r="M874" s="6" t="s">
        <v>722</v>
      </c>
      <c r="N874" s="53">
        <f t="shared" si="14"/>
        <v>0</v>
      </c>
    </row>
    <row r="875" spans="1:14">
      <c r="A875" s="11" t="s">
        <v>1223</v>
      </c>
      <c r="B875" t="s">
        <v>0</v>
      </c>
      <c r="C875" t="s">
        <v>41</v>
      </c>
      <c r="D875" s="6">
        <v>-260.88909999999998</v>
      </c>
      <c r="E875" s="6">
        <v>0</v>
      </c>
      <c r="F875" t="s">
        <v>722</v>
      </c>
      <c r="G875">
        <v>731</v>
      </c>
      <c r="H875">
        <v>83</v>
      </c>
      <c r="I875" s="6">
        <v>0</v>
      </c>
      <c r="J875" s="6">
        <v>0</v>
      </c>
      <c r="K875" s="6">
        <v>0</v>
      </c>
      <c r="L875" s="6">
        <v>0</v>
      </c>
      <c r="M875" s="6" t="s">
        <v>722</v>
      </c>
      <c r="N875" s="53">
        <f t="shared" si="14"/>
        <v>0</v>
      </c>
    </row>
    <row r="876" spans="1:14">
      <c r="A876" s="11" t="s">
        <v>1224</v>
      </c>
      <c r="B876" t="s">
        <v>0</v>
      </c>
      <c r="C876" t="s">
        <v>341</v>
      </c>
      <c r="D876" s="6">
        <v>-260.88909999999998</v>
      </c>
      <c r="E876" s="6">
        <v>0</v>
      </c>
      <c r="F876" t="s">
        <v>722</v>
      </c>
      <c r="G876">
        <v>731</v>
      </c>
      <c r="H876">
        <v>83</v>
      </c>
      <c r="I876" s="6">
        <v>0</v>
      </c>
      <c r="J876" s="6">
        <v>0</v>
      </c>
      <c r="K876" s="6">
        <v>0</v>
      </c>
      <c r="L876" s="6">
        <v>0</v>
      </c>
      <c r="M876" s="6" t="s">
        <v>722</v>
      </c>
      <c r="N876" s="53">
        <f t="shared" si="14"/>
        <v>0</v>
      </c>
    </row>
    <row r="877" spans="1:14">
      <c r="A877" s="11" t="s">
        <v>1321</v>
      </c>
      <c r="B877" t="s">
        <v>0</v>
      </c>
      <c r="C877" t="s">
        <v>49</v>
      </c>
      <c r="D877" s="6">
        <v>-260.88909999999998</v>
      </c>
      <c r="E877" s="6">
        <v>0</v>
      </c>
      <c r="F877" t="s">
        <v>722</v>
      </c>
      <c r="G877">
        <v>731</v>
      </c>
      <c r="H877">
        <v>83</v>
      </c>
      <c r="I877" s="6">
        <v>0</v>
      </c>
      <c r="J877" s="6">
        <v>3</v>
      </c>
      <c r="K877" s="6">
        <v>0</v>
      </c>
      <c r="L877" s="6">
        <v>0</v>
      </c>
      <c r="M877" s="6" t="s">
        <v>722</v>
      </c>
      <c r="N877" s="53">
        <f t="shared" si="14"/>
        <v>2.7</v>
      </c>
    </row>
    <row r="878" spans="1:14">
      <c r="A878" s="11" t="s">
        <v>1322</v>
      </c>
      <c r="B878" t="s">
        <v>0</v>
      </c>
      <c r="C878" t="s">
        <v>341</v>
      </c>
      <c r="D878" s="6">
        <v>-260.88909999999998</v>
      </c>
      <c r="E878" s="6">
        <v>0</v>
      </c>
      <c r="F878" t="s">
        <v>722</v>
      </c>
      <c r="G878">
        <v>731</v>
      </c>
      <c r="H878">
        <v>83</v>
      </c>
      <c r="I878" s="6">
        <v>0</v>
      </c>
      <c r="J878" s="6">
        <v>0</v>
      </c>
      <c r="K878" s="6">
        <v>0</v>
      </c>
      <c r="L878" s="6">
        <v>0</v>
      </c>
      <c r="M878" s="6" t="s">
        <v>722</v>
      </c>
      <c r="N878" s="53">
        <f t="shared" si="14"/>
        <v>0</v>
      </c>
    </row>
    <row r="879" spans="1:14">
      <c r="A879" s="11" t="s">
        <v>1225</v>
      </c>
      <c r="B879" t="s">
        <v>0</v>
      </c>
      <c r="C879" t="s">
        <v>28</v>
      </c>
      <c r="D879" s="6">
        <v>-260.88909999999998</v>
      </c>
      <c r="E879" s="6">
        <v>0</v>
      </c>
      <c r="F879" t="s">
        <v>722</v>
      </c>
      <c r="G879">
        <v>731</v>
      </c>
      <c r="H879">
        <v>83</v>
      </c>
      <c r="I879" s="6">
        <v>0</v>
      </c>
      <c r="J879" s="6">
        <v>0.25</v>
      </c>
      <c r="K879" s="6">
        <v>0</v>
      </c>
      <c r="L879" s="6">
        <v>0</v>
      </c>
      <c r="M879" s="6" t="s">
        <v>722</v>
      </c>
      <c r="N879" s="53">
        <f t="shared" si="14"/>
        <v>0.22500000000000001</v>
      </c>
    </row>
    <row r="880" spans="1:14">
      <c r="A880" s="11" t="s">
        <v>1323</v>
      </c>
      <c r="B880" t="s">
        <v>0</v>
      </c>
      <c r="C880" t="s">
        <v>24</v>
      </c>
      <c r="D880" s="6">
        <v>-260.88909999999998</v>
      </c>
      <c r="E880" s="6">
        <v>0</v>
      </c>
      <c r="F880" t="s">
        <v>722</v>
      </c>
      <c r="G880">
        <v>731</v>
      </c>
      <c r="H880">
        <v>83</v>
      </c>
      <c r="I880" s="6">
        <v>0</v>
      </c>
      <c r="J880" s="6">
        <v>0.5</v>
      </c>
      <c r="K880" s="6">
        <v>0</v>
      </c>
      <c r="L880" s="6">
        <v>0</v>
      </c>
      <c r="M880" s="6" t="s">
        <v>722</v>
      </c>
      <c r="N880" s="53">
        <f t="shared" si="14"/>
        <v>0.45</v>
      </c>
    </row>
    <row r="881" spans="1:14">
      <c r="A881" s="11" t="s">
        <v>1324</v>
      </c>
      <c r="B881" t="s">
        <v>0</v>
      </c>
      <c r="C881" t="s">
        <v>34</v>
      </c>
      <c r="D881" s="6">
        <v>-260.88909999999998</v>
      </c>
      <c r="E881" s="6">
        <v>0</v>
      </c>
      <c r="F881" t="s">
        <v>722</v>
      </c>
      <c r="G881">
        <v>731</v>
      </c>
      <c r="H881">
        <v>83</v>
      </c>
      <c r="I881" s="6">
        <v>0</v>
      </c>
      <c r="J881" s="6">
        <v>0</v>
      </c>
      <c r="K881" s="6">
        <v>0</v>
      </c>
      <c r="L881" s="6">
        <v>0</v>
      </c>
      <c r="M881" s="6" t="s">
        <v>722</v>
      </c>
      <c r="N881" s="53">
        <f t="shared" si="14"/>
        <v>0</v>
      </c>
    </row>
    <row r="882" spans="1:14">
      <c r="A882" s="11" t="s">
        <v>1325</v>
      </c>
      <c r="B882" t="s">
        <v>0</v>
      </c>
      <c r="C882" t="s">
        <v>83</v>
      </c>
      <c r="D882" s="6">
        <v>-260.88909999999998</v>
      </c>
      <c r="E882" s="6">
        <v>0</v>
      </c>
      <c r="F882" t="s">
        <v>722</v>
      </c>
      <c r="G882">
        <v>731</v>
      </c>
      <c r="H882">
        <v>83</v>
      </c>
      <c r="I882" s="6">
        <v>0.10680000000000001</v>
      </c>
      <c r="J882" s="6">
        <v>0</v>
      </c>
      <c r="K882" s="6">
        <v>0</v>
      </c>
      <c r="L882" s="6">
        <v>0</v>
      </c>
      <c r="M882" s="6" t="s">
        <v>722</v>
      </c>
      <c r="N882" s="53">
        <f t="shared" si="14"/>
        <v>0</v>
      </c>
    </row>
    <row r="883" spans="1:14">
      <c r="A883" s="11" t="s">
        <v>1304</v>
      </c>
      <c r="B883" t="s">
        <v>0</v>
      </c>
      <c r="C883" t="s">
        <v>15</v>
      </c>
      <c r="D883" s="6">
        <v>-260.88909999999998</v>
      </c>
      <c r="E883" s="6">
        <v>0</v>
      </c>
      <c r="F883" t="s">
        <v>722</v>
      </c>
      <c r="G883">
        <v>731</v>
      </c>
      <c r="H883">
        <v>83</v>
      </c>
      <c r="I883" s="6" t="s">
        <v>722</v>
      </c>
      <c r="J883" s="6">
        <v>0</v>
      </c>
      <c r="K883" s="6">
        <v>0</v>
      </c>
      <c r="L883" s="6">
        <v>0</v>
      </c>
      <c r="M883" s="6" t="s">
        <v>722</v>
      </c>
      <c r="N883" s="53">
        <f t="shared" si="14"/>
        <v>0</v>
      </c>
    </row>
    <row r="884" spans="1:14">
      <c r="A884" s="11" t="s">
        <v>1197</v>
      </c>
      <c r="B884" t="s">
        <v>0</v>
      </c>
      <c r="C884" t="s">
        <v>341</v>
      </c>
      <c r="D884" s="6">
        <v>-261.1028</v>
      </c>
      <c r="E884" s="6">
        <v>-0.2137</v>
      </c>
      <c r="F884" t="s">
        <v>722</v>
      </c>
      <c r="G884">
        <v>733</v>
      </c>
      <c r="H884">
        <v>84</v>
      </c>
      <c r="I884" s="6" t="s">
        <v>722</v>
      </c>
      <c r="J884" s="6">
        <v>0.5</v>
      </c>
      <c r="K884" s="6">
        <v>-3.5000000000000003E-2</v>
      </c>
      <c r="L884" s="6">
        <v>-0.67800000000000005</v>
      </c>
      <c r="M884" s="6">
        <v>6.0033000000000003</v>
      </c>
      <c r="N884" s="53">
        <f t="shared" si="14"/>
        <v>0.45</v>
      </c>
    </row>
  </sheetData>
  <autoFilter ref="A1:P884"/>
  <conditionalFormatting sqref="M1:M1048576 O183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I1:I1048576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L1:L1048576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'DRAFT PLAN'!$T$1:$AA$1</xm:f>
          </x14:formula1>
          <xm:sqref>O1:O1048576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F63"/>
  <sheetViews>
    <sheetView tabSelected="1" topLeftCell="G13" zoomScale="70" zoomScaleNormal="70" workbookViewId="0">
      <selection activeCell="U12" sqref="U12"/>
    </sheetView>
  </sheetViews>
  <sheetFormatPr defaultRowHeight="15"/>
  <cols>
    <col min="1" max="1" width="20" bestFit="1" customWidth="1"/>
    <col min="2" max="2" width="8.28515625" bestFit="1" customWidth="1"/>
    <col min="3" max="3" width="5.5703125" bestFit="1" customWidth="1"/>
    <col min="4" max="4" width="6.28515625" bestFit="1" customWidth="1"/>
    <col min="5" max="5" width="6.5703125" bestFit="1" customWidth="1"/>
    <col min="6" max="6" width="10.42578125" bestFit="1" customWidth="1"/>
    <col min="7" max="7" width="11.42578125" bestFit="1" customWidth="1"/>
    <col min="8" max="8" width="12.5703125" bestFit="1" customWidth="1"/>
    <col min="9" max="9" width="7.7109375" bestFit="1" customWidth="1"/>
    <col min="10" max="10" width="4.85546875" bestFit="1" customWidth="1"/>
    <col min="11" max="11" width="6.28515625" bestFit="1" customWidth="1"/>
    <col min="12" max="12" width="6.140625" bestFit="1" customWidth="1"/>
    <col min="13" max="13" width="4.140625" bestFit="1" customWidth="1"/>
    <col min="14" max="14" width="7" bestFit="1" customWidth="1"/>
    <col min="15" max="15" width="7" style="36" bestFit="1" customWidth="1"/>
    <col min="16" max="16" width="2" style="7" bestFit="1" customWidth="1"/>
    <col min="17" max="17" width="4.5703125" style="7" customWidth="1"/>
    <col min="18" max="18" width="3.28515625" customWidth="1"/>
    <col min="19" max="19" width="7.140625" bestFit="1" customWidth="1"/>
    <col min="20" max="20" width="8" bestFit="1" customWidth="1"/>
    <col min="21" max="21" width="6.5703125" bestFit="1" customWidth="1"/>
    <col min="22" max="22" width="7.42578125" bestFit="1" customWidth="1"/>
    <col min="23" max="23" width="7.5703125" bestFit="1" customWidth="1"/>
    <col min="24" max="24" width="5.42578125" bestFit="1" customWidth="1"/>
    <col min="25" max="25" width="7" bestFit="1" customWidth="1"/>
    <col min="26" max="26" width="6.42578125" bestFit="1" customWidth="1"/>
    <col min="27" max="27" width="7.42578125" bestFit="1" customWidth="1"/>
  </cols>
  <sheetData>
    <row r="1" spans="1:27">
      <c r="A1" s="41" t="s">
        <v>1233</v>
      </c>
      <c r="B1" s="42" t="s">
        <v>709</v>
      </c>
      <c r="C1" s="42" t="s">
        <v>249</v>
      </c>
      <c r="D1" s="43" t="s">
        <v>710</v>
      </c>
      <c r="E1" s="43" t="s">
        <v>12</v>
      </c>
      <c r="F1" s="42" t="s">
        <v>712</v>
      </c>
      <c r="G1" s="42" t="s">
        <v>713</v>
      </c>
      <c r="H1" s="42" t="s">
        <v>714</v>
      </c>
      <c r="I1" s="43" t="s">
        <v>715</v>
      </c>
      <c r="J1" s="43" t="s">
        <v>1560</v>
      </c>
      <c r="K1" s="43" t="s">
        <v>718</v>
      </c>
      <c r="L1" s="43" t="s">
        <v>719</v>
      </c>
      <c r="M1" s="43" t="s">
        <v>720</v>
      </c>
      <c r="N1" s="44" t="s">
        <v>1559</v>
      </c>
      <c r="T1" t="s">
        <v>1574</v>
      </c>
      <c r="U1" t="s">
        <v>1565</v>
      </c>
      <c r="V1" t="s">
        <v>1566</v>
      </c>
      <c r="W1" t="s">
        <v>1567</v>
      </c>
      <c r="X1" t="s">
        <v>1568</v>
      </c>
      <c r="Y1" t="s">
        <v>1569</v>
      </c>
      <c r="Z1" t="s">
        <v>1570</v>
      </c>
      <c r="AA1" t="s">
        <v>1571</v>
      </c>
    </row>
    <row r="2" spans="1:27">
      <c r="A2" s="60" t="s">
        <v>56</v>
      </c>
      <c r="B2" t="s">
        <v>0</v>
      </c>
      <c r="C2" t="s">
        <v>57</v>
      </c>
      <c r="D2" s="6">
        <v>66.296800000000005</v>
      </c>
      <c r="E2" s="6">
        <v>327.1859</v>
      </c>
      <c r="F2">
        <v>20</v>
      </c>
      <c r="G2">
        <v>21</v>
      </c>
      <c r="H2">
        <v>1</v>
      </c>
      <c r="I2" s="6">
        <v>15.5328</v>
      </c>
      <c r="J2" s="6">
        <v>39.85</v>
      </c>
      <c r="K2" s="6">
        <v>340.41550000000001</v>
      </c>
      <c r="L2" s="6">
        <v>304.62459999999999</v>
      </c>
      <c r="M2" s="6">
        <v>5.0740999999999996</v>
      </c>
      <c r="N2" s="37">
        <v>45.827500000000001</v>
      </c>
      <c r="P2" s="51">
        <v>1</v>
      </c>
      <c r="Q2" s="51">
        <v>24</v>
      </c>
      <c r="R2" s="5"/>
      <c r="S2" t="s">
        <v>0</v>
      </c>
      <c r="T2">
        <f>SUMIFS(PLAYERS!$P:$P,PLAYERS!$O:$O,T$1,PLAYERS!$B:$B,$S2)</f>
        <v>12</v>
      </c>
      <c r="U2">
        <f>SUMIFS(PLAYERS!$P:$P,PLAYERS!$O:$O,U$1,PLAYERS!$B:$B,$S2)</f>
        <v>14</v>
      </c>
      <c r="V2">
        <f>SUMIFS(PLAYERS!$P:$P,PLAYERS!$O:$O,V$1,PLAYERS!$B:$B,$S2)</f>
        <v>9</v>
      </c>
      <c r="W2">
        <f>SUMIFS(PLAYERS!$P:$P,PLAYERS!$O:$O,W$1,PLAYERS!$B:$B,$S2)</f>
        <v>7</v>
      </c>
      <c r="X2">
        <f>SUMIFS(PLAYERS!$P:$P,PLAYERS!$O:$O,X$1,PLAYERS!$B:$B,$S2)</f>
        <v>2</v>
      </c>
      <c r="Y2">
        <f>SUMIFS(PLAYERS!$P:$P,PLAYERS!$O:$O,Y$1,PLAYERS!$B:$B,$S2)</f>
        <v>11</v>
      </c>
      <c r="Z2">
        <f>SUMIFS(PLAYERS!$P:$P,PLAYERS!$O:$O,Z$1,PLAYERS!$B:$B,$S2)</f>
        <v>30</v>
      </c>
      <c r="AA2">
        <f>SUMIFS(PLAYERS!$P:$P,PLAYERS!$O:$O,AA$1,PLAYERS!$B:$B,$S2)</f>
        <v>41</v>
      </c>
    </row>
    <row r="3" spans="1:27">
      <c r="A3" s="60" t="s">
        <v>59</v>
      </c>
      <c r="B3" t="s">
        <v>0</v>
      </c>
      <c r="C3" t="s">
        <v>22</v>
      </c>
      <c r="D3" s="6">
        <v>61.227200000000003</v>
      </c>
      <c r="E3" s="6">
        <v>322.11630000000002</v>
      </c>
      <c r="F3">
        <v>25</v>
      </c>
      <c r="G3">
        <v>24</v>
      </c>
      <c r="H3">
        <v>2</v>
      </c>
      <c r="I3" s="6">
        <v>28.703900000000001</v>
      </c>
      <c r="J3" s="6">
        <v>42.3</v>
      </c>
      <c r="K3" s="6">
        <v>339.75709999999998</v>
      </c>
      <c r="L3" s="6">
        <v>288.14030000000002</v>
      </c>
      <c r="M3" s="6">
        <v>5.2911000000000001</v>
      </c>
      <c r="N3" s="37">
        <v>48.644999999999996</v>
      </c>
      <c r="S3" t="s">
        <v>1</v>
      </c>
      <c r="T3">
        <f>SUMIFS(PLAYERS!$P:$P,PLAYERS!$O:$O,T$1,PLAYERS!$B:$B,$S3)</f>
        <v>59</v>
      </c>
      <c r="U3">
        <f>SUMIFS(PLAYERS!$P:$P,PLAYERS!$O:$O,U$1,PLAYERS!$B:$B,$S3)</f>
        <v>87</v>
      </c>
      <c r="V3">
        <f>SUMIFS(PLAYERS!$P:$P,PLAYERS!$O:$O,V$1,PLAYERS!$B:$B,$S3)</f>
        <v>132</v>
      </c>
      <c r="W3">
        <f>SUMIFS(PLAYERS!$P:$P,PLAYERS!$O:$O,W$1,PLAYERS!$B:$B,$S3)</f>
        <v>96</v>
      </c>
      <c r="X3">
        <f>SUMIFS(PLAYERS!$P:$P,PLAYERS!$O:$O,X$1,PLAYERS!$B:$B,$S3)</f>
        <v>144</v>
      </c>
      <c r="Y3">
        <f>SUMIFS(PLAYERS!$P:$P,PLAYERS!$O:$O,Y$1,PLAYERS!$B:$B,$S3)</f>
        <v>93</v>
      </c>
      <c r="Z3">
        <f>SUMIFS(PLAYERS!$P:$P,PLAYERS!$O:$O,Z$1,PLAYERS!$B:$B,$S3)</f>
        <v>68</v>
      </c>
      <c r="AA3">
        <f>SUMIFS(PLAYERS!$P:$P,PLAYERS!$O:$O,AA$1,PLAYERS!$B:$B,$S3)</f>
        <v>95</v>
      </c>
    </row>
    <row r="4" spans="1:27">
      <c r="A4" s="60" t="s">
        <v>89</v>
      </c>
      <c r="B4" s="11" t="s">
        <v>0</v>
      </c>
      <c r="C4" s="11" t="s">
        <v>32</v>
      </c>
      <c r="D4" s="45">
        <v>40.300699999999999</v>
      </c>
      <c r="E4" s="45">
        <v>301.18990000000002</v>
      </c>
      <c r="F4" s="11">
        <v>42</v>
      </c>
      <c r="G4" s="11">
        <v>34</v>
      </c>
      <c r="H4" s="11">
        <v>3</v>
      </c>
      <c r="I4" s="45">
        <v>18.535499999999999</v>
      </c>
      <c r="J4" s="45">
        <v>25.225000000000001</v>
      </c>
      <c r="K4" s="45">
        <v>319.6386</v>
      </c>
      <c r="L4" s="45">
        <v>285.3922</v>
      </c>
      <c r="M4" s="45">
        <v>3.7671000000000001</v>
      </c>
      <c r="N4" s="46">
        <v>25.225000000000001</v>
      </c>
      <c r="S4" t="s">
        <v>2</v>
      </c>
      <c r="T4">
        <f>SUMIFS(PLAYERS!$P:$P,PLAYERS!$O:$O,T$1,PLAYERS!$B:$B,$S4)</f>
        <v>125</v>
      </c>
      <c r="U4">
        <f>SUMIFS(PLAYERS!$P:$P,PLAYERS!$O:$O,U$1,PLAYERS!$B:$B,$S4)</f>
        <v>95</v>
      </c>
      <c r="V4">
        <f>SUMIFS(PLAYERS!$P:$P,PLAYERS!$O:$O,V$1,PLAYERS!$B:$B,$S4)</f>
        <v>55</v>
      </c>
      <c r="W4">
        <f>SUMIFS(PLAYERS!$P:$P,PLAYERS!$O:$O,W$1,PLAYERS!$B:$B,$S4)</f>
        <v>95</v>
      </c>
      <c r="X4">
        <f>SUMIFS(PLAYERS!$P:$P,PLAYERS!$O:$O,X$1,PLAYERS!$B:$B,$S4)</f>
        <v>35</v>
      </c>
      <c r="Y4">
        <f>SUMIFS(PLAYERS!$P:$P,PLAYERS!$O:$O,Y$1,PLAYERS!$B:$B,$S4)</f>
        <v>79</v>
      </c>
      <c r="Z4">
        <f>SUMIFS(PLAYERS!$P:$P,PLAYERS!$O:$O,Z$1,PLAYERS!$B:$B,$S4)</f>
        <v>64</v>
      </c>
      <c r="AA4">
        <f>SUMIFS(PLAYERS!$P:$P,PLAYERS!$O:$O,AA$1,PLAYERS!$B:$B,$S4)</f>
        <v>47</v>
      </c>
    </row>
    <row r="5" spans="1:27">
      <c r="A5" s="60" t="s">
        <v>93</v>
      </c>
      <c r="B5" s="11" t="s">
        <v>0</v>
      </c>
      <c r="C5" s="11" t="s">
        <v>24</v>
      </c>
      <c r="D5" s="45">
        <v>24.745699999999999</v>
      </c>
      <c r="E5" s="45">
        <v>285.63479999999998</v>
      </c>
      <c r="F5" s="11">
        <v>46</v>
      </c>
      <c r="G5" s="11">
        <v>52</v>
      </c>
      <c r="H5" s="11">
        <v>4</v>
      </c>
      <c r="I5" s="45">
        <v>11.333399999999999</v>
      </c>
      <c r="J5" s="45">
        <v>22.524999999999999</v>
      </c>
      <c r="K5" s="45">
        <v>299.94900000000001</v>
      </c>
      <c r="L5" s="45">
        <v>270.94209999999998</v>
      </c>
      <c r="M5" s="45">
        <v>3.1465000000000001</v>
      </c>
      <c r="N5" s="46">
        <v>22.524999999999999</v>
      </c>
      <c r="S5" t="s">
        <v>4</v>
      </c>
      <c r="T5">
        <f>SUMIFS(PLAYERS!$P:$P,PLAYERS!$O:$O,T$1,PLAYERS!$B:$B,$S5)</f>
        <v>1</v>
      </c>
      <c r="U5">
        <f>SUMIFS(PLAYERS!$P:$P,PLAYERS!$O:$O,U$1,PLAYERS!$B:$B,$S5)</f>
        <v>2</v>
      </c>
      <c r="V5">
        <f>SUMIFS(PLAYERS!$P:$P,PLAYERS!$O:$O,V$1,PLAYERS!$B:$B,$S5)</f>
        <v>1</v>
      </c>
      <c r="W5">
        <f>SUMIFS(PLAYERS!$P:$P,PLAYERS!$O:$O,W$1,PLAYERS!$B:$B,$S5)</f>
        <v>1</v>
      </c>
      <c r="X5">
        <f>SUMIFS(PLAYERS!$P:$P,PLAYERS!$O:$O,X$1,PLAYERS!$B:$B,$S5)</f>
        <v>2</v>
      </c>
      <c r="Y5">
        <f>SUMIFS(PLAYERS!$P:$P,PLAYERS!$O:$O,Y$1,PLAYERS!$B:$B,$S5)</f>
        <v>1</v>
      </c>
      <c r="Z5">
        <f>SUMIFS(PLAYERS!$P:$P,PLAYERS!$O:$O,Z$1,PLAYERS!$B:$B,$S5)</f>
        <v>3</v>
      </c>
      <c r="AA5">
        <f>SUMIFS(PLAYERS!$P:$P,PLAYERS!$O:$O,AA$1,PLAYERS!$B:$B,$S5)</f>
        <v>1</v>
      </c>
    </row>
    <row r="6" spans="1:27">
      <c r="S6" s="3" t="s">
        <v>5</v>
      </c>
      <c r="T6">
        <f>SUMIFS(PLAYERS!$P:$P,PLAYERS!$O:$O,T$1,PLAYERS!$B:$B,$S6)</f>
        <v>1</v>
      </c>
      <c r="U6">
        <f>SUMIFS(PLAYERS!$P:$P,PLAYERS!$O:$O,U$1,PLAYERS!$B:$B,$S6)</f>
        <v>2</v>
      </c>
      <c r="V6">
        <f>SUMIFS(PLAYERS!$P:$P,PLAYERS!$O:$O,V$1,PLAYERS!$B:$B,$S6)</f>
        <v>1</v>
      </c>
      <c r="W6">
        <f>SUMIFS(PLAYERS!$P:$P,PLAYERS!$O:$O,W$1,PLAYERS!$B:$B,$S6)</f>
        <v>1</v>
      </c>
      <c r="X6">
        <f>SUMIFS(PLAYERS!$P:$P,PLAYERS!$O:$O,X$1,PLAYERS!$B:$B,$S6)</f>
        <v>1</v>
      </c>
      <c r="Y6">
        <f>SUMIFS(PLAYERS!$P:$P,PLAYERS!$O:$O,Y$1,PLAYERS!$B:$B,$S6)</f>
        <v>1</v>
      </c>
      <c r="Z6">
        <f>SUMIFS(PLAYERS!$P:$P,PLAYERS!$O:$O,Z$1,PLAYERS!$B:$B,$S6)</f>
        <v>2</v>
      </c>
      <c r="AA6">
        <f>SUMIFS(PLAYERS!$P:$P,PLAYERS!$O:$O,AA$1,PLAYERS!$B:$B,$S6)</f>
        <v>1</v>
      </c>
    </row>
    <row r="7" spans="1:27">
      <c r="A7" s="41" t="s">
        <v>1233</v>
      </c>
      <c r="B7" s="42" t="s">
        <v>709</v>
      </c>
      <c r="C7" s="42" t="s">
        <v>249</v>
      </c>
      <c r="D7" s="43" t="s">
        <v>710</v>
      </c>
      <c r="E7" s="43" t="s">
        <v>12</v>
      </c>
      <c r="F7" s="42" t="s">
        <v>712</v>
      </c>
      <c r="G7" s="42" t="s">
        <v>713</v>
      </c>
      <c r="H7" s="42" t="s">
        <v>714</v>
      </c>
      <c r="I7" s="43" t="s">
        <v>715</v>
      </c>
      <c r="J7" s="43" t="s">
        <v>1560</v>
      </c>
      <c r="K7" s="43" t="s">
        <v>718</v>
      </c>
      <c r="L7" s="43" t="s">
        <v>719</v>
      </c>
      <c r="M7" s="43" t="s">
        <v>720</v>
      </c>
      <c r="N7" s="44" t="s">
        <v>1559</v>
      </c>
      <c r="S7" s="4" t="s">
        <v>1563</v>
      </c>
      <c r="T7" s="4"/>
    </row>
    <row r="8" spans="1:27">
      <c r="A8" s="60" t="s">
        <v>20</v>
      </c>
      <c r="B8" t="s">
        <v>2</v>
      </c>
      <c r="C8" t="s">
        <v>15</v>
      </c>
      <c r="D8" s="6">
        <v>129.69239999999999</v>
      </c>
      <c r="E8" s="6">
        <v>280.17939999999999</v>
      </c>
      <c r="F8">
        <v>6</v>
      </c>
      <c r="G8">
        <v>2</v>
      </c>
      <c r="H8">
        <v>1</v>
      </c>
      <c r="I8" s="6">
        <v>20.846900000000002</v>
      </c>
      <c r="J8" s="6">
        <v>50.5</v>
      </c>
      <c r="K8" s="6">
        <v>299.00279999999998</v>
      </c>
      <c r="L8" s="6">
        <v>260.30169999999998</v>
      </c>
      <c r="M8" s="6">
        <v>5.2328000000000001</v>
      </c>
      <c r="N8" s="37">
        <v>58.074999999999996</v>
      </c>
      <c r="P8" s="7">
        <v>2</v>
      </c>
      <c r="Q8" s="7">
        <v>100</v>
      </c>
      <c r="R8" s="5"/>
      <c r="S8" s="4" t="s">
        <v>1563</v>
      </c>
      <c r="T8" s="4"/>
    </row>
    <row r="9" spans="1:27">
      <c r="A9" s="60" t="s">
        <v>23</v>
      </c>
      <c r="B9" t="s">
        <v>2</v>
      </c>
      <c r="C9" t="s">
        <v>24</v>
      </c>
      <c r="D9" s="6">
        <v>112.49250000000001</v>
      </c>
      <c r="E9" s="6">
        <v>262.97949999999997</v>
      </c>
      <c r="F9">
        <v>11</v>
      </c>
      <c r="G9">
        <v>5</v>
      </c>
      <c r="H9">
        <v>2</v>
      </c>
      <c r="I9" s="6">
        <v>7.5578000000000003</v>
      </c>
      <c r="J9" s="6">
        <v>45.1</v>
      </c>
      <c r="K9" s="6">
        <v>276.1893</v>
      </c>
      <c r="L9" s="6">
        <v>243.19880000000001</v>
      </c>
      <c r="M9" s="6">
        <v>5.5457000000000001</v>
      </c>
      <c r="N9" s="37">
        <v>51.864999999999995</v>
      </c>
      <c r="S9" s="4" t="s">
        <v>1563</v>
      </c>
      <c r="T9" s="4"/>
    </row>
    <row r="10" spans="1:27">
      <c r="A10" s="60" t="s">
        <v>25</v>
      </c>
      <c r="B10" t="s">
        <v>2</v>
      </c>
      <c r="C10" t="s">
        <v>26</v>
      </c>
      <c r="D10" s="6">
        <v>105.1985</v>
      </c>
      <c r="E10" s="6">
        <v>255.68549999999999</v>
      </c>
      <c r="F10">
        <v>10</v>
      </c>
      <c r="G10">
        <v>7</v>
      </c>
      <c r="H10">
        <v>3</v>
      </c>
      <c r="I10" s="6">
        <v>0.98229999999999995</v>
      </c>
      <c r="J10" s="6">
        <v>42.35</v>
      </c>
      <c r="K10" s="6">
        <v>282.32330000000002</v>
      </c>
      <c r="L10" s="6">
        <v>231.09530000000001</v>
      </c>
      <c r="M10" s="6">
        <v>8.2871000000000006</v>
      </c>
      <c r="N10" s="37">
        <v>48.702500000000001</v>
      </c>
      <c r="S10" s="4" t="s">
        <v>1563</v>
      </c>
      <c r="T10" s="4"/>
    </row>
    <row r="11" spans="1:27">
      <c r="A11" s="60" t="s">
        <v>1556</v>
      </c>
      <c r="B11" t="s">
        <v>2</v>
      </c>
      <c r="C11" t="s">
        <v>30</v>
      </c>
      <c r="D11" s="6">
        <v>104.6709</v>
      </c>
      <c r="E11" s="6">
        <v>255.15790000000001</v>
      </c>
      <c r="F11">
        <v>12</v>
      </c>
      <c r="G11">
        <v>8</v>
      </c>
      <c r="H11">
        <v>4</v>
      </c>
      <c r="I11" s="6">
        <v>4.9188000000000001</v>
      </c>
      <c r="J11" s="6">
        <v>43.7</v>
      </c>
      <c r="K11" s="6">
        <v>276.97050000000002</v>
      </c>
      <c r="L11" s="6">
        <v>211.5539</v>
      </c>
      <c r="M11" s="6">
        <v>8.8271999999999995</v>
      </c>
      <c r="N11" s="37">
        <v>50.255000000000003</v>
      </c>
      <c r="S11" s="47" t="s">
        <v>1563</v>
      </c>
      <c r="T11" s="4"/>
    </row>
    <row r="12" spans="1:27">
      <c r="A12" s="60" t="s">
        <v>27</v>
      </c>
      <c r="B12" t="s">
        <v>2</v>
      </c>
      <c r="C12" t="s">
        <v>28</v>
      </c>
      <c r="D12" s="6">
        <v>103.7615</v>
      </c>
      <c r="E12" s="6">
        <v>254.24850000000001</v>
      </c>
      <c r="F12">
        <v>7</v>
      </c>
      <c r="G12">
        <v>9</v>
      </c>
      <c r="H12">
        <v>5</v>
      </c>
      <c r="I12" s="6">
        <v>13.1029</v>
      </c>
      <c r="J12" s="6">
        <v>47.2</v>
      </c>
      <c r="K12" s="6">
        <v>270.32420000000002</v>
      </c>
      <c r="L12" s="6">
        <v>229.5993</v>
      </c>
      <c r="M12" s="6">
        <v>5.3982000000000001</v>
      </c>
      <c r="N12" s="37">
        <v>54.28</v>
      </c>
      <c r="T12">
        <f>200-SUM(T2:T11)</f>
        <v>2</v>
      </c>
      <c r="U12">
        <f>200-SUM(U2:U11)</f>
        <v>0</v>
      </c>
      <c r="V12">
        <f t="shared" ref="V12:AA12" si="0">200-SUM(V2:V11)</f>
        <v>2</v>
      </c>
      <c r="W12">
        <f t="shared" si="0"/>
        <v>0</v>
      </c>
      <c r="X12">
        <f t="shared" si="0"/>
        <v>16</v>
      </c>
      <c r="Y12">
        <f t="shared" si="0"/>
        <v>15</v>
      </c>
      <c r="Z12">
        <f t="shared" si="0"/>
        <v>33</v>
      </c>
      <c r="AA12">
        <f t="shared" si="0"/>
        <v>15</v>
      </c>
    </row>
    <row r="13" spans="1:27">
      <c r="A13" s="60" t="s">
        <v>35</v>
      </c>
      <c r="B13" t="s">
        <v>2</v>
      </c>
      <c r="C13" t="s">
        <v>36</v>
      </c>
      <c r="D13" s="6">
        <v>95.742599999999996</v>
      </c>
      <c r="E13" s="6">
        <v>246.2296</v>
      </c>
      <c r="F13">
        <v>14</v>
      </c>
      <c r="G13">
        <v>13</v>
      </c>
      <c r="H13">
        <v>6</v>
      </c>
      <c r="I13" s="6">
        <v>14.114100000000001</v>
      </c>
      <c r="J13" s="6">
        <v>42.85</v>
      </c>
      <c r="K13" s="6">
        <v>268.70690000000002</v>
      </c>
      <c r="L13" s="6">
        <v>221.83170000000001</v>
      </c>
      <c r="M13" s="6">
        <v>7.3053999999999997</v>
      </c>
      <c r="N13" s="37">
        <v>49.277499999999996</v>
      </c>
    </row>
    <row r="14" spans="1:27">
      <c r="A14" s="60" t="s">
        <v>45</v>
      </c>
      <c r="B14" t="s">
        <v>2</v>
      </c>
      <c r="C14" t="s">
        <v>22</v>
      </c>
      <c r="D14" s="6">
        <v>85.574700000000007</v>
      </c>
      <c r="E14" s="6">
        <v>236.0617</v>
      </c>
      <c r="F14">
        <v>18</v>
      </c>
      <c r="G14">
        <v>15</v>
      </c>
      <c r="H14">
        <v>7</v>
      </c>
      <c r="I14" s="6">
        <v>13.4137</v>
      </c>
      <c r="J14" s="6">
        <v>35.200000000000003</v>
      </c>
      <c r="K14" s="6">
        <v>251.50819999999999</v>
      </c>
      <c r="L14" s="6">
        <v>217.1489</v>
      </c>
      <c r="M14" s="6">
        <v>5.4790000000000001</v>
      </c>
      <c r="N14" s="37">
        <v>40.479999999999997</v>
      </c>
      <c r="T14" t="s">
        <v>1574</v>
      </c>
      <c r="U14" t="s">
        <v>1565</v>
      </c>
      <c r="V14" t="s">
        <v>1566</v>
      </c>
      <c r="W14" t="s">
        <v>1567</v>
      </c>
      <c r="X14" t="s">
        <v>1568</v>
      </c>
      <c r="Y14" t="s">
        <v>1569</v>
      </c>
      <c r="Z14" t="s">
        <v>1570</v>
      </c>
      <c r="AA14" t="s">
        <v>1571</v>
      </c>
    </row>
    <row r="15" spans="1:27">
      <c r="A15" s="60" t="s">
        <v>40</v>
      </c>
      <c r="B15" t="s">
        <v>2</v>
      </c>
      <c r="C15" t="s">
        <v>41</v>
      </c>
      <c r="D15" s="6">
        <v>77.682199999999995</v>
      </c>
      <c r="E15" s="6">
        <v>228.16919999999999</v>
      </c>
      <c r="F15">
        <v>17</v>
      </c>
      <c r="G15">
        <v>17</v>
      </c>
      <c r="H15">
        <v>8</v>
      </c>
      <c r="I15" s="6">
        <v>13.267799999999999</v>
      </c>
      <c r="J15" s="6">
        <v>36.9</v>
      </c>
      <c r="K15" s="6">
        <v>244.8398</v>
      </c>
      <c r="L15" s="6">
        <v>197.84809999999999</v>
      </c>
      <c r="M15" s="6">
        <v>7.5903999999999998</v>
      </c>
      <c r="N15" s="37">
        <v>42.434999999999995</v>
      </c>
      <c r="S15" t="s">
        <v>0</v>
      </c>
      <c r="T15">
        <f>COUNTIFS(PLAYERS!$O:$O,T$14,PLAYERS!$B:$B,$S15)</f>
        <v>1</v>
      </c>
      <c r="U15">
        <f>COUNTIFS(PLAYERS!$O:$O,U$14,PLAYERS!$B:$B,$S15)</f>
        <v>2</v>
      </c>
      <c r="V15">
        <f>COUNTIFS(PLAYERS!$O:$O,V$14,PLAYERS!$B:$B,$S15)</f>
        <v>1</v>
      </c>
      <c r="W15">
        <f>COUNTIFS(PLAYERS!$O:$O,W$14,PLAYERS!$B:$B,$S15)</f>
        <v>1</v>
      </c>
      <c r="X15">
        <f>COUNTIFS(PLAYERS!$O:$O,X$14,PLAYERS!$B:$B,$S15)</f>
        <v>1</v>
      </c>
      <c r="Y15">
        <f>COUNTIFS(PLAYERS!$O:$O,Y$14,PLAYERS!$B:$B,$S15)</f>
        <v>1</v>
      </c>
      <c r="Z15">
        <f>COUNTIFS(PLAYERS!$O:$O,Z$14,PLAYERS!$B:$B,$S15)</f>
        <v>1</v>
      </c>
      <c r="AA15">
        <f>COUNTIFS(PLAYERS!$O:$O,AA$14,PLAYERS!$B:$B,$S15)</f>
        <v>2</v>
      </c>
    </row>
    <row r="16" spans="1:27">
      <c r="A16" s="61" t="s">
        <v>50</v>
      </c>
      <c r="B16" s="3" t="s">
        <v>2</v>
      </c>
      <c r="C16" s="3" t="s">
        <v>34</v>
      </c>
      <c r="D16" s="16">
        <v>66.639799999999994</v>
      </c>
      <c r="E16" s="16">
        <v>217.1268</v>
      </c>
      <c r="F16" s="3">
        <v>22</v>
      </c>
      <c r="G16" s="3">
        <v>20</v>
      </c>
      <c r="H16" s="3">
        <v>9</v>
      </c>
      <c r="I16" s="16">
        <v>5.6369999999999996</v>
      </c>
      <c r="J16" s="16">
        <v>32.799999999999997</v>
      </c>
      <c r="K16" s="16">
        <v>239.78360000000001</v>
      </c>
      <c r="L16" s="16">
        <v>183.95500000000001</v>
      </c>
      <c r="M16" s="16">
        <v>5.4425999999999997</v>
      </c>
      <c r="N16" s="48">
        <v>37.719999999999992</v>
      </c>
      <c r="S16" t="s">
        <v>1</v>
      </c>
      <c r="T16">
        <f>COUNTIFS(PLAYERS!$O:$O,T$14,PLAYERS!$B:$B,$S16)</f>
        <v>4</v>
      </c>
      <c r="U16">
        <f>COUNTIFS(PLAYERS!$O:$O,U$14,PLAYERS!$B:$B,$S16)</f>
        <v>5</v>
      </c>
      <c r="V16">
        <f>COUNTIFS(PLAYERS!$O:$O,V$14,PLAYERS!$B:$B,$S16)</f>
        <v>6</v>
      </c>
      <c r="W16">
        <f>COUNTIFS(PLAYERS!$O:$O,W$14,PLAYERS!$B:$B,$S16)</f>
        <v>4</v>
      </c>
      <c r="X16">
        <f>COUNTIFS(PLAYERS!$O:$O,X$14,PLAYERS!$B:$B,$S16)</f>
        <v>4</v>
      </c>
      <c r="Y16">
        <f>COUNTIFS(PLAYERS!$O:$O,Y$14,PLAYERS!$B:$B,$S16)</f>
        <v>6</v>
      </c>
      <c r="Z16">
        <f>COUNTIFS(PLAYERS!$O:$O,Z$14,PLAYERS!$B:$B,$S16)</f>
        <v>3</v>
      </c>
      <c r="AA16">
        <f>COUNTIFS(PLAYERS!$O:$O,AA$14,PLAYERS!$B:$B,$S16)</f>
        <v>5</v>
      </c>
    </row>
    <row r="17" spans="1:32">
      <c r="A17" s="60" t="s">
        <v>77</v>
      </c>
      <c r="B17" s="11" t="s">
        <v>2</v>
      </c>
      <c r="C17" s="11" t="s">
        <v>39</v>
      </c>
      <c r="D17" s="45">
        <v>37.631599999999999</v>
      </c>
      <c r="E17" s="45">
        <v>188.11859999999999</v>
      </c>
      <c r="F17" s="11">
        <v>50</v>
      </c>
      <c r="G17" s="11">
        <v>39</v>
      </c>
      <c r="H17" s="11">
        <v>16</v>
      </c>
      <c r="I17" s="45">
        <v>5.5312999999999999</v>
      </c>
      <c r="J17" s="45">
        <v>16.125</v>
      </c>
      <c r="K17" s="45">
        <v>196.578</v>
      </c>
      <c r="L17" s="45">
        <v>172.19560000000001</v>
      </c>
      <c r="M17" s="45">
        <v>6.9207000000000001</v>
      </c>
      <c r="N17" s="46">
        <v>16.125</v>
      </c>
      <c r="P17" s="51">
        <v>1</v>
      </c>
      <c r="Q17" s="51">
        <v>13</v>
      </c>
      <c r="R17" s="5"/>
      <c r="S17" t="s">
        <v>2</v>
      </c>
      <c r="T17">
        <f>COUNTIFS(PLAYERS!$O:$O,T$14,PLAYERS!$B:$B,$S17)</f>
        <v>6</v>
      </c>
      <c r="U17">
        <f>COUNTIFS(PLAYERS!$O:$O,U$14,PLAYERS!$B:$B,$S17)</f>
        <v>4</v>
      </c>
      <c r="V17">
        <f>COUNTIFS(PLAYERS!$O:$O,V$14,PLAYERS!$B:$B,$S17)</f>
        <v>3</v>
      </c>
      <c r="W17">
        <f>COUNTIFS(PLAYERS!$O:$O,W$14,PLAYERS!$B:$B,$S17)</f>
        <v>6</v>
      </c>
      <c r="X17">
        <f>COUNTIFS(PLAYERS!$O:$O,X$14,PLAYERS!$B:$B,$S17)</f>
        <v>6</v>
      </c>
      <c r="Y17">
        <f>COUNTIFS(PLAYERS!$O:$O,Y$14,PLAYERS!$B:$B,$S17)</f>
        <v>4</v>
      </c>
      <c r="Z17">
        <f>COUNTIFS(PLAYERS!$O:$O,Z$14,PLAYERS!$B:$B,$S17)</f>
        <v>5</v>
      </c>
      <c r="AA17">
        <f>COUNTIFS(PLAYERS!$O:$O,AA$14,PLAYERS!$B:$B,$S17)</f>
        <v>3</v>
      </c>
    </row>
    <row r="18" spans="1:32">
      <c r="A18" s="60" t="s">
        <v>90</v>
      </c>
      <c r="B18" s="11" t="s">
        <v>2</v>
      </c>
      <c r="C18" s="11" t="s">
        <v>91</v>
      </c>
      <c r="D18" s="45">
        <v>25.671399999999998</v>
      </c>
      <c r="E18" s="45">
        <v>176.1584</v>
      </c>
      <c r="F18" s="11">
        <v>45</v>
      </c>
      <c r="G18" s="11">
        <v>48</v>
      </c>
      <c r="H18" s="11">
        <v>20</v>
      </c>
      <c r="I18" s="45">
        <v>0.61280000000000001</v>
      </c>
      <c r="J18" s="45">
        <v>11.725</v>
      </c>
      <c r="K18" s="45">
        <v>188.29249999999999</v>
      </c>
      <c r="L18" s="45">
        <v>162.31030000000001</v>
      </c>
      <c r="M18" s="45">
        <v>3.9996</v>
      </c>
      <c r="N18" s="46">
        <v>11.725</v>
      </c>
      <c r="S18" t="s">
        <v>4</v>
      </c>
      <c r="T18">
        <f>COUNTIFS(PLAYERS!$O:$O,T$14,PLAYERS!$B:$B,$S18)</f>
        <v>1</v>
      </c>
      <c r="U18">
        <f>COUNTIFS(PLAYERS!$O:$O,U$14,PLAYERS!$B:$B,$S18)</f>
        <v>1</v>
      </c>
      <c r="V18">
        <f>COUNTIFS(PLAYERS!$O:$O,V$14,PLAYERS!$B:$B,$S18)</f>
        <v>1</v>
      </c>
      <c r="W18">
        <f>COUNTIFS(PLAYERS!$O:$O,W$14,PLAYERS!$B:$B,$S18)</f>
        <v>1</v>
      </c>
      <c r="X18">
        <f>COUNTIFS(PLAYERS!$O:$O,X$14,PLAYERS!$B:$B,$S18)</f>
        <v>1</v>
      </c>
      <c r="Y18">
        <f>COUNTIFS(PLAYERS!$O:$O,Y$14,PLAYERS!$B:$B,$S18)</f>
        <v>1</v>
      </c>
      <c r="Z18">
        <f>COUNTIFS(PLAYERS!$O:$O,Z$14,PLAYERS!$B:$B,$S18)</f>
        <v>1</v>
      </c>
      <c r="AA18">
        <f>COUNTIFS(PLAYERS!$O:$O,AA$14,PLAYERS!$B:$B,$S18)</f>
        <v>1</v>
      </c>
    </row>
    <row r="19" spans="1:32">
      <c r="A19" s="61" t="s">
        <v>97</v>
      </c>
      <c r="B19" s="47" t="s">
        <v>2</v>
      </c>
      <c r="C19" s="47" t="s">
        <v>19</v>
      </c>
      <c r="D19" s="49">
        <v>24.790600000000001</v>
      </c>
      <c r="E19" s="49">
        <v>175.27760000000001</v>
      </c>
      <c r="F19" s="47">
        <v>52</v>
      </c>
      <c r="G19" s="47">
        <v>51</v>
      </c>
      <c r="H19" s="47">
        <v>23</v>
      </c>
      <c r="I19" s="49">
        <v>3.6545999999999998</v>
      </c>
      <c r="J19" s="49">
        <v>9.9499999999999993</v>
      </c>
      <c r="K19" s="49">
        <v>189.71190000000001</v>
      </c>
      <c r="L19" s="49">
        <v>158.25049999999999</v>
      </c>
      <c r="M19" s="49">
        <v>4.2755000000000001</v>
      </c>
      <c r="N19" s="50">
        <v>9.9499999999999993</v>
      </c>
      <c r="S19" s="26" t="s">
        <v>5</v>
      </c>
      <c r="T19">
        <f>COUNTIFS(PLAYERS!$O:$O,T$14,PLAYERS!$B:$B,$S19)</f>
        <v>1</v>
      </c>
      <c r="U19">
        <f>COUNTIFS(PLAYERS!$O:$O,U$14,PLAYERS!$B:$B,$S19)</f>
        <v>1</v>
      </c>
      <c r="V19">
        <f>COUNTIFS(PLAYERS!$O:$O,V$14,PLAYERS!$B:$B,$S19)</f>
        <v>1</v>
      </c>
      <c r="W19">
        <f>COUNTIFS(PLAYERS!$O:$O,W$14,PLAYERS!$B:$B,$S19)</f>
        <v>1</v>
      </c>
      <c r="X19">
        <f>COUNTIFS(PLAYERS!$O:$O,X$14,PLAYERS!$B:$B,$S19)</f>
        <v>1</v>
      </c>
      <c r="Y19">
        <f>COUNTIFS(PLAYERS!$O:$O,Y$14,PLAYERS!$B:$B,$S19)</f>
        <v>1</v>
      </c>
      <c r="Z19">
        <f>COUNTIFS(PLAYERS!$O:$O,Z$14,PLAYERS!$B:$B,$S19)</f>
        <v>1</v>
      </c>
      <c r="AA19">
        <f>COUNTIFS(PLAYERS!$O:$O,AA$14,PLAYERS!$B:$B,$S19)</f>
        <v>1</v>
      </c>
    </row>
    <row r="20" spans="1:32">
      <c r="A20" s="60" t="s">
        <v>86</v>
      </c>
      <c r="B20" t="s">
        <v>2</v>
      </c>
      <c r="C20" t="s">
        <v>36</v>
      </c>
      <c r="D20" s="6">
        <v>35.273299999999999</v>
      </c>
      <c r="E20" s="6">
        <v>185.7604</v>
      </c>
      <c r="F20">
        <v>51</v>
      </c>
      <c r="G20">
        <v>40</v>
      </c>
      <c r="H20">
        <v>17</v>
      </c>
      <c r="I20" s="6">
        <v>7.0829000000000004</v>
      </c>
      <c r="J20" s="6">
        <v>14.225</v>
      </c>
      <c r="K20" s="6">
        <v>207.21090000000001</v>
      </c>
      <c r="L20" s="6">
        <v>164.81319999999999</v>
      </c>
      <c r="M20" s="6">
        <v>4.0697000000000001</v>
      </c>
      <c r="N20" s="37">
        <v>14.225</v>
      </c>
    </row>
    <row r="21" spans="1:32">
      <c r="A21" s="60" t="s">
        <v>103</v>
      </c>
      <c r="B21" t="s">
        <v>2</v>
      </c>
      <c r="C21" t="s">
        <v>73</v>
      </c>
      <c r="D21" s="6">
        <v>27.453499999999998</v>
      </c>
      <c r="E21" s="6">
        <v>177.94049999999999</v>
      </c>
      <c r="F21">
        <v>54</v>
      </c>
      <c r="G21">
        <v>45</v>
      </c>
      <c r="H21">
        <v>19</v>
      </c>
      <c r="I21" s="6">
        <v>2.0211999999999999</v>
      </c>
      <c r="J21" s="6">
        <v>13.975</v>
      </c>
      <c r="K21" s="6">
        <v>206.16499999999999</v>
      </c>
      <c r="L21" s="6">
        <v>159.01730000000001</v>
      </c>
      <c r="M21" s="6">
        <v>6.0031999999999996</v>
      </c>
      <c r="N21" s="37">
        <v>13.975</v>
      </c>
    </row>
    <row r="22" spans="1:32">
      <c r="A22" s="60" t="s">
        <v>38</v>
      </c>
      <c r="B22" t="s">
        <v>3</v>
      </c>
      <c r="C22" t="s">
        <v>39</v>
      </c>
      <c r="D22" s="6">
        <v>93.601500000000001</v>
      </c>
      <c r="E22" s="6">
        <v>222.9117</v>
      </c>
      <c r="F22">
        <v>8</v>
      </c>
      <c r="G22">
        <v>14</v>
      </c>
      <c r="H22">
        <v>1</v>
      </c>
      <c r="I22" s="6">
        <v>51.959200000000003</v>
      </c>
      <c r="J22" s="6">
        <v>46.325000000000003</v>
      </c>
      <c r="K22" s="6">
        <v>250.11</v>
      </c>
      <c r="L22" s="6">
        <v>187.11369999999999</v>
      </c>
      <c r="M22" s="6">
        <v>8.1052999999999997</v>
      </c>
      <c r="N22" s="46">
        <v>53.27375</v>
      </c>
    </row>
    <row r="23" spans="1:32">
      <c r="A23" s="60" t="s">
        <v>81</v>
      </c>
      <c r="B23" t="s">
        <v>3</v>
      </c>
      <c r="C23" t="s">
        <v>32</v>
      </c>
      <c r="D23" s="6">
        <v>48.509099999999997</v>
      </c>
      <c r="E23" s="6">
        <v>177.8193</v>
      </c>
      <c r="F23">
        <v>35</v>
      </c>
      <c r="G23">
        <v>29</v>
      </c>
      <c r="H23">
        <v>2</v>
      </c>
      <c r="I23" s="6">
        <v>18.1418</v>
      </c>
      <c r="J23" s="6">
        <v>26.975000000000001</v>
      </c>
      <c r="K23" s="6">
        <v>202.9622</v>
      </c>
      <c r="L23" s="6">
        <v>155.1052</v>
      </c>
      <c r="M23" s="6">
        <v>6.8574000000000002</v>
      </c>
      <c r="N23" s="46">
        <v>31.021249999999998</v>
      </c>
    </row>
    <row r="24" spans="1:32" s="54" customFormat="1">
      <c r="A24" s="11"/>
      <c r="D24" s="6"/>
      <c r="E24" s="6"/>
      <c r="I24" s="6"/>
      <c r="J24" s="6"/>
      <c r="K24" s="6"/>
      <c r="L24" s="6"/>
      <c r="M24" s="6"/>
      <c r="N24" s="46"/>
      <c r="O24" s="36"/>
      <c r="P24" s="7"/>
      <c r="Q24" s="7"/>
    </row>
    <row r="25" spans="1:32">
      <c r="A25" s="56" t="s">
        <v>1575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32">
      <c r="A26" s="41" t="s">
        <v>1233</v>
      </c>
      <c r="B26" s="42" t="s">
        <v>709</v>
      </c>
      <c r="C26" s="42" t="s">
        <v>249</v>
      </c>
      <c r="D26" s="43" t="s">
        <v>710</v>
      </c>
      <c r="E26" s="43" t="s">
        <v>12</v>
      </c>
      <c r="F26" s="42" t="s">
        <v>712</v>
      </c>
      <c r="G26" s="42" t="s">
        <v>713</v>
      </c>
      <c r="H26" s="42" t="s">
        <v>714</v>
      </c>
      <c r="I26" s="43" t="s">
        <v>715</v>
      </c>
      <c r="J26" s="43" t="s">
        <v>1560</v>
      </c>
      <c r="K26" s="43" t="s">
        <v>718</v>
      </c>
      <c r="L26" s="43" t="s">
        <v>719</v>
      </c>
      <c r="M26" s="43" t="s">
        <v>720</v>
      </c>
      <c r="N26" s="44" t="s">
        <v>1559</v>
      </c>
    </row>
    <row r="27" spans="1:32">
      <c r="A27" s="60" t="s">
        <v>18</v>
      </c>
      <c r="B27" t="s">
        <v>1</v>
      </c>
      <c r="C27" t="s">
        <v>19</v>
      </c>
      <c r="D27" s="6">
        <v>117.23399999999999</v>
      </c>
      <c r="E27" s="6">
        <v>262.65039999999999</v>
      </c>
      <c r="F27">
        <v>3</v>
      </c>
      <c r="G27">
        <v>3</v>
      </c>
      <c r="H27">
        <v>2</v>
      </c>
      <c r="I27" s="6">
        <v>4.1318000000000001</v>
      </c>
      <c r="J27" s="6">
        <v>52.5</v>
      </c>
      <c r="K27" s="6">
        <v>282.3272</v>
      </c>
      <c r="L27" s="6">
        <v>241.95529999999999</v>
      </c>
      <c r="M27" s="6">
        <v>6.11</v>
      </c>
      <c r="N27" s="37">
        <v>60.374999999999993</v>
      </c>
      <c r="P27" s="7">
        <v>2</v>
      </c>
      <c r="Q27" s="7">
        <v>56</v>
      </c>
      <c r="S27" s="42" t="s">
        <v>248</v>
      </c>
      <c r="T27" s="42" t="s">
        <v>11</v>
      </c>
      <c r="U27" s="58" t="s">
        <v>246</v>
      </c>
      <c r="V27" s="58"/>
      <c r="W27" s="58"/>
      <c r="X27" s="58"/>
      <c r="Y27" s="58"/>
      <c r="Z27" s="58"/>
      <c r="AA27" s="58"/>
      <c r="AB27" s="42" t="s">
        <v>1564</v>
      </c>
      <c r="AD27" s="42"/>
    </row>
    <row r="28" spans="1:32">
      <c r="A28" s="60" t="s">
        <v>21</v>
      </c>
      <c r="B28" t="s">
        <v>1</v>
      </c>
      <c r="C28" t="s">
        <v>22</v>
      </c>
      <c r="D28" s="6">
        <v>115.1211</v>
      </c>
      <c r="E28" s="6">
        <v>260.53750000000002</v>
      </c>
      <c r="F28">
        <v>4</v>
      </c>
      <c r="G28">
        <v>4</v>
      </c>
      <c r="H28">
        <v>3</v>
      </c>
      <c r="I28" s="6">
        <v>8.5496999999999996</v>
      </c>
      <c r="J28" s="6">
        <v>52.774999999999999</v>
      </c>
      <c r="K28" s="6">
        <v>268.33640000000003</v>
      </c>
      <c r="L28" s="6">
        <v>244.8099</v>
      </c>
      <c r="M28" s="6">
        <v>7.4305000000000003</v>
      </c>
      <c r="N28" s="37">
        <v>60.691249999999997</v>
      </c>
      <c r="S28" t="s">
        <v>0</v>
      </c>
      <c r="T28">
        <v>12</v>
      </c>
      <c r="U28" s="59" t="s">
        <v>89</v>
      </c>
      <c r="V28" s="59"/>
      <c r="W28" s="59"/>
      <c r="X28" s="59"/>
      <c r="Y28" s="59"/>
      <c r="Z28" s="59"/>
      <c r="AA28" s="59"/>
      <c r="AB28">
        <v>12</v>
      </c>
      <c r="AC28" s="26"/>
      <c r="AD28" s="29"/>
      <c r="AF28" s="29"/>
    </row>
    <row r="29" spans="1:32">
      <c r="A29" s="60" t="s">
        <v>16</v>
      </c>
      <c r="B29" t="s">
        <v>1</v>
      </c>
      <c r="C29" t="s">
        <v>17</v>
      </c>
      <c r="D29" s="6">
        <v>111.08329999999999</v>
      </c>
      <c r="E29" s="6">
        <v>256.49970000000002</v>
      </c>
      <c r="F29">
        <v>1</v>
      </c>
      <c r="G29">
        <v>6</v>
      </c>
      <c r="H29">
        <v>4</v>
      </c>
      <c r="I29" s="6">
        <v>10.1652</v>
      </c>
      <c r="J29" s="6">
        <v>53.274999999999999</v>
      </c>
      <c r="K29" s="6">
        <v>269.47980000000001</v>
      </c>
      <c r="L29" s="6">
        <v>232.87129999999999</v>
      </c>
      <c r="M29" s="6">
        <v>4.9947999999999997</v>
      </c>
      <c r="N29" s="37">
        <v>61.266249999999992</v>
      </c>
      <c r="S29" t="s">
        <v>1336</v>
      </c>
      <c r="T29">
        <v>50</v>
      </c>
      <c r="U29" s="59" t="s">
        <v>33</v>
      </c>
      <c r="V29" s="59"/>
      <c r="W29" s="59"/>
      <c r="X29" s="59"/>
      <c r="Y29" s="59"/>
      <c r="Z29" s="59"/>
      <c r="AA29" s="59"/>
      <c r="AB29">
        <v>50</v>
      </c>
      <c r="AC29" s="26"/>
      <c r="AD29" s="29"/>
      <c r="AF29" s="29"/>
    </row>
    <row r="30" spans="1:32">
      <c r="A30" s="60" t="s">
        <v>33</v>
      </c>
      <c r="B30" t="s">
        <v>1</v>
      </c>
      <c r="C30" t="s">
        <v>34</v>
      </c>
      <c r="D30" s="6">
        <v>102.0596</v>
      </c>
      <c r="E30" s="6">
        <v>247.4759</v>
      </c>
      <c r="F30">
        <v>16</v>
      </c>
      <c r="G30">
        <v>10</v>
      </c>
      <c r="H30">
        <v>5</v>
      </c>
      <c r="I30" s="6">
        <v>3.9691999999999998</v>
      </c>
      <c r="J30" s="6">
        <v>43.524999999999999</v>
      </c>
      <c r="K30" s="6">
        <v>263.52069999999998</v>
      </c>
      <c r="L30" s="6">
        <v>221.18369999999999</v>
      </c>
      <c r="M30" s="6">
        <v>5.4067999999999996</v>
      </c>
      <c r="N30" s="37">
        <v>50.053749999999994</v>
      </c>
      <c r="S30" t="s">
        <v>1337</v>
      </c>
      <c r="T30">
        <v>7</v>
      </c>
      <c r="U30" s="62" t="s">
        <v>67</v>
      </c>
      <c r="V30" s="62"/>
      <c r="W30" s="62"/>
      <c r="X30" s="62"/>
      <c r="Y30" s="62"/>
      <c r="Z30" s="62"/>
      <c r="AA30" s="62"/>
      <c r="AB30">
        <v>7</v>
      </c>
      <c r="AC30" s="26"/>
      <c r="AD30" s="29"/>
      <c r="AF30" s="29"/>
    </row>
    <row r="31" spans="1:32">
      <c r="A31" s="60" t="s">
        <v>31</v>
      </c>
      <c r="B31" t="s">
        <v>1</v>
      </c>
      <c r="C31" t="s">
        <v>32</v>
      </c>
      <c r="D31" s="6">
        <v>99.776700000000005</v>
      </c>
      <c r="E31" s="6">
        <v>245.19309999999999</v>
      </c>
      <c r="F31">
        <v>5</v>
      </c>
      <c r="G31">
        <v>11</v>
      </c>
      <c r="H31">
        <v>6</v>
      </c>
      <c r="I31" s="6">
        <v>11.611800000000001</v>
      </c>
      <c r="J31" s="6">
        <v>52.174999999999997</v>
      </c>
      <c r="K31" s="6">
        <v>266.19</v>
      </c>
      <c r="L31" s="6">
        <v>223.77269999999999</v>
      </c>
      <c r="M31" s="6">
        <v>4.2065000000000001</v>
      </c>
      <c r="N31" s="37">
        <v>60.001249999999992</v>
      </c>
      <c r="S31" t="s">
        <v>1562</v>
      </c>
      <c r="T31">
        <v>14</v>
      </c>
      <c r="U31" s="63" t="s">
        <v>77</v>
      </c>
      <c r="V31" s="63"/>
      <c r="W31" s="63"/>
      <c r="X31" s="63"/>
      <c r="Y31" s="63"/>
      <c r="Z31" s="63"/>
      <c r="AA31" s="63"/>
      <c r="AB31">
        <v>14</v>
      </c>
      <c r="AC31" s="26"/>
      <c r="AD31" s="29"/>
      <c r="AF31" s="29"/>
    </row>
    <row r="32" spans="1:32">
      <c r="A32" s="60" t="s">
        <v>37</v>
      </c>
      <c r="B32" t="s">
        <v>1</v>
      </c>
      <c r="C32" t="s">
        <v>24</v>
      </c>
      <c r="D32" s="6">
        <v>96.4041</v>
      </c>
      <c r="E32" s="6">
        <v>241.82040000000001</v>
      </c>
      <c r="F32">
        <v>9</v>
      </c>
      <c r="G32">
        <v>12</v>
      </c>
      <c r="H32">
        <v>7</v>
      </c>
      <c r="I32" s="6">
        <v>18.974499999999999</v>
      </c>
      <c r="J32" s="6">
        <v>42.674999999999997</v>
      </c>
      <c r="K32" s="6">
        <v>260.11540000000002</v>
      </c>
      <c r="L32" s="6">
        <v>214.5583</v>
      </c>
      <c r="M32" s="6">
        <v>5.6768000000000001</v>
      </c>
      <c r="N32" s="37">
        <v>49.076249999999995</v>
      </c>
      <c r="S32" t="s">
        <v>1341</v>
      </c>
      <c r="T32">
        <v>53</v>
      </c>
      <c r="U32" s="59" t="s">
        <v>20</v>
      </c>
      <c r="V32" s="59"/>
      <c r="W32" s="59"/>
      <c r="X32" s="59"/>
      <c r="Y32" s="59"/>
      <c r="Z32" s="59"/>
      <c r="AA32" s="59"/>
      <c r="AB32">
        <v>53</v>
      </c>
      <c r="AC32" s="26"/>
      <c r="AD32" s="29"/>
      <c r="AF32" s="29"/>
    </row>
    <row r="33" spans="1:32">
      <c r="A33" s="60" t="s">
        <v>43</v>
      </c>
      <c r="B33" t="s">
        <v>1</v>
      </c>
      <c r="C33" t="s">
        <v>44</v>
      </c>
      <c r="D33" s="6">
        <v>79.925799999999995</v>
      </c>
      <c r="E33" s="6">
        <v>225.34209999999999</v>
      </c>
      <c r="F33">
        <v>15</v>
      </c>
      <c r="G33">
        <v>16</v>
      </c>
      <c r="H33">
        <v>8</v>
      </c>
      <c r="I33" s="6">
        <v>6.7125000000000004</v>
      </c>
      <c r="J33" s="6">
        <v>41.774999999999999</v>
      </c>
      <c r="K33" s="6">
        <v>242.4539</v>
      </c>
      <c r="L33" s="6">
        <v>208.2595</v>
      </c>
      <c r="M33" s="6">
        <v>6.0256999999999996</v>
      </c>
      <c r="N33" s="37">
        <v>48.041249999999998</v>
      </c>
      <c r="S33" t="s">
        <v>1342</v>
      </c>
      <c r="T33">
        <v>52</v>
      </c>
      <c r="U33" s="59" t="s">
        <v>23</v>
      </c>
      <c r="V33" s="59"/>
      <c r="W33" s="59"/>
      <c r="X33" s="59"/>
      <c r="Y33" s="59"/>
      <c r="Z33" s="59"/>
      <c r="AA33" s="59"/>
      <c r="AB33">
        <v>52</v>
      </c>
      <c r="AC33" s="26"/>
      <c r="AD33" s="29"/>
      <c r="AF33" s="29"/>
    </row>
    <row r="34" spans="1:32">
      <c r="A34" s="60" t="s">
        <v>51</v>
      </c>
      <c r="B34" t="s">
        <v>1</v>
      </c>
      <c r="C34" t="s">
        <v>41</v>
      </c>
      <c r="D34" s="6">
        <v>74.933400000000006</v>
      </c>
      <c r="E34" s="6">
        <v>220.34970000000001</v>
      </c>
      <c r="F34">
        <v>13</v>
      </c>
      <c r="G34">
        <v>18</v>
      </c>
      <c r="H34">
        <v>9</v>
      </c>
      <c r="I34" s="6">
        <v>7.5629999999999997</v>
      </c>
      <c r="J34" s="6">
        <v>41.65</v>
      </c>
      <c r="K34" s="6">
        <v>236.28389999999999</v>
      </c>
      <c r="L34" s="6">
        <v>202.7739</v>
      </c>
      <c r="M34" s="6">
        <v>4.5267999999999997</v>
      </c>
      <c r="N34" s="37">
        <v>47.897499999999994</v>
      </c>
      <c r="S34" t="s">
        <v>4</v>
      </c>
      <c r="T34">
        <v>1</v>
      </c>
      <c r="U34" s="62" t="s">
        <v>201</v>
      </c>
      <c r="V34" s="62"/>
      <c r="W34" s="62"/>
      <c r="X34" s="62"/>
      <c r="Y34" s="62"/>
      <c r="Z34" s="62"/>
      <c r="AA34" s="62"/>
      <c r="AB34">
        <v>1</v>
      </c>
    </row>
    <row r="35" spans="1:32">
      <c r="A35" s="60" t="s">
        <v>48</v>
      </c>
      <c r="B35" t="s">
        <v>1</v>
      </c>
      <c r="C35" t="s">
        <v>49</v>
      </c>
      <c r="D35" s="6">
        <v>71.493300000000005</v>
      </c>
      <c r="E35" s="6">
        <v>216.90969999999999</v>
      </c>
      <c r="F35">
        <v>23</v>
      </c>
      <c r="G35">
        <v>19</v>
      </c>
      <c r="H35">
        <v>10</v>
      </c>
      <c r="I35" s="6">
        <v>12.2714</v>
      </c>
      <c r="J35" s="6">
        <v>29.25</v>
      </c>
      <c r="K35" s="6">
        <v>229.1044</v>
      </c>
      <c r="L35" s="17">
        <v>198.3467</v>
      </c>
      <c r="M35" s="17">
        <v>4.7535999999999996</v>
      </c>
      <c r="N35" s="37">
        <v>33.637499999999996</v>
      </c>
      <c r="S35" s="3" t="s">
        <v>5</v>
      </c>
      <c r="T35" s="3">
        <v>1</v>
      </c>
      <c r="U35" s="57" t="s">
        <v>746</v>
      </c>
      <c r="V35" s="57"/>
      <c r="W35" s="57"/>
      <c r="X35" s="57"/>
      <c r="Y35" s="57"/>
      <c r="Z35" s="57"/>
      <c r="AA35" s="57"/>
      <c r="AB35" s="3">
        <v>1</v>
      </c>
    </row>
    <row r="36" spans="1:32">
      <c r="A36" s="60" t="s">
        <v>46</v>
      </c>
      <c r="B36" t="s">
        <v>1</v>
      </c>
      <c r="C36" t="s">
        <v>47</v>
      </c>
      <c r="D36" s="6">
        <v>63.247300000000003</v>
      </c>
      <c r="E36" s="6">
        <v>208.66370000000001</v>
      </c>
      <c r="F36">
        <v>19</v>
      </c>
      <c r="G36">
        <v>22</v>
      </c>
      <c r="H36">
        <v>11</v>
      </c>
      <c r="I36" s="6">
        <v>14.7334</v>
      </c>
      <c r="J36" s="6">
        <v>40.424999999999997</v>
      </c>
      <c r="K36" s="6">
        <v>232.49690000000001</v>
      </c>
      <c r="L36" s="17">
        <v>170.1379</v>
      </c>
      <c r="M36" s="17">
        <v>4.5101000000000004</v>
      </c>
      <c r="N36" s="37">
        <v>46.488749999999996</v>
      </c>
      <c r="S36" s="4" t="s">
        <v>1563</v>
      </c>
      <c r="T36">
        <v>1</v>
      </c>
      <c r="U36" s="62" t="s">
        <v>87</v>
      </c>
      <c r="V36" s="62"/>
      <c r="W36" s="62"/>
      <c r="X36" s="62"/>
      <c r="Y36" s="62"/>
      <c r="Z36" s="62"/>
      <c r="AA36" s="62"/>
      <c r="AB36" s="4">
        <v>1</v>
      </c>
    </row>
    <row r="37" spans="1:32">
      <c r="A37" s="60" t="s">
        <v>63</v>
      </c>
      <c r="B37" t="s">
        <v>1</v>
      </c>
      <c r="C37" t="s">
        <v>64</v>
      </c>
      <c r="D37" s="6">
        <v>55.196599999999997</v>
      </c>
      <c r="E37" s="6">
        <v>200.6129</v>
      </c>
      <c r="F37">
        <v>21</v>
      </c>
      <c r="G37">
        <v>27</v>
      </c>
      <c r="H37">
        <v>12</v>
      </c>
      <c r="I37" s="6">
        <v>13.9869</v>
      </c>
      <c r="J37" s="6">
        <v>29.375</v>
      </c>
      <c r="K37" s="6">
        <v>211.369</v>
      </c>
      <c r="L37" s="6">
        <v>176.8563</v>
      </c>
      <c r="M37" s="6">
        <v>4.4500999999999999</v>
      </c>
      <c r="N37" s="37">
        <v>33.78125</v>
      </c>
      <c r="S37" s="4" t="s">
        <v>1563</v>
      </c>
      <c r="T37">
        <v>1</v>
      </c>
      <c r="U37" s="62" t="s">
        <v>119</v>
      </c>
      <c r="V37" s="62"/>
      <c r="W37" s="62"/>
      <c r="X37" s="62"/>
      <c r="Y37" s="62"/>
      <c r="Z37" s="62"/>
      <c r="AA37" s="62"/>
      <c r="AB37" s="4">
        <v>1</v>
      </c>
    </row>
    <row r="38" spans="1:32">
      <c r="A38" s="60" t="s">
        <v>60</v>
      </c>
      <c r="B38" t="s">
        <v>1</v>
      </c>
      <c r="C38" t="s">
        <v>57</v>
      </c>
      <c r="D38" s="6">
        <v>41.831299999999999</v>
      </c>
      <c r="E38" s="6">
        <v>187.24770000000001</v>
      </c>
      <c r="F38">
        <v>26</v>
      </c>
      <c r="G38">
        <v>32</v>
      </c>
      <c r="H38">
        <v>13</v>
      </c>
      <c r="I38" s="6">
        <v>1.4782999999999999</v>
      </c>
      <c r="J38" s="6">
        <v>23.45</v>
      </c>
      <c r="K38" s="6">
        <v>208.35659999999999</v>
      </c>
      <c r="L38" s="6">
        <v>150.0343</v>
      </c>
      <c r="M38" s="6">
        <v>3.9921000000000002</v>
      </c>
      <c r="N38" s="37">
        <v>23.45</v>
      </c>
      <c r="S38" s="4" t="s">
        <v>1563</v>
      </c>
      <c r="T38">
        <v>1</v>
      </c>
      <c r="U38" s="62" t="s">
        <v>578</v>
      </c>
      <c r="V38" s="62"/>
      <c r="W38" s="62"/>
      <c r="X38" s="62"/>
      <c r="Y38" s="62"/>
      <c r="Z38" s="62"/>
      <c r="AA38" s="62"/>
      <c r="AB38" s="4">
        <v>1</v>
      </c>
    </row>
    <row r="39" spans="1:32" s="11" customFormat="1">
      <c r="A39" s="60" t="s">
        <v>66</v>
      </c>
      <c r="B39" s="11" t="s">
        <v>1</v>
      </c>
      <c r="C39" s="11" t="s">
        <v>62</v>
      </c>
      <c r="D39" s="45">
        <v>40.588099999999997</v>
      </c>
      <c r="E39" s="45">
        <v>186.00450000000001</v>
      </c>
      <c r="F39" s="11">
        <v>28</v>
      </c>
      <c r="G39" s="11">
        <v>33</v>
      </c>
      <c r="H39" s="11">
        <v>14</v>
      </c>
      <c r="I39" s="45">
        <v>0.91220000000000001</v>
      </c>
      <c r="J39" s="45">
        <v>27.9</v>
      </c>
      <c r="K39" s="45">
        <v>207.20840000000001</v>
      </c>
      <c r="L39" s="45">
        <v>141.53579999999999</v>
      </c>
      <c r="M39" s="45">
        <v>4.7816000000000001</v>
      </c>
      <c r="N39" s="46">
        <v>27.9</v>
      </c>
      <c r="O39" s="52"/>
      <c r="P39" s="51"/>
      <c r="Q39" s="51"/>
      <c r="S39" s="4" t="s">
        <v>1563</v>
      </c>
      <c r="T39">
        <v>3</v>
      </c>
      <c r="U39" s="59" t="s">
        <v>174</v>
      </c>
      <c r="V39" s="59"/>
      <c r="W39" s="59"/>
      <c r="X39" s="59"/>
      <c r="Y39" s="59"/>
      <c r="Z39" s="59"/>
      <c r="AA39" s="59"/>
      <c r="AB39">
        <v>3</v>
      </c>
    </row>
    <row r="40" spans="1:32">
      <c r="A40" s="60" t="s">
        <v>82</v>
      </c>
      <c r="B40" t="s">
        <v>1</v>
      </c>
      <c r="C40" t="s">
        <v>83</v>
      </c>
      <c r="D40" s="6">
        <v>40.118000000000002</v>
      </c>
      <c r="E40" s="6">
        <v>185.5343</v>
      </c>
      <c r="F40">
        <v>34</v>
      </c>
      <c r="G40">
        <v>35</v>
      </c>
      <c r="H40">
        <v>15</v>
      </c>
      <c r="I40" s="6">
        <v>1.0136000000000001</v>
      </c>
      <c r="J40" s="6">
        <v>19.925000000000001</v>
      </c>
      <c r="K40" s="6">
        <v>202.7209</v>
      </c>
      <c r="L40" s="6">
        <v>156.113</v>
      </c>
      <c r="M40" s="6">
        <v>6.0461</v>
      </c>
      <c r="N40" s="37">
        <v>19.925000000000001</v>
      </c>
      <c r="S40" s="47" t="s">
        <v>1563</v>
      </c>
      <c r="T40" s="3">
        <v>2</v>
      </c>
      <c r="U40" s="57" t="s">
        <v>116</v>
      </c>
      <c r="V40" s="57"/>
      <c r="W40" s="57"/>
      <c r="X40" s="57"/>
      <c r="Y40" s="57"/>
      <c r="Z40" s="57"/>
      <c r="AA40" s="57"/>
      <c r="AB40" s="3">
        <v>2</v>
      </c>
    </row>
    <row r="41" spans="1:32">
      <c r="A41" s="60" t="s">
        <v>70</v>
      </c>
      <c r="B41" t="s">
        <v>1</v>
      </c>
      <c r="C41" t="s">
        <v>71</v>
      </c>
      <c r="D41" s="6">
        <v>39.233899999999998</v>
      </c>
      <c r="E41" s="6">
        <v>184.65020000000001</v>
      </c>
      <c r="F41">
        <v>37</v>
      </c>
      <c r="G41">
        <v>36</v>
      </c>
      <c r="H41">
        <v>16</v>
      </c>
      <c r="I41" s="6">
        <v>0.373</v>
      </c>
      <c r="J41" s="6">
        <v>25.7</v>
      </c>
      <c r="K41" s="6">
        <v>208.02719999999999</v>
      </c>
      <c r="L41" s="6">
        <v>162.52160000000001</v>
      </c>
      <c r="M41" s="6">
        <v>4.3091999999999997</v>
      </c>
      <c r="N41" s="37">
        <v>25.7</v>
      </c>
      <c r="T41">
        <f>200-SUM(T28:T40)</f>
        <v>2</v>
      </c>
      <c r="AB41">
        <f>200-SUM(AB28:AB40)</f>
        <v>2</v>
      </c>
    </row>
    <row r="42" spans="1:32">
      <c r="A42" s="60" t="s">
        <v>67</v>
      </c>
      <c r="B42" t="s">
        <v>1</v>
      </c>
      <c r="C42" t="s">
        <v>68</v>
      </c>
      <c r="D42" s="6">
        <v>38.974800000000002</v>
      </c>
      <c r="E42" s="6">
        <v>184.39109999999999</v>
      </c>
      <c r="F42">
        <v>44</v>
      </c>
      <c r="G42">
        <v>37</v>
      </c>
      <c r="H42">
        <v>17</v>
      </c>
      <c r="I42" s="6">
        <v>2.4590999999999998</v>
      </c>
      <c r="J42" s="6">
        <v>13.15</v>
      </c>
      <c r="K42" s="6">
        <v>210.2627</v>
      </c>
      <c r="L42" s="6">
        <v>160.86930000000001</v>
      </c>
      <c r="M42" s="6">
        <v>7.5800999999999998</v>
      </c>
      <c r="N42" s="37">
        <v>13.15</v>
      </c>
    </row>
    <row r="43" spans="1:32">
      <c r="A43" s="60" t="s">
        <v>84</v>
      </c>
      <c r="B43" t="s">
        <v>1</v>
      </c>
      <c r="C43" t="s">
        <v>85</v>
      </c>
      <c r="D43" s="6">
        <v>38.747</v>
      </c>
      <c r="E43" s="6">
        <v>184.16329999999999</v>
      </c>
      <c r="F43">
        <v>38</v>
      </c>
      <c r="G43">
        <v>38</v>
      </c>
      <c r="H43">
        <v>18</v>
      </c>
      <c r="I43" s="6">
        <v>7.6254999999999997</v>
      </c>
      <c r="J43" s="6">
        <v>20.5</v>
      </c>
      <c r="K43" s="6">
        <v>212.03989999999999</v>
      </c>
      <c r="L43" s="6">
        <v>157.7413</v>
      </c>
      <c r="M43" s="6">
        <v>6.0702999999999996</v>
      </c>
      <c r="N43" s="37">
        <v>20.5</v>
      </c>
    </row>
    <row r="44" spans="1:32">
      <c r="A44" s="60" t="s">
        <v>72</v>
      </c>
      <c r="B44" t="s">
        <v>1</v>
      </c>
      <c r="C44" t="s">
        <v>73</v>
      </c>
      <c r="D44" s="6">
        <v>34.284300000000002</v>
      </c>
      <c r="E44" s="6">
        <v>179.70070000000001</v>
      </c>
      <c r="F44">
        <v>32</v>
      </c>
      <c r="G44">
        <v>42</v>
      </c>
      <c r="H44">
        <v>19</v>
      </c>
      <c r="I44" s="6">
        <v>7.3114999999999997</v>
      </c>
      <c r="J44" s="6">
        <v>24.524999999999999</v>
      </c>
      <c r="K44" s="6">
        <v>198.70869999999999</v>
      </c>
      <c r="L44" s="17">
        <v>159.9333</v>
      </c>
      <c r="M44" s="17">
        <v>4.1647999999999996</v>
      </c>
      <c r="N44" s="37">
        <v>24.524999999999999</v>
      </c>
    </row>
    <row r="45" spans="1:32">
      <c r="A45" s="60" t="s">
        <v>151</v>
      </c>
      <c r="B45" t="s">
        <v>1</v>
      </c>
      <c r="C45" t="s">
        <v>55</v>
      </c>
      <c r="D45" s="6">
        <v>27.958500000000001</v>
      </c>
      <c r="E45" s="6">
        <v>173.3749</v>
      </c>
      <c r="F45">
        <v>65</v>
      </c>
      <c r="G45">
        <v>44</v>
      </c>
      <c r="H45">
        <v>20</v>
      </c>
      <c r="I45" s="6">
        <v>3.7686999999999999</v>
      </c>
      <c r="J45" s="6">
        <v>23.175000000000001</v>
      </c>
      <c r="K45" s="6">
        <v>215.5044</v>
      </c>
      <c r="L45" s="17">
        <v>105.94159999999999</v>
      </c>
      <c r="M45" s="17">
        <v>9.6199999999999992</v>
      </c>
      <c r="N45" s="37">
        <v>23.175000000000001</v>
      </c>
    </row>
    <row r="46" spans="1:32">
      <c r="A46" s="60" t="s">
        <v>80</v>
      </c>
      <c r="B46" t="s">
        <v>1</v>
      </c>
      <c r="C46" t="s">
        <v>75</v>
      </c>
      <c r="D46" s="6">
        <v>25.987200000000001</v>
      </c>
      <c r="E46" s="6">
        <v>171.40360000000001</v>
      </c>
      <c r="F46">
        <v>36</v>
      </c>
      <c r="G46">
        <v>46</v>
      </c>
      <c r="H46">
        <v>21</v>
      </c>
      <c r="I46" s="6">
        <v>5.4542000000000002</v>
      </c>
      <c r="J46" s="6">
        <v>18.375</v>
      </c>
      <c r="K46" s="6">
        <v>186.34800000000001</v>
      </c>
      <c r="L46" s="6">
        <v>138.0274</v>
      </c>
      <c r="M46" s="6">
        <v>6.5759999999999996</v>
      </c>
      <c r="N46" s="37">
        <v>18.375</v>
      </c>
      <c r="S46" s="54"/>
    </row>
    <row r="47" spans="1:32">
      <c r="A47" s="61" t="s">
        <v>87</v>
      </c>
      <c r="B47" s="3" t="s">
        <v>1</v>
      </c>
      <c r="C47" s="3" t="s">
        <v>88</v>
      </c>
      <c r="D47" s="16">
        <v>22.392499999999998</v>
      </c>
      <c r="E47" s="16">
        <v>167.80879999999999</v>
      </c>
      <c r="F47" s="3">
        <v>47</v>
      </c>
      <c r="G47" s="3">
        <v>54</v>
      </c>
      <c r="H47" s="3">
        <v>22</v>
      </c>
      <c r="I47" s="16">
        <v>8.5528999999999993</v>
      </c>
      <c r="J47" s="16">
        <v>13.475</v>
      </c>
      <c r="K47" s="16">
        <v>183.03059999999999</v>
      </c>
      <c r="L47" s="16">
        <v>140.3982</v>
      </c>
      <c r="M47" s="16">
        <v>6.4130000000000003</v>
      </c>
      <c r="N47" s="48">
        <v>13.475</v>
      </c>
    </row>
    <row r="48" spans="1:32">
      <c r="A48" s="60" t="s">
        <v>99</v>
      </c>
      <c r="B48" t="s">
        <v>1</v>
      </c>
      <c r="C48" t="s">
        <v>28</v>
      </c>
      <c r="D48" s="6">
        <v>9.0056999999999992</v>
      </c>
      <c r="E48" s="6">
        <v>154.422</v>
      </c>
      <c r="F48">
        <v>63</v>
      </c>
      <c r="G48">
        <v>63</v>
      </c>
      <c r="H48">
        <v>24</v>
      </c>
      <c r="I48" s="6">
        <v>1.3951</v>
      </c>
      <c r="J48" s="6">
        <v>14.05</v>
      </c>
      <c r="K48" s="6">
        <v>175.8304</v>
      </c>
      <c r="L48" s="6">
        <v>120.0277</v>
      </c>
      <c r="M48" s="6">
        <v>4.4911000000000003</v>
      </c>
      <c r="N48" s="37">
        <v>12.645000000000001</v>
      </c>
    </row>
    <row r="49" spans="1:14">
      <c r="A49" s="60" t="s">
        <v>110</v>
      </c>
      <c r="B49" t="s">
        <v>1</v>
      </c>
      <c r="C49" t="s">
        <v>39</v>
      </c>
      <c r="D49" s="6">
        <v>7.9766000000000004</v>
      </c>
      <c r="E49" s="6">
        <v>153.393</v>
      </c>
      <c r="F49">
        <v>56</v>
      </c>
      <c r="G49">
        <v>68</v>
      </c>
      <c r="H49">
        <v>25</v>
      </c>
      <c r="I49" s="6">
        <v>0.94679999999999997</v>
      </c>
      <c r="J49" s="6">
        <v>8.375</v>
      </c>
      <c r="K49" s="6">
        <v>169.55009999999999</v>
      </c>
      <c r="L49" s="6">
        <v>107.4586</v>
      </c>
      <c r="M49" s="6">
        <v>4.3338000000000001</v>
      </c>
      <c r="N49" s="37">
        <v>7.5375000000000005</v>
      </c>
    </row>
    <row r="50" spans="1:14">
      <c r="A50" s="60" t="s">
        <v>108</v>
      </c>
      <c r="B50" t="s">
        <v>1</v>
      </c>
      <c r="C50" t="s">
        <v>36</v>
      </c>
      <c r="D50" s="6">
        <v>7.2445000000000004</v>
      </c>
      <c r="E50" s="6">
        <v>152.66079999999999</v>
      </c>
      <c r="F50">
        <v>60</v>
      </c>
      <c r="G50">
        <v>71</v>
      </c>
      <c r="H50">
        <v>26</v>
      </c>
      <c r="I50" s="6">
        <v>0.74280000000000002</v>
      </c>
      <c r="J50" s="6">
        <v>11.95</v>
      </c>
      <c r="K50" s="6">
        <v>170.78210000000001</v>
      </c>
      <c r="L50" s="6">
        <v>117.0882</v>
      </c>
      <c r="M50" s="6">
        <v>4.7119999999999997</v>
      </c>
      <c r="N50" s="37">
        <v>10.754999999999999</v>
      </c>
    </row>
    <row r="52" spans="1:14">
      <c r="A52" s="41" t="s">
        <v>1233</v>
      </c>
      <c r="B52" s="42" t="s">
        <v>709</v>
      </c>
      <c r="C52" s="42" t="s">
        <v>249</v>
      </c>
      <c r="D52" s="43" t="s">
        <v>710</v>
      </c>
      <c r="E52" s="43" t="s">
        <v>12</v>
      </c>
      <c r="F52" s="42" t="s">
        <v>712</v>
      </c>
      <c r="G52" s="42" t="s">
        <v>713</v>
      </c>
      <c r="H52" s="42" t="s">
        <v>714</v>
      </c>
      <c r="I52" s="43" t="s">
        <v>715</v>
      </c>
      <c r="J52" s="43" t="s">
        <v>1560</v>
      </c>
      <c r="K52" s="43" t="s">
        <v>718</v>
      </c>
      <c r="L52" s="43" t="s">
        <v>719</v>
      </c>
      <c r="M52" s="43" t="s">
        <v>720</v>
      </c>
      <c r="N52" s="44" t="s">
        <v>1559</v>
      </c>
    </row>
    <row r="53" spans="1:14">
      <c r="A53" s="60" t="s">
        <v>174</v>
      </c>
      <c r="B53" s="11" t="s">
        <v>2</v>
      </c>
      <c r="C53" s="11" t="s">
        <v>22</v>
      </c>
      <c r="D53" s="45">
        <v>20.665400000000002</v>
      </c>
      <c r="E53" s="45">
        <v>171.1524</v>
      </c>
      <c r="F53" s="11">
        <v>55</v>
      </c>
      <c r="G53" s="11">
        <v>56</v>
      </c>
      <c r="H53" s="11">
        <v>25</v>
      </c>
      <c r="I53" s="45">
        <v>2.8178000000000001</v>
      </c>
      <c r="J53" s="45">
        <v>8.875</v>
      </c>
      <c r="K53" s="45">
        <v>197.3546</v>
      </c>
      <c r="L53" s="45">
        <v>133.45750000000001</v>
      </c>
      <c r="M53" s="6">
        <v>3.9618000000000002</v>
      </c>
      <c r="N53" s="46">
        <v>8.875</v>
      </c>
    </row>
    <row r="54" spans="1:14">
      <c r="A54" s="60" t="s">
        <v>136</v>
      </c>
      <c r="B54" s="11" t="s">
        <v>2</v>
      </c>
      <c r="C54" s="11" t="s">
        <v>44</v>
      </c>
      <c r="D54" s="45">
        <v>0.86819999999999997</v>
      </c>
      <c r="E54" s="45">
        <v>151.3552</v>
      </c>
      <c r="F54" s="11">
        <v>75</v>
      </c>
      <c r="G54" s="11">
        <v>81</v>
      </c>
      <c r="H54" s="11">
        <v>36</v>
      </c>
      <c r="I54" s="45">
        <v>1.3022</v>
      </c>
      <c r="J54" s="45">
        <v>6.875</v>
      </c>
      <c r="K54" s="45">
        <v>167.4846</v>
      </c>
      <c r="L54" s="45">
        <v>134.3109</v>
      </c>
      <c r="M54" s="17">
        <v>6.0361000000000002</v>
      </c>
      <c r="N54" s="46">
        <v>6.1875</v>
      </c>
    </row>
    <row r="55" spans="1:14">
      <c r="A55" s="11" t="s">
        <v>125</v>
      </c>
      <c r="B55" s="11" t="s">
        <v>1</v>
      </c>
      <c r="C55" s="11" t="s">
        <v>26</v>
      </c>
      <c r="D55" s="45">
        <v>-7.8531000000000004</v>
      </c>
      <c r="E55" s="45">
        <v>137.56319999999999</v>
      </c>
      <c r="F55" s="11">
        <v>99</v>
      </c>
      <c r="G55" s="11">
        <v>96</v>
      </c>
      <c r="H55" s="11">
        <v>32</v>
      </c>
      <c r="I55" s="45">
        <v>2.9449000000000001</v>
      </c>
      <c r="J55" s="45">
        <v>3.5249999999999999</v>
      </c>
      <c r="K55" s="45">
        <v>165.5266</v>
      </c>
      <c r="L55" s="45">
        <v>68.485299999999995</v>
      </c>
      <c r="M55" s="17">
        <v>5.5273000000000003</v>
      </c>
      <c r="N55" s="46">
        <v>3.1724999999999999</v>
      </c>
    </row>
    <row r="56" spans="1:14">
      <c r="A56" s="11" t="s">
        <v>218</v>
      </c>
      <c r="B56" s="11" t="s">
        <v>2</v>
      </c>
      <c r="C56" s="11" t="s">
        <v>75</v>
      </c>
      <c r="D56" s="45">
        <v>-11.181900000000001</v>
      </c>
      <c r="E56" s="45">
        <v>139.30510000000001</v>
      </c>
      <c r="F56" s="11">
        <v>102</v>
      </c>
      <c r="G56" s="11">
        <v>102</v>
      </c>
      <c r="H56" s="11">
        <v>43</v>
      </c>
      <c r="I56" s="45">
        <v>2.4335</v>
      </c>
      <c r="J56" s="45">
        <v>3.1</v>
      </c>
      <c r="K56" s="45">
        <v>159.1258</v>
      </c>
      <c r="L56" s="45">
        <v>97.514600000000002</v>
      </c>
      <c r="M56" s="6">
        <v>4.7005999999999997</v>
      </c>
      <c r="N56" s="46">
        <v>2.79</v>
      </c>
    </row>
    <row r="57" spans="1:14">
      <c r="A57" s="60" t="s">
        <v>124</v>
      </c>
      <c r="B57" s="11" t="s">
        <v>1</v>
      </c>
      <c r="C57" s="11" t="s">
        <v>26</v>
      </c>
      <c r="D57" s="45">
        <v>-21.8218</v>
      </c>
      <c r="E57" s="45">
        <v>123.5946</v>
      </c>
      <c r="F57" s="11">
        <v>91</v>
      </c>
      <c r="G57" s="11">
        <v>122</v>
      </c>
      <c r="H57" s="11">
        <v>36</v>
      </c>
      <c r="I57" s="45">
        <v>10.0198</v>
      </c>
      <c r="J57" s="45">
        <v>5.7750000000000004</v>
      </c>
      <c r="K57" s="45">
        <v>151.01730000000001</v>
      </c>
      <c r="L57" s="45">
        <v>30.307300000000001</v>
      </c>
      <c r="M57" s="6">
        <v>9.0071999999999992</v>
      </c>
      <c r="N57" s="46">
        <v>5.1975000000000007</v>
      </c>
    </row>
    <row r="58" spans="1:14">
      <c r="A58" s="60" t="s">
        <v>119</v>
      </c>
      <c r="B58" s="11" t="s">
        <v>2</v>
      </c>
      <c r="C58" s="11" t="s">
        <v>39</v>
      </c>
      <c r="D58" s="45">
        <v>-24.340599999999998</v>
      </c>
      <c r="E58" s="45">
        <v>126.1464</v>
      </c>
      <c r="F58" s="11">
        <v>131</v>
      </c>
      <c r="G58" s="11">
        <v>131</v>
      </c>
      <c r="H58" s="11">
        <v>53</v>
      </c>
      <c r="I58" s="45">
        <v>0.66410000000000002</v>
      </c>
      <c r="J58" s="45">
        <v>4.8250000000000002</v>
      </c>
      <c r="K58" s="45">
        <v>154.45429999999999</v>
      </c>
      <c r="L58" s="45">
        <v>91.474999999999994</v>
      </c>
      <c r="M58" s="17">
        <v>4.3479999999999999</v>
      </c>
      <c r="N58" s="46">
        <v>4.3425000000000002</v>
      </c>
    </row>
    <row r="59" spans="1:14">
      <c r="A59" s="11" t="s">
        <v>177</v>
      </c>
      <c r="B59" s="11" t="s">
        <v>1</v>
      </c>
      <c r="C59" s="11" t="s">
        <v>44</v>
      </c>
      <c r="D59" s="45">
        <v>-36.572200000000002</v>
      </c>
      <c r="E59" s="45">
        <v>108.8441</v>
      </c>
      <c r="F59" s="11">
        <v>150</v>
      </c>
      <c r="G59" s="11">
        <v>161</v>
      </c>
      <c r="H59" s="11">
        <v>41</v>
      </c>
      <c r="I59" s="45">
        <v>0.3367</v>
      </c>
      <c r="J59" s="45">
        <v>1.625</v>
      </c>
      <c r="K59" s="45">
        <v>118.5304</v>
      </c>
      <c r="L59" s="45">
        <v>92.118200000000002</v>
      </c>
      <c r="M59" s="17">
        <v>2.7905000000000002</v>
      </c>
      <c r="N59" s="46">
        <v>1.4625000000000001</v>
      </c>
    </row>
    <row r="60" spans="1:14">
      <c r="A60" s="11" t="s">
        <v>199</v>
      </c>
      <c r="B60" s="11" t="s">
        <v>1</v>
      </c>
      <c r="C60" s="11" t="s">
        <v>55</v>
      </c>
      <c r="D60" s="45">
        <v>-39.3292</v>
      </c>
      <c r="E60" s="45">
        <v>106.0872</v>
      </c>
      <c r="F60" s="11">
        <v>134</v>
      </c>
      <c r="G60" s="11">
        <v>170</v>
      </c>
      <c r="H60" s="11">
        <v>44</v>
      </c>
      <c r="I60" s="45">
        <v>3.4839000000000002</v>
      </c>
      <c r="J60" s="45">
        <v>3.4</v>
      </c>
      <c r="K60" s="45">
        <v>125.38630000000001</v>
      </c>
      <c r="L60" s="45">
        <v>78.159000000000006</v>
      </c>
      <c r="M60" s="6">
        <v>2.7593000000000001</v>
      </c>
      <c r="N60" s="46">
        <v>3.06</v>
      </c>
    </row>
    <row r="61" spans="1:14">
      <c r="A61" s="11" t="s">
        <v>600</v>
      </c>
      <c r="B61" s="11" t="s">
        <v>1</v>
      </c>
      <c r="C61" s="11" t="s">
        <v>75</v>
      </c>
      <c r="D61" s="45">
        <v>-93.110900000000001</v>
      </c>
      <c r="E61" s="45">
        <v>52.305399999999999</v>
      </c>
      <c r="F61" s="11">
        <v>184</v>
      </c>
      <c r="G61" s="11">
        <v>315</v>
      </c>
      <c r="H61" s="11">
        <v>77</v>
      </c>
      <c r="I61" s="45">
        <v>0.89229999999999998</v>
      </c>
      <c r="J61" s="45">
        <v>0.75</v>
      </c>
      <c r="K61" s="45">
        <v>68.099400000000003</v>
      </c>
      <c r="L61" s="45">
        <v>4.62</v>
      </c>
      <c r="M61" s="6">
        <v>1.5867</v>
      </c>
      <c r="N61" s="46">
        <v>0.67500000000000004</v>
      </c>
    </row>
    <row r="62" spans="1:14">
      <c r="A62" s="60" t="s">
        <v>578</v>
      </c>
      <c r="B62" s="11" t="s">
        <v>1</v>
      </c>
      <c r="C62" s="11" t="s">
        <v>32</v>
      </c>
      <c r="D62" s="45">
        <v>-102.265</v>
      </c>
      <c r="E62" s="45">
        <v>43.151299999999999</v>
      </c>
      <c r="F62" s="11">
        <v>179</v>
      </c>
      <c r="G62" s="11">
        <v>350</v>
      </c>
      <c r="H62" s="11">
        <v>86</v>
      </c>
      <c r="I62" s="45">
        <v>2.3149999999999999</v>
      </c>
      <c r="J62" s="45">
        <v>0.75</v>
      </c>
      <c r="K62" s="45">
        <v>93.515900000000002</v>
      </c>
      <c r="L62" s="45">
        <v>3.339</v>
      </c>
      <c r="M62" s="17">
        <v>4.4912000000000001</v>
      </c>
      <c r="N62" s="46">
        <v>0.67500000000000004</v>
      </c>
    </row>
    <row r="63" spans="1:14">
      <c r="A63" s="11" t="s">
        <v>421</v>
      </c>
      <c r="B63" s="11" t="s">
        <v>2</v>
      </c>
      <c r="C63" s="11" t="s">
        <v>30</v>
      </c>
      <c r="D63" s="45">
        <v>-90.218100000000007</v>
      </c>
      <c r="E63" s="45">
        <v>60.268900000000002</v>
      </c>
      <c r="F63" s="11">
        <v>203</v>
      </c>
      <c r="G63" s="11">
        <v>301</v>
      </c>
      <c r="H63" s="11">
        <v>104</v>
      </c>
      <c r="I63" s="45">
        <v>0.80259999999999998</v>
      </c>
      <c r="J63" s="45">
        <v>0.75</v>
      </c>
      <c r="K63" s="45">
        <v>103.0805</v>
      </c>
      <c r="L63" s="45">
        <v>0</v>
      </c>
      <c r="M63" s="6">
        <v>8.7668999999999997</v>
      </c>
      <c r="N63" s="46">
        <f>0.9*J63</f>
        <v>0.67500000000000004</v>
      </c>
    </row>
  </sheetData>
  <mergeCells count="15">
    <mergeCell ref="A25:N25"/>
    <mergeCell ref="U40:AA40"/>
    <mergeCell ref="U27:AA27"/>
    <mergeCell ref="U34:AA34"/>
    <mergeCell ref="U35:AA35"/>
    <mergeCell ref="U36:AA36"/>
    <mergeCell ref="U37:AA37"/>
    <mergeCell ref="U38:AA38"/>
    <mergeCell ref="U39:AA39"/>
    <mergeCell ref="U28:AA28"/>
    <mergeCell ref="U29:AA29"/>
    <mergeCell ref="U30:AA30"/>
    <mergeCell ref="U32:AA32"/>
    <mergeCell ref="U33:AA33"/>
    <mergeCell ref="U31:AA31"/>
  </mergeCells>
  <conditionalFormatting sqref="L8:L16">
    <cfRule type="colorScale" priority="2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8:M16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L27:L50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27:M50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T15:AA19">
    <cfRule type="cellIs" dxfId="3" priority="16" operator="lessThan">
      <formula>1</formula>
    </cfRule>
  </conditionalFormatting>
  <conditionalFormatting sqref="T15:AA15 T18:AA19">
    <cfRule type="cellIs" dxfId="2" priority="10" operator="greaterThan">
      <formula>1</formula>
    </cfRule>
  </conditionalFormatting>
  <conditionalFormatting sqref="T16:AA17">
    <cfRule type="cellIs" dxfId="1" priority="7" operator="greaterThan">
      <formula>2.9</formula>
    </cfRule>
    <cfRule type="cellIs" dxfId="0" priority="8" operator="between">
      <formula>0.9</formula>
      <formula>3</formula>
    </cfRule>
  </conditionalFormatting>
  <conditionalFormatting sqref="I27:I50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K53:K63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53:M63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28"/>
  <sheetViews>
    <sheetView workbookViewId="0">
      <selection activeCell="Y34" sqref="Y34"/>
    </sheetView>
  </sheetViews>
  <sheetFormatPr defaultRowHeight="15"/>
  <cols>
    <col min="2" max="2" width="22.28515625" bestFit="1" customWidth="1"/>
    <col min="9" max="9" width="10.5703125" style="6" bestFit="1" customWidth="1"/>
    <col min="10" max="10" width="9.140625" style="6"/>
    <col min="12" max="12" width="10.5703125" style="6" bestFit="1" customWidth="1"/>
    <col min="13" max="13" width="9.140625" style="6"/>
    <col min="14" max="14" width="10.5703125" style="8" bestFit="1" customWidth="1"/>
    <col min="15" max="16" width="9.140625" style="6"/>
    <col min="17" max="17" width="10.5703125" style="5" customWidth="1"/>
  </cols>
  <sheetData>
    <row r="1" spans="1:18">
      <c r="A1" t="s">
        <v>245</v>
      </c>
      <c r="B1" t="s">
        <v>246</v>
      </c>
      <c r="C1" t="s">
        <v>247</v>
      </c>
      <c r="D1" t="s">
        <v>1536</v>
      </c>
      <c r="E1" t="s">
        <v>249</v>
      </c>
      <c r="F1" t="s">
        <v>250</v>
      </c>
      <c r="G1" t="s">
        <v>251</v>
      </c>
      <c r="H1" t="s">
        <v>252</v>
      </c>
      <c r="I1" s="6" t="s">
        <v>253</v>
      </c>
      <c r="J1" s="6" t="s">
        <v>254</v>
      </c>
      <c r="K1" t="s">
        <v>255</v>
      </c>
      <c r="L1" s="6" t="s">
        <v>6</v>
      </c>
      <c r="M1" s="6" t="s">
        <v>720</v>
      </c>
      <c r="N1" s="8" t="s">
        <v>1227</v>
      </c>
      <c r="O1" s="6" t="s">
        <v>710</v>
      </c>
      <c r="P1" s="6" t="s">
        <v>715</v>
      </c>
      <c r="Q1" s="5" t="s">
        <v>1326</v>
      </c>
      <c r="R1" s="6" t="s">
        <v>248</v>
      </c>
    </row>
    <row r="2" spans="1:18">
      <c r="A2">
        <v>1</v>
      </c>
      <c r="B2" t="s">
        <v>14</v>
      </c>
      <c r="C2">
        <v>1</v>
      </c>
      <c r="D2" t="s">
        <v>1336</v>
      </c>
      <c r="E2" t="s">
        <v>15</v>
      </c>
      <c r="F2">
        <v>11</v>
      </c>
      <c r="G2">
        <v>1</v>
      </c>
      <c r="H2">
        <v>14</v>
      </c>
      <c r="I2" s="6">
        <v>2.7</v>
      </c>
      <c r="J2" s="6">
        <v>2.5</v>
      </c>
      <c r="K2">
        <v>1</v>
      </c>
      <c r="L2" s="6">
        <f>VLOOKUP(B2,'PPG Lookup'!A:B,2,FALSE)</f>
        <v>14.260624999999999</v>
      </c>
      <c r="M2" s="6">
        <f>VLOOKUP(B2,'FFA Data (Risk)'!A:S,19,FALSE)</f>
        <v>9.9552999999999994</v>
      </c>
      <c r="N2" s="8">
        <f t="shared" ref="N2:N33" si="0">(M2-MIN(M:M))/(MAX(M:M)-MIN(M:M))</f>
        <v>0.93284295352323832</v>
      </c>
      <c r="O2" s="6">
        <f>VLOOKUP(B2,'FFA Data (Risk)'!A:S,6,FALSE)</f>
        <v>132.09379999999999</v>
      </c>
      <c r="P2" s="6">
        <f>VLOOKUP(B2,'FFA Data (Risk)'!A:S,13,FALSE)</f>
        <v>15.5724</v>
      </c>
      <c r="Q2" s="5">
        <f>VLOOKUP(B2,'FFA Data (Risk)'!A:S,11,FALSE)</f>
        <v>1</v>
      </c>
      <c r="R2" t="str">
        <f t="shared" ref="R2:R33" si="1">LEFT(D2,2)</f>
        <v>RB</v>
      </c>
    </row>
    <row r="3" spans="1:18">
      <c r="A3">
        <v>2</v>
      </c>
      <c r="B3" t="s">
        <v>16</v>
      </c>
      <c r="C3">
        <v>1</v>
      </c>
      <c r="D3" t="s">
        <v>1337</v>
      </c>
      <c r="E3" t="s">
        <v>17</v>
      </c>
      <c r="F3">
        <v>5</v>
      </c>
      <c r="G3">
        <v>1</v>
      </c>
      <c r="H3">
        <v>13</v>
      </c>
      <c r="I3" s="6">
        <v>2.9</v>
      </c>
      <c r="J3" s="6">
        <v>2.7</v>
      </c>
      <c r="K3">
        <v>2</v>
      </c>
      <c r="L3" s="6">
        <f>VLOOKUP(B3,'PPG Lookup'!A:B,2,FALSE)</f>
        <v>14.370000000000003</v>
      </c>
      <c r="M3" s="6">
        <f>VLOOKUP(B3,'FFA Data (Risk)'!A:S,19,FALSE)</f>
        <v>5.4764999999999997</v>
      </c>
      <c r="N3" s="8">
        <f t="shared" si="0"/>
        <v>0.51316529235382302</v>
      </c>
      <c r="O3" s="6">
        <f>VLOOKUP(B3,'FFA Data (Risk)'!A:S,6,FALSE)</f>
        <v>113.6003</v>
      </c>
      <c r="P3" s="6">
        <f>VLOOKUP(B3,'FFA Data (Risk)'!A:S,13,FALSE)</f>
        <v>9.8554999999999993</v>
      </c>
      <c r="Q3" s="5">
        <f>VLOOKUP(B3,'FFA Data (Risk)'!A:S,11,FALSE)</f>
        <v>4</v>
      </c>
      <c r="R3" t="str">
        <f t="shared" si="1"/>
        <v>RB</v>
      </c>
    </row>
    <row r="4" spans="1:18">
      <c r="A4">
        <v>3</v>
      </c>
      <c r="B4" t="s">
        <v>18</v>
      </c>
      <c r="C4">
        <v>1</v>
      </c>
      <c r="D4" t="s">
        <v>1338</v>
      </c>
      <c r="E4" t="s">
        <v>19</v>
      </c>
      <c r="F4">
        <v>9</v>
      </c>
      <c r="G4">
        <v>1</v>
      </c>
      <c r="H4">
        <v>10</v>
      </c>
      <c r="I4" s="6">
        <v>3.7</v>
      </c>
      <c r="J4" s="6">
        <v>2.2000000000000002</v>
      </c>
      <c r="K4">
        <v>3</v>
      </c>
      <c r="L4" s="6">
        <f>VLOOKUP(B4,'PPG Lookup'!A:B,2,FALSE)</f>
        <v>15.249375000000001</v>
      </c>
      <c r="M4" s="6">
        <f>VLOOKUP(B4,'FFA Data (Risk)'!A:S,19,FALSE)</f>
        <v>6.6185999999999998</v>
      </c>
      <c r="N4" s="8">
        <f t="shared" si="0"/>
        <v>0.62018365817091448</v>
      </c>
      <c r="O4" s="6">
        <f>VLOOKUP(B4,'FFA Data (Risk)'!A:S,6,FALSE)</f>
        <v>118.2646</v>
      </c>
      <c r="P4" s="6">
        <f>VLOOKUP(B4,'FFA Data (Risk)'!A:S,13,FALSE)</f>
        <v>4.0753000000000004</v>
      </c>
      <c r="Q4" s="5">
        <f>VLOOKUP(B4,'FFA Data (Risk)'!A:S,11,FALSE)</f>
        <v>2</v>
      </c>
      <c r="R4" t="str">
        <f t="shared" si="1"/>
        <v>RB</v>
      </c>
    </row>
    <row r="5" spans="1:18">
      <c r="A5">
        <v>4</v>
      </c>
      <c r="B5" t="s">
        <v>20</v>
      </c>
      <c r="C5">
        <v>1</v>
      </c>
      <c r="D5" t="s">
        <v>1341</v>
      </c>
      <c r="E5" t="s">
        <v>15</v>
      </c>
      <c r="F5">
        <v>11</v>
      </c>
      <c r="G5">
        <v>2</v>
      </c>
      <c r="H5">
        <v>11</v>
      </c>
      <c r="I5" s="6">
        <v>4.8</v>
      </c>
      <c r="J5" s="6">
        <v>2</v>
      </c>
      <c r="K5">
        <v>5</v>
      </c>
      <c r="L5" s="6">
        <f>VLOOKUP(B5,'PPG Lookup'!A:B,2,FALSE)</f>
        <v>14.073124999999999</v>
      </c>
      <c r="M5" s="6">
        <f>VLOOKUP(B5,'FFA Data (Risk)'!A:S,19,FALSE)</f>
        <v>5.3798000000000004</v>
      </c>
      <c r="N5" s="8">
        <f t="shared" si="0"/>
        <v>0.50410419790104943</v>
      </c>
      <c r="O5" s="6">
        <f>VLOOKUP(B5,'FFA Data (Risk)'!A:S,6,FALSE)</f>
        <v>131.42859999999999</v>
      </c>
      <c r="P5" s="6">
        <f>VLOOKUP(B5,'FFA Data (Risk)'!A:S,13,FALSE)</f>
        <v>22.990100000000002</v>
      </c>
      <c r="Q5" s="5">
        <f>VLOOKUP(B5,'FFA Data (Risk)'!A:S,11,FALSE)</f>
        <v>1</v>
      </c>
      <c r="R5" t="str">
        <f t="shared" si="1"/>
        <v>WR</v>
      </c>
    </row>
    <row r="6" spans="1:18">
      <c r="A6">
        <v>5</v>
      </c>
      <c r="B6" t="s">
        <v>21</v>
      </c>
      <c r="C6">
        <v>1</v>
      </c>
      <c r="D6" t="s">
        <v>1339</v>
      </c>
      <c r="E6" t="s">
        <v>22</v>
      </c>
      <c r="F6">
        <v>7</v>
      </c>
      <c r="G6">
        <v>1</v>
      </c>
      <c r="H6">
        <v>15</v>
      </c>
      <c r="I6" s="6">
        <v>5</v>
      </c>
      <c r="J6" s="6">
        <v>3.2</v>
      </c>
      <c r="K6">
        <v>4</v>
      </c>
      <c r="L6" s="6">
        <f>VLOOKUP(B6,'PPG Lookup'!A:B,2,FALSE)</f>
        <v>14.378124999999999</v>
      </c>
      <c r="M6" s="6">
        <f>VLOOKUP(B6,'FFA Data (Risk)'!A:S,19,FALSE)</f>
        <v>7.9901999999999997</v>
      </c>
      <c r="N6" s="8">
        <f t="shared" si="0"/>
        <v>0.74870689655172407</v>
      </c>
      <c r="O6" s="6">
        <f>VLOOKUP(B6,'FFA Data (Risk)'!A:S,6,FALSE)</f>
        <v>114.7782</v>
      </c>
      <c r="P6" s="6">
        <f>VLOOKUP(B6,'FFA Data (Risk)'!A:S,13,FALSE)</f>
        <v>4.8897000000000004</v>
      </c>
      <c r="Q6" s="5">
        <f>VLOOKUP(B6,'FFA Data (Risk)'!A:S,11,FALSE)</f>
        <v>3</v>
      </c>
      <c r="R6" t="str">
        <f t="shared" si="1"/>
        <v>RB</v>
      </c>
    </row>
    <row r="7" spans="1:18">
      <c r="A7">
        <v>6</v>
      </c>
      <c r="B7" t="s">
        <v>25</v>
      </c>
      <c r="C7">
        <v>2</v>
      </c>
      <c r="D7" t="s">
        <v>1342</v>
      </c>
      <c r="E7" t="s">
        <v>26</v>
      </c>
      <c r="F7">
        <v>10</v>
      </c>
      <c r="G7">
        <v>4</v>
      </c>
      <c r="H7">
        <v>19</v>
      </c>
      <c r="I7" s="6">
        <v>8.5</v>
      </c>
      <c r="J7" s="6">
        <v>2.9</v>
      </c>
      <c r="K7">
        <v>8</v>
      </c>
      <c r="L7" s="6">
        <f>VLOOKUP(B7,'PPG Lookup'!A:B,2,FALSE)</f>
        <v>12.987500000000001</v>
      </c>
      <c r="M7" s="6">
        <f>VLOOKUP(B7,'FFA Data (Risk)'!A:S,19,FALSE)</f>
        <v>8.3867999999999991</v>
      </c>
      <c r="N7" s="8">
        <f t="shared" si="0"/>
        <v>0.78586956521739115</v>
      </c>
      <c r="O7" s="6">
        <f>VLOOKUP(B7,'FFA Data (Risk)'!A:S,6,FALSE)</f>
        <v>104.9456</v>
      </c>
      <c r="P7" s="6">
        <f>VLOOKUP(B7,'FFA Data (Risk)'!A:S,13,FALSE)</f>
        <v>1.6258999999999999</v>
      </c>
      <c r="Q7" s="5">
        <f>VLOOKUP(B7,'FFA Data (Risk)'!A:S,11,FALSE)</f>
        <v>3</v>
      </c>
      <c r="R7" t="str">
        <f t="shared" si="1"/>
        <v>WR</v>
      </c>
    </row>
    <row r="8" spans="1:18">
      <c r="A8">
        <v>7</v>
      </c>
      <c r="B8" t="s">
        <v>38</v>
      </c>
      <c r="C8">
        <v>2</v>
      </c>
      <c r="D8" t="s">
        <v>1343</v>
      </c>
      <c r="E8" t="s">
        <v>39</v>
      </c>
      <c r="F8">
        <v>4</v>
      </c>
      <c r="G8">
        <v>3</v>
      </c>
      <c r="H8">
        <v>18</v>
      </c>
      <c r="I8" s="6">
        <v>8.6999999999999993</v>
      </c>
      <c r="J8" s="6">
        <v>3.2</v>
      </c>
      <c r="K8">
        <v>10</v>
      </c>
      <c r="L8" s="6">
        <f>VLOOKUP(B8,'PPG Lookup'!A:B,2,FALSE)</f>
        <v>10.863124999999998</v>
      </c>
      <c r="M8" s="6">
        <f>VLOOKUP(B8,'FFA Data (Risk)'!A:S,19,FALSE)</f>
        <v>8.2787000000000006</v>
      </c>
      <c r="N8" s="8">
        <f t="shared" si="0"/>
        <v>0.77574025487256371</v>
      </c>
      <c r="O8" s="6">
        <f>VLOOKUP(B8,'FFA Data (Risk)'!A:S,6,FALSE)</f>
        <v>86.821399999999997</v>
      </c>
      <c r="P8" s="6">
        <f>VLOOKUP(B8,'FFA Data (Risk)'!A:S,13,FALSE)</f>
        <v>50.6447</v>
      </c>
      <c r="Q8" s="5">
        <f>VLOOKUP(B8,'FFA Data (Risk)'!A:S,11,FALSE)</f>
        <v>1</v>
      </c>
      <c r="R8" t="str">
        <f t="shared" si="1"/>
        <v>TE</v>
      </c>
    </row>
    <row r="9" spans="1:18">
      <c r="A9">
        <v>8</v>
      </c>
      <c r="B9" t="s">
        <v>27</v>
      </c>
      <c r="C9">
        <v>2</v>
      </c>
      <c r="D9" t="s">
        <v>1345</v>
      </c>
      <c r="E9" t="s">
        <v>28</v>
      </c>
      <c r="F9">
        <v>6</v>
      </c>
      <c r="G9">
        <v>3</v>
      </c>
      <c r="H9">
        <v>14</v>
      </c>
      <c r="I9" s="6">
        <v>9.1999999999999993</v>
      </c>
      <c r="J9" s="6">
        <v>2.6</v>
      </c>
      <c r="K9">
        <v>6</v>
      </c>
      <c r="L9" s="6">
        <f>VLOOKUP(B9,'PPG Lookup'!A:B,2,FALSE)</f>
        <v>13.077500000000001</v>
      </c>
      <c r="M9" s="6">
        <f>VLOOKUP(B9,'FFA Data (Risk)'!A:S,19,FALSE)</f>
        <v>5.5606</v>
      </c>
      <c r="N9" s="8">
        <f t="shared" si="0"/>
        <v>0.52104572713643171</v>
      </c>
      <c r="O9" s="6">
        <f>VLOOKUP(B9,'FFA Data (Risk)'!A:S,6,FALSE)</f>
        <v>102.6434</v>
      </c>
      <c r="P9" s="6">
        <f>VLOOKUP(B9,'FFA Data (Risk)'!A:S,13,FALSE)</f>
        <v>11.194599999999999</v>
      </c>
      <c r="Q9" s="5">
        <f>VLOOKUP(B9,'FFA Data (Risk)'!A:S,11,FALSE)</f>
        <v>5</v>
      </c>
      <c r="R9" t="str">
        <f t="shared" si="1"/>
        <v>WR</v>
      </c>
    </row>
    <row r="10" spans="1:18">
      <c r="A10">
        <v>9</v>
      </c>
      <c r="B10" t="s">
        <v>31</v>
      </c>
      <c r="C10">
        <v>2</v>
      </c>
      <c r="D10" t="s">
        <v>1340</v>
      </c>
      <c r="E10" t="s">
        <v>32</v>
      </c>
      <c r="F10">
        <v>9</v>
      </c>
      <c r="G10">
        <v>3</v>
      </c>
      <c r="H10">
        <v>16</v>
      </c>
      <c r="I10" s="6">
        <v>9.4</v>
      </c>
      <c r="J10" s="6">
        <v>3.2</v>
      </c>
      <c r="K10">
        <v>7</v>
      </c>
      <c r="L10" s="6">
        <f>VLOOKUP(B10,'PPG Lookup'!A:B,2,FALSE)</f>
        <v>14.729374999999997</v>
      </c>
      <c r="M10" s="6">
        <f>VLOOKUP(B10,'FFA Data (Risk)'!A:S,19,FALSE)</f>
        <v>4.6040000000000001</v>
      </c>
      <c r="N10" s="8">
        <f t="shared" si="0"/>
        <v>0.43140929535232381</v>
      </c>
      <c r="O10" s="6">
        <f>VLOOKUP(B10,'FFA Data (Risk)'!A:S,6,FALSE)</f>
        <v>101.313</v>
      </c>
      <c r="P10" s="6">
        <f>VLOOKUP(B10,'FFA Data (Risk)'!A:S,13,FALSE)</f>
        <v>13.539899999999999</v>
      </c>
      <c r="Q10" s="5">
        <f>VLOOKUP(B10,'FFA Data (Risk)'!A:S,11,FALSE)</f>
        <v>6</v>
      </c>
      <c r="R10" t="str">
        <f t="shared" si="1"/>
        <v>RB</v>
      </c>
    </row>
    <row r="11" spans="1:18">
      <c r="A11">
        <v>10</v>
      </c>
      <c r="B11" t="s">
        <v>23</v>
      </c>
      <c r="C11">
        <v>2</v>
      </c>
      <c r="D11" t="s">
        <v>1346</v>
      </c>
      <c r="E11" t="s">
        <v>24</v>
      </c>
      <c r="F11">
        <v>7</v>
      </c>
      <c r="G11">
        <v>5</v>
      </c>
      <c r="H11">
        <v>21</v>
      </c>
      <c r="I11" s="6">
        <v>9.8000000000000007</v>
      </c>
      <c r="J11" s="6">
        <v>3.3</v>
      </c>
      <c r="K11">
        <v>11</v>
      </c>
      <c r="L11" s="6">
        <f>VLOOKUP(B11,'PPG Lookup'!A:B,2,FALSE)</f>
        <v>13.67625</v>
      </c>
      <c r="M11" s="6">
        <f>VLOOKUP(B11,'FFA Data (Risk)'!A:S,19,FALSE)</f>
        <v>5.6851000000000003</v>
      </c>
      <c r="N11" s="8">
        <f t="shared" si="0"/>
        <v>0.53271176911544227</v>
      </c>
      <c r="O11" s="6">
        <f>VLOOKUP(B11,'FFA Data (Risk)'!A:S,6,FALSE)</f>
        <v>111.9314</v>
      </c>
      <c r="P11" s="6">
        <f>VLOOKUP(B11,'FFA Data (Risk)'!A:S,13,FALSE)</f>
        <v>7.4606000000000003</v>
      </c>
      <c r="Q11" s="5">
        <f>VLOOKUP(B11,'FFA Data (Risk)'!A:S,11,FALSE)</f>
        <v>2</v>
      </c>
      <c r="R11" t="str">
        <f t="shared" si="1"/>
        <v>WR</v>
      </c>
    </row>
    <row r="12" spans="1:18">
      <c r="A12">
        <v>11</v>
      </c>
      <c r="B12" t="s">
        <v>37</v>
      </c>
      <c r="C12">
        <v>2</v>
      </c>
      <c r="D12" t="s">
        <v>1344</v>
      </c>
      <c r="E12" t="s">
        <v>24</v>
      </c>
      <c r="F12">
        <v>7</v>
      </c>
      <c r="G12">
        <v>1</v>
      </c>
      <c r="H12">
        <v>30</v>
      </c>
      <c r="I12" s="6">
        <v>11.5</v>
      </c>
      <c r="J12" s="6">
        <v>5.3</v>
      </c>
      <c r="K12">
        <v>12</v>
      </c>
      <c r="L12" s="6">
        <f>VLOOKUP(B12,'PPG Lookup'!A:B,2,FALSE)</f>
        <v>13.233125000000001</v>
      </c>
      <c r="M12" s="6">
        <f>VLOOKUP(B12,'FFA Data (Risk)'!A:S,19,FALSE)</f>
        <v>6.1531000000000002</v>
      </c>
      <c r="N12" s="8">
        <f t="shared" si="0"/>
        <v>0.57656484257871066</v>
      </c>
      <c r="O12" s="6">
        <f>VLOOKUP(B12,'FFA Data (Risk)'!A:S,6,FALSE)</f>
        <v>96.534999999999997</v>
      </c>
      <c r="P12" s="6">
        <f>VLOOKUP(B12,'FFA Data (Risk)'!A:S,13,FALSE)</f>
        <v>18.68</v>
      </c>
      <c r="Q12" s="5">
        <f>VLOOKUP(B12,'FFA Data (Risk)'!A:S,11,FALSE)</f>
        <v>7</v>
      </c>
      <c r="R12" t="str">
        <f t="shared" si="1"/>
        <v>RB</v>
      </c>
    </row>
    <row r="13" spans="1:18">
      <c r="A13">
        <v>12</v>
      </c>
      <c r="B13" t="s">
        <v>29</v>
      </c>
      <c r="C13">
        <v>2</v>
      </c>
      <c r="D13" t="s">
        <v>1347</v>
      </c>
      <c r="E13" t="s">
        <v>30</v>
      </c>
      <c r="F13">
        <v>11</v>
      </c>
      <c r="G13">
        <v>5</v>
      </c>
      <c r="H13">
        <v>24</v>
      </c>
      <c r="I13" s="6">
        <v>11.9</v>
      </c>
      <c r="J13" s="6">
        <v>4.4000000000000004</v>
      </c>
      <c r="K13">
        <v>9</v>
      </c>
      <c r="L13" s="6">
        <f>VLOOKUP(B13,'PPG Lookup'!A:B,2,FALSE)</f>
        <v>12.920624999999999</v>
      </c>
      <c r="M13" s="6">
        <f>VLOOKUP(B13,'FFA Data (Risk)'!A:S,19,FALSE)</f>
        <v>8.9050999999999991</v>
      </c>
      <c r="N13" s="8">
        <f t="shared" si="0"/>
        <v>0.83443590704647663</v>
      </c>
      <c r="O13" s="6">
        <f>VLOOKUP(B13,'FFA Data (Risk)'!A:S,6,FALSE)</f>
        <v>103.99590000000001</v>
      </c>
      <c r="P13" s="6">
        <f>VLOOKUP(B13,'FFA Data (Risk)'!A:S,13,FALSE)</f>
        <v>5.0145999999999997</v>
      </c>
      <c r="Q13" s="5">
        <f>VLOOKUP(B13,'FFA Data (Risk)'!A:S,11,FALSE)</f>
        <v>4</v>
      </c>
      <c r="R13" t="str">
        <f t="shared" si="1"/>
        <v>WR</v>
      </c>
    </row>
    <row r="14" spans="1:18">
      <c r="A14">
        <v>13</v>
      </c>
      <c r="B14" t="s">
        <v>33</v>
      </c>
      <c r="C14">
        <v>2</v>
      </c>
      <c r="D14" t="s">
        <v>1348</v>
      </c>
      <c r="E14" t="s">
        <v>34</v>
      </c>
      <c r="F14">
        <v>7</v>
      </c>
      <c r="G14">
        <v>4</v>
      </c>
      <c r="H14">
        <v>22</v>
      </c>
      <c r="I14" s="6">
        <v>12.2</v>
      </c>
      <c r="J14" s="6">
        <v>5.3</v>
      </c>
      <c r="K14">
        <v>13</v>
      </c>
      <c r="L14" s="6">
        <f>VLOOKUP(B14,'PPG Lookup'!A:B,2,FALSE)</f>
        <v>13.95</v>
      </c>
      <c r="M14" s="6">
        <f>VLOOKUP(B14,'FFA Data (Risk)'!A:S,19,FALSE)</f>
        <v>5.8365999999999998</v>
      </c>
      <c r="N14" s="8">
        <f t="shared" si="0"/>
        <v>0.54690779610194895</v>
      </c>
      <c r="O14" s="6">
        <f>VLOOKUP(B14,'FFA Data (Risk)'!A:S,6,FALSE)</f>
        <v>106.1767</v>
      </c>
      <c r="P14" s="6">
        <f>VLOOKUP(B14,'FFA Data (Risk)'!A:S,13,FALSE)</f>
        <v>7.2527999999999997</v>
      </c>
      <c r="Q14" s="5">
        <f>VLOOKUP(B14,'FFA Data (Risk)'!A:S,11,FALSE)</f>
        <v>5</v>
      </c>
      <c r="R14" t="str">
        <f t="shared" si="1"/>
        <v>RB</v>
      </c>
    </row>
    <row r="15" spans="1:18">
      <c r="A15">
        <v>14</v>
      </c>
      <c r="B15" t="s">
        <v>35</v>
      </c>
      <c r="C15">
        <v>2</v>
      </c>
      <c r="D15" t="s">
        <v>1349</v>
      </c>
      <c r="E15" t="s">
        <v>36</v>
      </c>
      <c r="F15">
        <v>9</v>
      </c>
      <c r="G15">
        <v>5</v>
      </c>
      <c r="H15">
        <v>22</v>
      </c>
      <c r="I15" s="6">
        <v>13.9</v>
      </c>
      <c r="J15" s="6">
        <v>3.8</v>
      </c>
      <c r="K15">
        <v>14</v>
      </c>
      <c r="L15" s="6">
        <f>VLOOKUP(B15,'PPG Lookup'!A:B,2,FALSE)</f>
        <v>12.546875</v>
      </c>
      <c r="M15" s="6">
        <f>VLOOKUP(B15,'FFA Data (Risk)'!A:S,19,FALSE)</f>
        <v>7.4050000000000002</v>
      </c>
      <c r="N15" s="8">
        <f t="shared" si="0"/>
        <v>0.69387181409295351</v>
      </c>
      <c r="O15" s="6">
        <f>VLOOKUP(B15,'FFA Data (Risk)'!A:S,6,FALSE)</f>
        <v>95.319400000000002</v>
      </c>
      <c r="P15" s="6">
        <f>VLOOKUP(B15,'FFA Data (Risk)'!A:S,13,FALSE)</f>
        <v>12.9994</v>
      </c>
      <c r="Q15" s="5">
        <f>VLOOKUP(B15,'FFA Data (Risk)'!A:S,11,FALSE)</f>
        <v>6</v>
      </c>
      <c r="R15" t="str">
        <f t="shared" si="1"/>
        <v>WR</v>
      </c>
    </row>
    <row r="16" spans="1:18">
      <c r="A16">
        <v>15</v>
      </c>
      <c r="B16" t="s">
        <v>40</v>
      </c>
      <c r="C16">
        <v>3</v>
      </c>
      <c r="D16" t="s">
        <v>1352</v>
      </c>
      <c r="E16" t="s">
        <v>41</v>
      </c>
      <c r="F16">
        <v>7</v>
      </c>
      <c r="G16">
        <v>8</v>
      </c>
      <c r="H16">
        <v>21</v>
      </c>
      <c r="I16" s="6">
        <v>16.2</v>
      </c>
      <c r="J16" s="6">
        <v>2.7</v>
      </c>
      <c r="K16">
        <v>17</v>
      </c>
      <c r="L16" s="6">
        <f>VLOOKUP(B16,'PPG Lookup'!A:B,2,FALSE)</f>
        <v>11.635</v>
      </c>
      <c r="M16" s="6">
        <f>VLOOKUP(B16,'FFA Data (Risk)'!A:S,19,FALSE)</f>
        <v>7.6792999999999996</v>
      </c>
      <c r="N16" s="8">
        <f t="shared" si="0"/>
        <v>0.7195745877061468</v>
      </c>
      <c r="O16" s="6">
        <f>VLOOKUP(B16,'FFA Data (Risk)'!A:S,6,FALSE)</f>
        <v>77.061700000000002</v>
      </c>
      <c r="P16" s="6">
        <f>VLOOKUP(B16,'FFA Data (Risk)'!A:S,13,FALSE)</f>
        <v>13.564500000000001</v>
      </c>
      <c r="Q16" s="5">
        <f>VLOOKUP(B16,'FFA Data (Risk)'!A:S,11,FALSE)</f>
        <v>8</v>
      </c>
      <c r="R16" t="str">
        <f t="shared" si="1"/>
        <v>WR</v>
      </c>
    </row>
    <row r="17" spans="1:18">
      <c r="A17">
        <v>16</v>
      </c>
      <c r="B17" t="s">
        <v>45</v>
      </c>
      <c r="C17">
        <v>3</v>
      </c>
      <c r="D17" t="s">
        <v>1354</v>
      </c>
      <c r="E17" t="s">
        <v>22</v>
      </c>
      <c r="F17">
        <v>7</v>
      </c>
      <c r="G17">
        <v>6</v>
      </c>
      <c r="H17">
        <v>43</v>
      </c>
      <c r="I17" s="6">
        <v>16.5</v>
      </c>
      <c r="J17" s="6">
        <v>5.7</v>
      </c>
      <c r="K17">
        <v>19</v>
      </c>
      <c r="L17" s="6">
        <f>VLOOKUP(B17,'PPG Lookup'!A:B,2,FALSE)</f>
        <v>11.718749999999998</v>
      </c>
      <c r="M17" s="6">
        <f>VLOOKUP(B17,'FFA Data (Risk)'!A:S,19,FALSE)</f>
        <v>5.6044</v>
      </c>
      <c r="N17" s="8">
        <f t="shared" si="0"/>
        <v>0.52514992503748126</v>
      </c>
      <c r="O17" s="6">
        <f>VLOOKUP(B17,'FFA Data (Risk)'!A:S,6,FALSE)</f>
        <v>87.578299999999999</v>
      </c>
      <c r="P17" s="6">
        <f>VLOOKUP(B17,'FFA Data (Risk)'!A:S,13,FALSE)</f>
        <v>14.6332</v>
      </c>
      <c r="Q17" s="5">
        <f>VLOOKUP(B17,'FFA Data (Risk)'!A:S,11,FALSE)</f>
        <v>7</v>
      </c>
      <c r="R17" t="str">
        <f t="shared" si="1"/>
        <v>WR</v>
      </c>
    </row>
    <row r="18" spans="1:18">
      <c r="A18">
        <v>17</v>
      </c>
      <c r="B18" t="s">
        <v>51</v>
      </c>
      <c r="C18">
        <v>3</v>
      </c>
      <c r="D18" t="s">
        <v>1350</v>
      </c>
      <c r="E18" t="s">
        <v>41</v>
      </c>
      <c r="F18">
        <v>7</v>
      </c>
      <c r="G18">
        <v>7</v>
      </c>
      <c r="H18">
        <v>29</v>
      </c>
      <c r="I18" s="6">
        <v>17</v>
      </c>
      <c r="J18" s="6">
        <v>3.8</v>
      </c>
      <c r="K18">
        <v>16</v>
      </c>
      <c r="L18" s="6">
        <f>VLOOKUP(B18,'PPG Lookup'!A:B,2,FALSE)</f>
        <v>12.231249999999999</v>
      </c>
      <c r="M18" s="6">
        <f>VLOOKUP(B18,'FFA Data (Risk)'!A:S,19,FALSE)</f>
        <v>4.8639000000000001</v>
      </c>
      <c r="N18" s="8">
        <f t="shared" si="0"/>
        <v>0.45576274362818592</v>
      </c>
      <c r="O18" s="6">
        <f>VLOOKUP(B18,'FFA Data (Risk)'!A:S,6,FALSE)</f>
        <v>76.698899999999995</v>
      </c>
      <c r="P18" s="6">
        <f>VLOOKUP(B18,'FFA Data (Risk)'!A:S,13,FALSE)</f>
        <v>5.6848000000000001</v>
      </c>
      <c r="Q18" s="5">
        <f>VLOOKUP(B18,'FFA Data (Risk)'!A:S,11,FALSE)</f>
        <v>9</v>
      </c>
      <c r="R18" t="str">
        <f t="shared" si="1"/>
        <v>RB</v>
      </c>
    </row>
    <row r="19" spans="1:18">
      <c r="A19">
        <v>18</v>
      </c>
      <c r="B19" t="s">
        <v>43</v>
      </c>
      <c r="C19">
        <v>3</v>
      </c>
      <c r="D19" t="s">
        <v>1351</v>
      </c>
      <c r="E19" t="s">
        <v>44</v>
      </c>
      <c r="F19">
        <v>8</v>
      </c>
      <c r="G19">
        <v>2</v>
      </c>
      <c r="H19">
        <v>32</v>
      </c>
      <c r="I19" s="6">
        <v>17.399999999999999</v>
      </c>
      <c r="J19" s="6">
        <v>5.4</v>
      </c>
      <c r="K19">
        <v>15</v>
      </c>
      <c r="L19" s="6">
        <f>VLOOKUP(B19,'PPG Lookup'!A:B,2,FALSE)</f>
        <v>12.941875000000001</v>
      </c>
      <c r="M19" s="6">
        <f>VLOOKUP(B19,'FFA Data (Risk)'!A:S,19,FALSE)</f>
        <v>6.4955999999999996</v>
      </c>
      <c r="N19" s="8">
        <f t="shared" si="0"/>
        <v>0.60865817091454266</v>
      </c>
      <c r="O19" s="6">
        <f>VLOOKUP(B19,'FFA Data (Risk)'!A:S,6,FALSE)</f>
        <v>79.011099999999999</v>
      </c>
      <c r="P19" s="6">
        <f>VLOOKUP(B19,'FFA Data (Risk)'!A:S,13,FALSE)</f>
        <v>5.1128</v>
      </c>
      <c r="Q19" s="5">
        <f>VLOOKUP(B19,'FFA Data (Risk)'!A:S,11,FALSE)</f>
        <v>8</v>
      </c>
      <c r="R19" t="str">
        <f t="shared" si="1"/>
        <v>RB</v>
      </c>
    </row>
    <row r="20" spans="1:18">
      <c r="A20">
        <v>19</v>
      </c>
      <c r="B20" t="s">
        <v>48</v>
      </c>
      <c r="C20">
        <v>3</v>
      </c>
      <c r="D20" t="s">
        <v>1353</v>
      </c>
      <c r="E20" t="s">
        <v>49</v>
      </c>
      <c r="F20">
        <v>9</v>
      </c>
      <c r="G20">
        <v>4</v>
      </c>
      <c r="H20">
        <v>40</v>
      </c>
      <c r="I20" s="6">
        <v>19.7</v>
      </c>
      <c r="J20" s="6">
        <v>6.4</v>
      </c>
      <c r="K20">
        <v>23</v>
      </c>
      <c r="L20" s="6">
        <f>VLOOKUP(B20,'PPG Lookup'!A:B,2,FALSE)</f>
        <v>11.445000000000002</v>
      </c>
      <c r="M20" s="6">
        <f>VLOOKUP(B20,'FFA Data (Risk)'!A:S,19,FALSE)</f>
        <v>5.1813000000000002</v>
      </c>
      <c r="N20" s="8">
        <f t="shared" si="0"/>
        <v>0.48550412293853074</v>
      </c>
      <c r="O20" s="6">
        <f>VLOOKUP(B20,'FFA Data (Risk)'!A:S,6,FALSE)</f>
        <v>70.930400000000006</v>
      </c>
      <c r="P20" s="6">
        <f>VLOOKUP(B20,'FFA Data (Risk)'!A:S,13,FALSE)</f>
        <v>21.146100000000001</v>
      </c>
      <c r="Q20" s="5">
        <f>VLOOKUP(B20,'FFA Data (Risk)'!A:S,11,FALSE)</f>
        <v>11</v>
      </c>
      <c r="R20" t="str">
        <f t="shared" si="1"/>
        <v>RB</v>
      </c>
    </row>
    <row r="21" spans="1:18">
      <c r="A21">
        <v>20</v>
      </c>
      <c r="B21" t="s">
        <v>46</v>
      </c>
      <c r="C21">
        <v>3</v>
      </c>
      <c r="D21" t="s">
        <v>1357</v>
      </c>
      <c r="E21" t="s">
        <v>47</v>
      </c>
      <c r="F21">
        <v>8</v>
      </c>
      <c r="G21">
        <v>1</v>
      </c>
      <c r="H21">
        <v>58</v>
      </c>
      <c r="I21" s="6">
        <v>21.1</v>
      </c>
      <c r="J21" s="6">
        <v>8.6</v>
      </c>
      <c r="K21">
        <v>20</v>
      </c>
      <c r="L21" s="6">
        <f>VLOOKUP(B21,'PPG Lookup'!A:B,2,FALSE)</f>
        <v>13.0275</v>
      </c>
      <c r="M21" s="6">
        <f>VLOOKUP(B21,'FFA Data (Risk)'!A:S,19,FALSE)</f>
        <v>5.3857999999999997</v>
      </c>
      <c r="N21" s="8">
        <f t="shared" si="0"/>
        <v>0.50466641679160418</v>
      </c>
      <c r="O21" s="6">
        <f>VLOOKUP(B21,'FFA Data (Risk)'!A:S,6,FALSE)</f>
        <v>71.097800000000007</v>
      </c>
      <c r="P21" s="6">
        <f>VLOOKUP(B21,'FFA Data (Risk)'!A:S,13,FALSE)</f>
        <v>7.6657999999999999</v>
      </c>
      <c r="Q21" s="5">
        <f>VLOOKUP(B21,'FFA Data (Risk)'!A:S,11,FALSE)</f>
        <v>10</v>
      </c>
      <c r="R21" t="str">
        <f t="shared" si="1"/>
        <v>RB</v>
      </c>
    </row>
    <row r="22" spans="1:18">
      <c r="A22">
        <v>21</v>
      </c>
      <c r="B22" t="s">
        <v>50</v>
      </c>
      <c r="C22">
        <v>3</v>
      </c>
      <c r="D22" t="s">
        <v>1356</v>
      </c>
      <c r="E22" t="s">
        <v>34</v>
      </c>
      <c r="F22">
        <v>7</v>
      </c>
      <c r="G22">
        <v>14</v>
      </c>
      <c r="H22">
        <v>51</v>
      </c>
      <c r="I22" s="6">
        <v>21.7</v>
      </c>
      <c r="J22" s="6">
        <v>6.1</v>
      </c>
      <c r="K22">
        <v>22</v>
      </c>
      <c r="L22" s="6">
        <f>VLOOKUP(B22,'PPG Lookup'!A:B,2,FALSE)</f>
        <v>11.543125000000002</v>
      </c>
      <c r="M22" s="6">
        <f>VLOOKUP(B22,'FFA Data (Risk)'!A:S,19,FALSE)</f>
        <v>5.532</v>
      </c>
      <c r="N22" s="8">
        <f t="shared" si="0"/>
        <v>0.51836581709145424</v>
      </c>
      <c r="O22" s="6">
        <f>VLOOKUP(B22,'FFA Data (Risk)'!A:S,6,FALSE)</f>
        <v>68.828500000000005</v>
      </c>
      <c r="P22" s="6">
        <f>VLOOKUP(B22,'FFA Data (Risk)'!A:S,13,FALSE)</f>
        <v>11.192399999999999</v>
      </c>
      <c r="Q22" s="5">
        <f>VLOOKUP(B22,'FFA Data (Risk)'!A:S,11,FALSE)</f>
        <v>9</v>
      </c>
      <c r="R22" t="str">
        <f t="shared" si="1"/>
        <v>WR</v>
      </c>
    </row>
    <row r="23" spans="1:18">
      <c r="A23">
        <v>22</v>
      </c>
      <c r="B23" t="s">
        <v>52</v>
      </c>
      <c r="C23">
        <v>4</v>
      </c>
      <c r="D23" t="s">
        <v>1359</v>
      </c>
      <c r="E23" t="s">
        <v>53</v>
      </c>
      <c r="F23">
        <v>6</v>
      </c>
      <c r="G23">
        <v>15</v>
      </c>
      <c r="H23">
        <v>37</v>
      </c>
      <c r="I23" s="6">
        <v>23.8</v>
      </c>
      <c r="J23" s="6">
        <v>4.8</v>
      </c>
      <c r="K23">
        <v>25</v>
      </c>
      <c r="L23" s="6">
        <f>VLOOKUP(B23,'PPG Lookup'!A:B,2,FALSE)</f>
        <v>11.001250000000001</v>
      </c>
      <c r="M23" s="6">
        <f>VLOOKUP(B23,'FFA Data (Risk)'!A:S,19,FALSE)</f>
        <v>5.4259000000000004</v>
      </c>
      <c r="N23" s="8">
        <f t="shared" si="0"/>
        <v>0.50842391304347823</v>
      </c>
      <c r="O23" s="6">
        <f>VLOOKUP(B23,'FFA Data (Risk)'!A:S,6,FALSE)</f>
        <v>57.106299999999997</v>
      </c>
      <c r="P23" s="6">
        <f>VLOOKUP(B23,'FFA Data (Risk)'!A:S,13,FALSE)</f>
        <v>4.8357999999999999</v>
      </c>
      <c r="Q23" s="5">
        <f>VLOOKUP(B23,'FFA Data (Risk)'!A:S,11,FALSE)</f>
        <v>11</v>
      </c>
      <c r="R23" t="str">
        <f t="shared" si="1"/>
        <v>WR</v>
      </c>
    </row>
    <row r="24" spans="1:18">
      <c r="A24">
        <v>23</v>
      </c>
      <c r="B24" t="s">
        <v>58</v>
      </c>
      <c r="C24">
        <v>4</v>
      </c>
      <c r="D24" t="s">
        <v>1361</v>
      </c>
      <c r="E24" t="s">
        <v>57</v>
      </c>
      <c r="F24">
        <v>10</v>
      </c>
      <c r="G24">
        <v>15</v>
      </c>
      <c r="H24">
        <v>45</v>
      </c>
      <c r="I24" s="6">
        <v>25.6</v>
      </c>
      <c r="J24" s="6">
        <v>6.1</v>
      </c>
      <c r="K24">
        <v>24</v>
      </c>
      <c r="L24" s="6">
        <f>VLOOKUP(B24,'PPG Lookup'!A:B,2,FALSE)</f>
        <v>10.9025</v>
      </c>
      <c r="M24" s="6">
        <f>VLOOKUP(B24,'FFA Data (Risk)'!A:S,19,FALSE)</f>
        <v>6.0468999999999999</v>
      </c>
      <c r="N24" s="8">
        <f t="shared" si="0"/>
        <v>0.56661356821589204</v>
      </c>
      <c r="O24" s="6">
        <f>VLOOKUP(B24,'FFA Data (Risk)'!A:S,6,FALSE)</f>
        <v>58.165900000000001</v>
      </c>
      <c r="P24" s="6">
        <f>VLOOKUP(B24,'FFA Data (Risk)'!A:S,13,FALSE)</f>
        <v>2.7412000000000001</v>
      </c>
      <c r="Q24" s="5">
        <f>VLOOKUP(B24,'FFA Data (Risk)'!A:S,11,FALSE)</f>
        <v>10</v>
      </c>
      <c r="R24" t="str">
        <f t="shared" si="1"/>
        <v>WR</v>
      </c>
    </row>
    <row r="25" spans="1:18">
      <c r="A25">
        <v>24</v>
      </c>
      <c r="B25" t="s">
        <v>56</v>
      </c>
      <c r="C25">
        <v>4</v>
      </c>
      <c r="D25" t="s">
        <v>1355</v>
      </c>
      <c r="E25" t="s">
        <v>57</v>
      </c>
      <c r="F25">
        <v>10</v>
      </c>
      <c r="G25">
        <v>18</v>
      </c>
      <c r="H25">
        <v>41</v>
      </c>
      <c r="I25" s="6">
        <v>25.6</v>
      </c>
      <c r="J25" s="6">
        <v>4.0999999999999996</v>
      </c>
      <c r="K25">
        <v>18</v>
      </c>
      <c r="L25" s="6">
        <f>VLOOKUP(B25,'PPG Lookup'!A:B,2,FALSE)</f>
        <v>20.338625</v>
      </c>
      <c r="M25" s="6">
        <f>VLOOKUP(B25,'FFA Data (Risk)'!A:S,19,FALSE)</f>
        <v>4.6223999999999998</v>
      </c>
      <c r="N25" s="8">
        <f t="shared" si="0"/>
        <v>0.43313343328335829</v>
      </c>
      <c r="O25" s="6">
        <f>VLOOKUP(B25,'FFA Data (Risk)'!A:S,6,FALSE)</f>
        <v>70.896799999999999</v>
      </c>
      <c r="P25" s="6">
        <f>VLOOKUP(B25,'FFA Data (Risk)'!A:S,13,FALSE)</f>
        <v>15.4445</v>
      </c>
      <c r="Q25" s="5">
        <f>VLOOKUP(B25,'FFA Data (Risk)'!A:S,11,FALSE)</f>
        <v>1</v>
      </c>
      <c r="R25" t="str">
        <f t="shared" si="1"/>
        <v>QB</v>
      </c>
    </row>
    <row r="26" spans="1:18">
      <c r="A26">
        <v>25</v>
      </c>
      <c r="B26" t="s">
        <v>63</v>
      </c>
      <c r="C26">
        <v>4</v>
      </c>
      <c r="D26" t="s">
        <v>1360</v>
      </c>
      <c r="E26" t="s">
        <v>64</v>
      </c>
      <c r="F26">
        <v>5</v>
      </c>
      <c r="G26">
        <v>10</v>
      </c>
      <c r="H26">
        <v>71</v>
      </c>
      <c r="I26" s="6">
        <v>25.8</v>
      </c>
      <c r="J26" s="6">
        <v>9.1</v>
      </c>
      <c r="K26">
        <v>27</v>
      </c>
      <c r="L26" s="6">
        <f>VLOOKUP(B26,'PPG Lookup'!A:B,2,FALSE)</f>
        <v>10.944375000000001</v>
      </c>
      <c r="M26" s="6">
        <f>VLOOKUP(B26,'FFA Data (Risk)'!A:S,19,FALSE)</f>
        <v>4.7137000000000002</v>
      </c>
      <c r="N26" s="8">
        <f t="shared" si="0"/>
        <v>0.44168853073463266</v>
      </c>
      <c r="O26" s="6">
        <f>VLOOKUP(B26,'FFA Data (Risk)'!A:S,6,FALSE)</f>
        <v>55.933500000000002</v>
      </c>
      <c r="P26" s="6">
        <f>VLOOKUP(B26,'FFA Data (Risk)'!A:S,13,FALSE)</f>
        <v>12.547599999999999</v>
      </c>
      <c r="Q26" s="5">
        <f>VLOOKUP(B26,'FFA Data (Risk)'!A:S,11,FALSE)</f>
        <v>12</v>
      </c>
      <c r="R26" t="str">
        <f t="shared" si="1"/>
        <v>RB</v>
      </c>
    </row>
    <row r="27" spans="1:18">
      <c r="A27">
        <v>26</v>
      </c>
      <c r="B27" t="s">
        <v>59</v>
      </c>
      <c r="C27">
        <v>4</v>
      </c>
      <c r="D27" t="s">
        <v>1358</v>
      </c>
      <c r="E27" t="s">
        <v>22</v>
      </c>
      <c r="F27">
        <v>7</v>
      </c>
      <c r="G27">
        <v>21</v>
      </c>
      <c r="H27">
        <v>42</v>
      </c>
      <c r="I27" s="6">
        <v>27.5</v>
      </c>
      <c r="J27" s="6">
        <v>4.5999999999999996</v>
      </c>
      <c r="K27">
        <v>21</v>
      </c>
      <c r="L27" s="6">
        <f>VLOOKUP(B27,'PPG Lookup'!A:B,2,FALSE)</f>
        <v>20.521000000000001</v>
      </c>
      <c r="M27" s="6">
        <f>VLOOKUP(B27,'FFA Data (Risk)'!A:S,19,FALSE)</f>
        <v>4.9494999999999996</v>
      </c>
      <c r="N27" s="8">
        <f t="shared" si="0"/>
        <v>0.46378373313343324</v>
      </c>
      <c r="O27" s="6">
        <f>VLOOKUP(B27,'FFA Data (Risk)'!A:S,6,FALSE)</f>
        <v>65.901700000000005</v>
      </c>
      <c r="P27" s="6">
        <f>VLOOKUP(B27,'FFA Data (Risk)'!A:S,13,FALSE)</f>
        <v>28.434100000000001</v>
      </c>
      <c r="Q27" s="5">
        <f>VLOOKUP(B27,'FFA Data (Risk)'!A:S,11,FALSE)</f>
        <v>2</v>
      </c>
      <c r="R27" t="str">
        <f t="shared" si="1"/>
        <v>QB</v>
      </c>
    </row>
    <row r="28" spans="1:18">
      <c r="A28">
        <v>27</v>
      </c>
      <c r="B28" t="s">
        <v>54</v>
      </c>
      <c r="C28">
        <v>4</v>
      </c>
      <c r="D28" t="s">
        <v>1364</v>
      </c>
      <c r="E28" t="s">
        <v>55</v>
      </c>
      <c r="F28">
        <v>9</v>
      </c>
      <c r="G28">
        <v>5</v>
      </c>
      <c r="H28">
        <v>62</v>
      </c>
      <c r="I28" s="6">
        <v>27.9</v>
      </c>
      <c r="J28" s="6">
        <v>7.9</v>
      </c>
      <c r="K28">
        <v>30</v>
      </c>
      <c r="L28" s="6">
        <f>VLOOKUP(B28,'PPG Lookup'!A:B,2,FALSE)</f>
        <v>10.073125000000001</v>
      </c>
      <c r="M28" s="6">
        <f>VLOOKUP(B28,'FFA Data (Risk)'!A:S,19,FALSE)</f>
        <v>6.9175000000000004</v>
      </c>
      <c r="N28" s="8">
        <f t="shared" si="0"/>
        <v>0.64819152923538226</v>
      </c>
      <c r="O28" s="6">
        <f>VLOOKUP(B28,'FFA Data (Risk)'!A:S,6,FALSE)</f>
        <v>47.035800000000002</v>
      </c>
      <c r="P28" s="6">
        <f>VLOOKUP(B28,'FFA Data (Risk)'!A:S,13,FALSE)</f>
        <v>6.9596</v>
      </c>
      <c r="Q28" s="5">
        <f>VLOOKUP(B28,'FFA Data (Risk)'!A:S,11,FALSE)</f>
        <v>14</v>
      </c>
      <c r="R28" t="str">
        <f t="shared" si="1"/>
        <v>WR</v>
      </c>
    </row>
    <row r="29" spans="1:18">
      <c r="A29">
        <v>28</v>
      </c>
      <c r="B29" t="s">
        <v>61</v>
      </c>
      <c r="C29">
        <v>4</v>
      </c>
      <c r="D29" t="s">
        <v>1366</v>
      </c>
      <c r="E29" t="s">
        <v>62</v>
      </c>
      <c r="F29">
        <v>11</v>
      </c>
      <c r="G29">
        <v>14</v>
      </c>
      <c r="H29">
        <v>46</v>
      </c>
      <c r="I29" s="6">
        <v>28.3</v>
      </c>
      <c r="J29" s="6">
        <v>6.2</v>
      </c>
      <c r="K29">
        <v>26</v>
      </c>
      <c r="L29" s="6">
        <f>VLOOKUP(B29,'PPG Lookup'!A:B,2,FALSE)</f>
        <v>10.044999999999998</v>
      </c>
      <c r="M29" s="6">
        <f>VLOOKUP(B29,'FFA Data (Risk)'!A:S,19,FALSE)</f>
        <v>4.8156999999999996</v>
      </c>
      <c r="N29" s="8">
        <f t="shared" si="0"/>
        <v>0.45124625187406292</v>
      </c>
      <c r="O29" s="6">
        <f>VLOOKUP(B29,'FFA Data (Risk)'!A:S,6,FALSE)</f>
        <v>50.797800000000002</v>
      </c>
      <c r="P29" s="6">
        <f>VLOOKUP(B29,'FFA Data (Risk)'!A:S,13,FALSE)</f>
        <v>6.2927</v>
      </c>
      <c r="Q29" s="5">
        <f>VLOOKUP(B29,'FFA Data (Risk)'!A:S,11,FALSE)</f>
        <v>13</v>
      </c>
      <c r="R29" t="str">
        <f t="shared" si="1"/>
        <v>WR</v>
      </c>
    </row>
    <row r="30" spans="1:18">
      <c r="A30">
        <v>29</v>
      </c>
      <c r="B30" t="s">
        <v>60</v>
      </c>
      <c r="C30">
        <v>4</v>
      </c>
      <c r="D30" t="s">
        <v>1362</v>
      </c>
      <c r="E30" t="s">
        <v>57</v>
      </c>
      <c r="F30">
        <v>10</v>
      </c>
      <c r="G30">
        <v>14</v>
      </c>
      <c r="H30">
        <v>46</v>
      </c>
      <c r="I30" s="6">
        <v>29</v>
      </c>
      <c r="J30" s="6">
        <v>6.6</v>
      </c>
      <c r="K30">
        <v>28</v>
      </c>
      <c r="L30" s="6">
        <f>VLOOKUP(B30,'PPG Lookup'!A:B,2,FALSE)</f>
        <v>10.28</v>
      </c>
      <c r="M30" s="6">
        <f>VLOOKUP(B30,'FFA Data (Risk)'!A:S,19,FALSE)</f>
        <v>4.1993999999999998</v>
      </c>
      <c r="N30" s="8">
        <f t="shared" si="0"/>
        <v>0.39349700149925032</v>
      </c>
      <c r="O30" s="6">
        <f>VLOOKUP(B30,'FFA Data (Risk)'!A:S,6,FALSE)</f>
        <v>43.634900000000002</v>
      </c>
      <c r="P30" s="6">
        <f>VLOOKUP(B30,'FFA Data (Risk)'!A:S,13,FALSE)</f>
        <v>0.80200000000000005</v>
      </c>
      <c r="Q30" s="5">
        <f>VLOOKUP(B30,'FFA Data (Risk)'!A:S,11,FALSE)</f>
        <v>13</v>
      </c>
      <c r="R30" t="str">
        <f t="shared" si="1"/>
        <v>RB</v>
      </c>
    </row>
    <row r="31" spans="1:18">
      <c r="A31">
        <v>30</v>
      </c>
      <c r="B31" t="s">
        <v>66</v>
      </c>
      <c r="C31">
        <v>5</v>
      </c>
      <c r="D31" t="s">
        <v>1363</v>
      </c>
      <c r="E31" t="s">
        <v>62</v>
      </c>
      <c r="F31">
        <v>11</v>
      </c>
      <c r="G31">
        <v>20</v>
      </c>
      <c r="H31">
        <v>50</v>
      </c>
      <c r="I31" s="6">
        <v>33.299999999999997</v>
      </c>
      <c r="J31" s="6">
        <v>6.1</v>
      </c>
      <c r="K31">
        <v>34</v>
      </c>
      <c r="L31" s="6">
        <f>VLOOKUP(B31,'PPG Lookup'!A:B,2,FALSE)</f>
        <v>10.92</v>
      </c>
      <c r="M31" s="6">
        <f>VLOOKUP(B31,'FFA Data (Risk)'!A:S,19,FALSE)</f>
        <v>5.28</v>
      </c>
      <c r="N31" s="8">
        <f t="shared" si="0"/>
        <v>0.49475262368815592</v>
      </c>
      <c r="O31" s="6">
        <f>VLOOKUP(B31,'FFA Data (Risk)'!A:S,6,FALSE)</f>
        <v>42.529000000000003</v>
      </c>
      <c r="P31" s="6">
        <f>VLOOKUP(B31,'FFA Data (Risk)'!A:S,13,FALSE)</f>
        <v>1.8904000000000001</v>
      </c>
      <c r="Q31" s="5">
        <f>VLOOKUP(B31,'FFA Data (Risk)'!A:S,11,FALSE)</f>
        <v>15</v>
      </c>
      <c r="R31" t="str">
        <f t="shared" si="1"/>
        <v>RB</v>
      </c>
    </row>
    <row r="32" spans="1:18">
      <c r="A32">
        <v>31</v>
      </c>
      <c r="B32" t="s">
        <v>78</v>
      </c>
      <c r="C32">
        <v>5</v>
      </c>
      <c r="D32" t="s">
        <v>1367</v>
      </c>
      <c r="E32" t="s">
        <v>44</v>
      </c>
      <c r="F32">
        <v>8</v>
      </c>
      <c r="G32">
        <v>17</v>
      </c>
      <c r="H32">
        <v>65</v>
      </c>
      <c r="I32" s="6">
        <v>34.1</v>
      </c>
      <c r="J32" s="6">
        <v>9.6999999999999993</v>
      </c>
      <c r="K32">
        <v>33</v>
      </c>
      <c r="L32" s="6">
        <f>VLOOKUP(B32,'PPG Lookup'!A:B,2,FALSE)</f>
        <v>9.61</v>
      </c>
      <c r="M32" s="6">
        <f>VLOOKUP(B32,'FFA Data (Risk)'!A:S,19,FALSE)</f>
        <v>4.5587</v>
      </c>
      <c r="N32" s="8">
        <f t="shared" si="0"/>
        <v>0.42716454272863563</v>
      </c>
      <c r="O32" s="6">
        <f>VLOOKUP(B32,'FFA Data (Risk)'!A:S,6,FALSE)</f>
        <v>41.974400000000003</v>
      </c>
      <c r="P32" s="6">
        <f>VLOOKUP(B32,'FFA Data (Risk)'!A:S,13,FALSE)</f>
        <v>5.7847</v>
      </c>
      <c r="Q32" s="5">
        <f>VLOOKUP(B32,'FFA Data (Risk)'!A:S,11,FALSE)</f>
        <v>15</v>
      </c>
      <c r="R32" t="str">
        <f t="shared" si="1"/>
        <v>WR</v>
      </c>
    </row>
    <row r="33" spans="1:18">
      <c r="A33">
        <v>32</v>
      </c>
      <c r="B33" t="s">
        <v>65</v>
      </c>
      <c r="C33">
        <v>5</v>
      </c>
      <c r="D33" t="s">
        <v>1368</v>
      </c>
      <c r="E33" t="s">
        <v>24</v>
      </c>
      <c r="F33">
        <v>7</v>
      </c>
      <c r="G33">
        <v>21</v>
      </c>
      <c r="H33">
        <v>67</v>
      </c>
      <c r="I33" s="6">
        <v>35.1</v>
      </c>
      <c r="J33" s="6">
        <v>10.6</v>
      </c>
      <c r="K33">
        <v>31</v>
      </c>
      <c r="L33" s="6">
        <f>VLOOKUP(B33,'PPG Lookup'!A:B,2,FALSE)</f>
        <v>10.501875</v>
      </c>
      <c r="M33" s="6">
        <f>VLOOKUP(B33,'FFA Data (Risk)'!A:S,19,FALSE)</f>
        <v>6.569</v>
      </c>
      <c r="N33" s="8">
        <f t="shared" si="0"/>
        <v>0.61553598200899551</v>
      </c>
      <c r="O33" s="6">
        <f>VLOOKUP(B33,'FFA Data (Risk)'!A:S,6,FALSE)</f>
        <v>53.743200000000002</v>
      </c>
      <c r="P33" s="6">
        <f>VLOOKUP(B33,'FFA Data (Risk)'!A:S,13,FALSE)</f>
        <v>4.8263999999999996</v>
      </c>
      <c r="Q33" s="5">
        <f>VLOOKUP(B33,'FFA Data (Risk)'!A:S,11,FALSE)</f>
        <v>12</v>
      </c>
      <c r="R33" t="str">
        <f t="shared" si="1"/>
        <v>WR</v>
      </c>
    </row>
    <row r="34" spans="1:18">
      <c r="A34">
        <v>33</v>
      </c>
      <c r="B34" t="s">
        <v>72</v>
      </c>
      <c r="C34">
        <v>6</v>
      </c>
      <c r="D34" t="s">
        <v>1365</v>
      </c>
      <c r="E34" t="s">
        <v>73</v>
      </c>
      <c r="F34">
        <v>8</v>
      </c>
      <c r="G34">
        <v>23</v>
      </c>
      <c r="H34">
        <v>50</v>
      </c>
      <c r="I34" s="6">
        <v>38.200000000000003</v>
      </c>
      <c r="J34" s="6">
        <v>6.6</v>
      </c>
      <c r="K34">
        <v>35</v>
      </c>
      <c r="L34" s="6">
        <f>VLOOKUP(B34,'PPG Lookup'!A:B,2,FALSE)</f>
        <v>10.567499999999999</v>
      </c>
      <c r="M34" s="6">
        <f>VLOOKUP(B34,'FFA Data (Risk)'!A:S,19,FALSE)</f>
        <v>4.5717999999999996</v>
      </c>
      <c r="N34" s="8">
        <f t="shared" ref="N34:N66" si="2">(M34-MIN(M:M))/(MAX(M:M)-MIN(M:M))</f>
        <v>0.42839205397301344</v>
      </c>
      <c r="O34" s="6">
        <f>VLOOKUP(B34,'FFA Data (Risk)'!A:S,6,FALSE)</f>
        <v>39.24</v>
      </c>
      <c r="P34" s="6">
        <f>VLOOKUP(B34,'FFA Data (Risk)'!A:S,13,FALSE)</f>
        <v>12.174200000000001</v>
      </c>
      <c r="Q34" s="5">
        <f>VLOOKUP(B34,'FFA Data (Risk)'!A:S,11,FALSE)</f>
        <v>19</v>
      </c>
      <c r="R34" t="str">
        <f t="shared" ref="R34:R66" si="3">LEFT(D34,2)</f>
        <v>RB</v>
      </c>
    </row>
    <row r="35" spans="1:18">
      <c r="A35">
        <v>34</v>
      </c>
      <c r="B35" t="s">
        <v>70</v>
      </c>
      <c r="C35">
        <v>6</v>
      </c>
      <c r="D35" t="s">
        <v>1370</v>
      </c>
      <c r="E35" t="s">
        <v>71</v>
      </c>
      <c r="F35">
        <v>10</v>
      </c>
      <c r="G35">
        <v>28</v>
      </c>
      <c r="H35">
        <v>56</v>
      </c>
      <c r="I35" s="6">
        <v>38.9</v>
      </c>
      <c r="J35" s="6">
        <v>7.4</v>
      </c>
      <c r="K35">
        <v>32</v>
      </c>
      <c r="L35" s="6">
        <f>VLOOKUP(B35,'PPG Lookup'!A:B,2,FALSE)</f>
        <v>10.771250000000002</v>
      </c>
      <c r="M35" s="6">
        <f>VLOOKUP(B35,'FFA Data (Risk)'!A:S,19,FALSE)</f>
        <v>4.6154999999999999</v>
      </c>
      <c r="N35" s="8">
        <f t="shared" si="2"/>
        <v>0.43248688155922038</v>
      </c>
      <c r="O35" s="6">
        <f>VLOOKUP(B35,'FFA Data (Risk)'!A:S,6,FALSE)</f>
        <v>41.603700000000003</v>
      </c>
      <c r="P35" s="6">
        <f>VLOOKUP(B35,'FFA Data (Risk)'!A:S,13,FALSE)</f>
        <v>2.0173000000000001</v>
      </c>
      <c r="Q35" s="5">
        <f>VLOOKUP(B35,'FFA Data (Risk)'!A:S,11,FALSE)</f>
        <v>16</v>
      </c>
      <c r="R35" t="str">
        <f t="shared" si="3"/>
        <v>RB</v>
      </c>
    </row>
    <row r="36" spans="1:18">
      <c r="A36">
        <v>35</v>
      </c>
      <c r="B36" t="s">
        <v>76</v>
      </c>
      <c r="C36">
        <v>6</v>
      </c>
      <c r="D36" t="s">
        <v>1373</v>
      </c>
      <c r="E36" t="s">
        <v>57</v>
      </c>
      <c r="F36">
        <v>10</v>
      </c>
      <c r="G36">
        <v>21</v>
      </c>
      <c r="H36">
        <v>73</v>
      </c>
      <c r="I36" s="6">
        <v>39</v>
      </c>
      <c r="J36" s="6">
        <v>9.6</v>
      </c>
      <c r="K36">
        <v>39</v>
      </c>
      <c r="L36" s="6">
        <f>VLOOKUP(B36,'PPG Lookup'!A:B,2,FALSE)</f>
        <v>8.9881250000000001</v>
      </c>
      <c r="M36" s="6">
        <f>VLOOKUP(B36,'FFA Data (Risk)'!A:S,19,FALSE)</f>
        <v>5.1681999999999997</v>
      </c>
      <c r="N36" s="8">
        <f t="shared" si="2"/>
        <v>0.48427661169415287</v>
      </c>
      <c r="O36" s="6">
        <f>VLOOKUP(B36,'FFA Data (Risk)'!A:S,6,FALSE)</f>
        <v>24.630099999999999</v>
      </c>
      <c r="P36" s="6">
        <f>VLOOKUP(B36,'FFA Data (Risk)'!A:S,13,FALSE)</f>
        <v>1.1188</v>
      </c>
      <c r="Q36" s="5">
        <f>VLOOKUP(B36,'FFA Data (Risk)'!A:S,11,FALSE)</f>
        <v>20</v>
      </c>
      <c r="R36" t="str">
        <f t="shared" si="3"/>
        <v>WR</v>
      </c>
    </row>
    <row r="37" spans="1:18">
      <c r="A37">
        <v>36</v>
      </c>
      <c r="B37" t="s">
        <v>81</v>
      </c>
      <c r="C37">
        <v>6</v>
      </c>
      <c r="D37" t="s">
        <v>1369</v>
      </c>
      <c r="E37" t="s">
        <v>32</v>
      </c>
      <c r="F37">
        <v>9</v>
      </c>
      <c r="G37">
        <v>25</v>
      </c>
      <c r="H37">
        <v>64</v>
      </c>
      <c r="I37" s="6">
        <v>40.200000000000003</v>
      </c>
      <c r="J37" s="6">
        <v>10.1</v>
      </c>
      <c r="K37">
        <v>29</v>
      </c>
      <c r="L37" s="6">
        <f>VLOOKUP(B37,'PPG Lookup'!A:B,2,FALSE)</f>
        <v>8.7674999999999983</v>
      </c>
      <c r="M37" s="6">
        <f>VLOOKUP(B37,'FFA Data (Risk)'!A:S,19,FALSE)</f>
        <v>6.8106999999999998</v>
      </c>
      <c r="N37" s="8">
        <f t="shared" si="2"/>
        <v>0.63818403298350823</v>
      </c>
      <c r="O37" s="6">
        <f>VLOOKUP(B37,'FFA Data (Risk)'!A:S,6,FALSE)</f>
        <v>44.887700000000002</v>
      </c>
      <c r="P37" s="6">
        <f>VLOOKUP(B37,'FFA Data (Risk)'!A:S,13,FALSE)</f>
        <v>19.354900000000001</v>
      </c>
      <c r="Q37" s="5">
        <f>VLOOKUP(B37,'FFA Data (Risk)'!A:S,11,FALSE)</f>
        <v>2</v>
      </c>
      <c r="R37" t="str">
        <f t="shared" si="3"/>
        <v>TE</v>
      </c>
    </row>
    <row r="38" spans="1:18">
      <c r="A38">
        <v>37</v>
      </c>
      <c r="B38" t="s">
        <v>67</v>
      </c>
      <c r="C38">
        <v>6</v>
      </c>
      <c r="D38" t="s">
        <v>1371</v>
      </c>
      <c r="E38" t="s">
        <v>68</v>
      </c>
      <c r="F38">
        <v>9</v>
      </c>
      <c r="G38">
        <v>27</v>
      </c>
      <c r="H38">
        <v>80</v>
      </c>
      <c r="I38" s="6">
        <v>41.1</v>
      </c>
      <c r="J38" s="6">
        <v>13.6</v>
      </c>
      <c r="K38">
        <v>38</v>
      </c>
      <c r="L38" s="6">
        <f>VLOOKUP(B38,'PPG Lookup'!A:B,2,FALSE)</f>
        <v>9.9850000000000012</v>
      </c>
      <c r="M38" s="6">
        <f>VLOOKUP(B38,'FFA Data (Risk)'!A:S,19,FALSE)</f>
        <v>8.4013000000000009</v>
      </c>
      <c r="N38" s="8">
        <f t="shared" si="2"/>
        <v>0.78722826086956521</v>
      </c>
      <c r="O38" s="6">
        <f>VLOOKUP(B38,'FFA Data (Risk)'!A:S,6,FALSE)</f>
        <v>43.136899999999997</v>
      </c>
      <c r="P38" s="6">
        <f>VLOOKUP(B38,'FFA Data (Risk)'!A:S,13,FALSE)</f>
        <v>1.0705</v>
      </c>
      <c r="Q38" s="5">
        <f>VLOOKUP(B38,'FFA Data (Risk)'!A:S,11,FALSE)</f>
        <v>14</v>
      </c>
      <c r="R38" t="str">
        <f t="shared" si="3"/>
        <v>RB</v>
      </c>
    </row>
    <row r="39" spans="1:18">
      <c r="A39">
        <v>38</v>
      </c>
      <c r="B39" t="s">
        <v>80</v>
      </c>
      <c r="C39">
        <v>6</v>
      </c>
      <c r="D39" t="s">
        <v>1372</v>
      </c>
      <c r="E39" t="s">
        <v>75</v>
      </c>
      <c r="F39">
        <v>5</v>
      </c>
      <c r="G39">
        <v>20</v>
      </c>
      <c r="H39">
        <v>102</v>
      </c>
      <c r="I39" s="6">
        <v>41.8</v>
      </c>
      <c r="J39" s="6">
        <v>14.4</v>
      </c>
      <c r="K39">
        <v>47</v>
      </c>
      <c r="L39" s="6">
        <f>VLOOKUP(B39,'PPG Lookup'!A:B,2,FALSE)</f>
        <v>9.2493749999999988</v>
      </c>
      <c r="M39" s="6">
        <f>VLOOKUP(B39,'FFA Data (Risk)'!A:S,19,FALSE)</f>
        <v>6.9047000000000001</v>
      </c>
      <c r="N39" s="8">
        <f t="shared" si="2"/>
        <v>0.64699212893553215</v>
      </c>
      <c r="O39" s="6">
        <f>VLOOKUP(B39,'FFA Data (Risk)'!A:S,6,FALSE)</f>
        <v>27.499199999999998</v>
      </c>
      <c r="P39" s="6">
        <f>VLOOKUP(B39,'FFA Data (Risk)'!A:S,13,FALSE)</f>
        <v>2.4159000000000002</v>
      </c>
      <c r="Q39" s="5">
        <f>VLOOKUP(B39,'FFA Data (Risk)'!A:S,11,FALSE)</f>
        <v>20</v>
      </c>
      <c r="R39" t="str">
        <f t="shared" si="3"/>
        <v>RB</v>
      </c>
    </row>
    <row r="40" spans="1:18">
      <c r="A40">
        <v>39</v>
      </c>
      <c r="B40" t="s">
        <v>82</v>
      </c>
      <c r="C40">
        <v>6</v>
      </c>
      <c r="D40" t="s">
        <v>1374</v>
      </c>
      <c r="E40" t="s">
        <v>83</v>
      </c>
      <c r="F40">
        <v>6</v>
      </c>
      <c r="G40">
        <v>18</v>
      </c>
      <c r="H40">
        <v>75</v>
      </c>
      <c r="I40" s="6">
        <v>41.9</v>
      </c>
      <c r="J40" s="6">
        <v>11.3</v>
      </c>
      <c r="K40">
        <v>36</v>
      </c>
      <c r="L40" s="6">
        <f>VLOOKUP(B40,'PPG Lookup'!A:B,2,FALSE)</f>
        <v>10.009375</v>
      </c>
      <c r="M40" s="6">
        <f>VLOOKUP(B40,'FFA Data (Risk)'!A:S,19,FALSE)</f>
        <v>6.2796000000000003</v>
      </c>
      <c r="N40" s="8">
        <f t="shared" si="2"/>
        <v>0.58841829085457276</v>
      </c>
      <c r="O40" s="6">
        <f>VLOOKUP(B40,'FFA Data (Risk)'!A:S,6,FALSE)</f>
        <v>39.499299999999998</v>
      </c>
      <c r="P40" s="6">
        <f>VLOOKUP(B40,'FFA Data (Risk)'!A:S,13,FALSE)</f>
        <v>6.1296999999999997</v>
      </c>
      <c r="Q40" s="5">
        <f>VLOOKUP(B40,'FFA Data (Risk)'!A:S,11,FALSE)</f>
        <v>18</v>
      </c>
      <c r="R40" t="str">
        <f t="shared" si="3"/>
        <v>RB</v>
      </c>
    </row>
    <row r="41" spans="1:18">
      <c r="A41">
        <v>40</v>
      </c>
      <c r="B41" t="s">
        <v>79</v>
      </c>
      <c r="C41">
        <v>6</v>
      </c>
      <c r="D41" t="s">
        <v>1378</v>
      </c>
      <c r="E41" t="s">
        <v>71</v>
      </c>
      <c r="F41">
        <v>10</v>
      </c>
      <c r="G41">
        <v>28</v>
      </c>
      <c r="H41">
        <v>92</v>
      </c>
      <c r="I41" s="6">
        <v>43.7</v>
      </c>
      <c r="J41" s="6">
        <v>12.3</v>
      </c>
      <c r="K41">
        <v>46</v>
      </c>
      <c r="L41" s="6">
        <f>VLOOKUP(B41,'PPG Lookup'!A:B,2,FALSE)</f>
        <v>8.932500000000001</v>
      </c>
      <c r="M41" s="6">
        <f>VLOOKUP(B41,'FFA Data (Risk)'!A:S,19,FALSE)</f>
        <v>7.7164999999999999</v>
      </c>
      <c r="N41" s="8">
        <f t="shared" si="2"/>
        <v>0.72306034482758619</v>
      </c>
      <c r="O41" s="6">
        <f>VLOOKUP(B41,'FFA Data (Risk)'!A:S,6,FALSE)</f>
        <v>28.607500000000002</v>
      </c>
      <c r="P41" s="6">
        <f>VLOOKUP(B41,'FFA Data (Risk)'!A:S,13,FALSE)</f>
        <v>3.5874999999999999</v>
      </c>
      <c r="Q41" s="5">
        <f>VLOOKUP(B41,'FFA Data (Risk)'!A:S,11,FALSE)</f>
        <v>18</v>
      </c>
      <c r="R41" t="str">
        <f t="shared" si="3"/>
        <v>WR</v>
      </c>
    </row>
    <row r="42" spans="1:18">
      <c r="A42">
        <v>41</v>
      </c>
      <c r="B42" t="s">
        <v>77</v>
      </c>
      <c r="C42">
        <v>6</v>
      </c>
      <c r="D42" t="s">
        <v>1380</v>
      </c>
      <c r="E42" t="s">
        <v>39</v>
      </c>
      <c r="F42">
        <v>4</v>
      </c>
      <c r="G42">
        <v>24</v>
      </c>
      <c r="H42">
        <v>95</v>
      </c>
      <c r="I42" s="6">
        <v>44</v>
      </c>
      <c r="J42" s="6">
        <v>12.2</v>
      </c>
      <c r="K42">
        <v>41</v>
      </c>
      <c r="L42" s="6">
        <f>VLOOKUP(B42,'PPG Lookup'!A:B,2,FALSE)</f>
        <v>9.0818750000000001</v>
      </c>
      <c r="M42" s="6">
        <f>VLOOKUP(B42,'FFA Data (Risk)'!A:S,19,FALSE)</f>
        <v>7.2061000000000002</v>
      </c>
      <c r="N42" s="8">
        <f t="shared" si="2"/>
        <v>0.67523425787106439</v>
      </c>
      <c r="O42" s="6">
        <f>VLOOKUP(B42,'FFA Data (Risk)'!A:S,6,FALSE)</f>
        <v>38.177999999999997</v>
      </c>
      <c r="P42" s="6">
        <f>VLOOKUP(B42,'FFA Data (Risk)'!A:S,13,FALSE)</f>
        <v>6.7735000000000003</v>
      </c>
      <c r="Q42" s="5">
        <f>VLOOKUP(B42,'FFA Data (Risk)'!A:S,11,FALSE)</f>
        <v>16</v>
      </c>
      <c r="R42" t="str">
        <f t="shared" si="3"/>
        <v>WR</v>
      </c>
    </row>
    <row r="43" spans="1:18">
      <c r="A43">
        <v>42</v>
      </c>
      <c r="B43" s="12" t="s">
        <v>69</v>
      </c>
      <c r="C43">
        <v>7</v>
      </c>
      <c r="D43" t="s">
        <v>1376</v>
      </c>
      <c r="E43" t="s">
        <v>62</v>
      </c>
      <c r="F43">
        <v>11</v>
      </c>
      <c r="G43">
        <v>20</v>
      </c>
      <c r="H43">
        <v>92</v>
      </c>
      <c r="I43" s="6">
        <v>46.7</v>
      </c>
      <c r="J43" s="6">
        <v>15.1</v>
      </c>
      <c r="K43">
        <v>51</v>
      </c>
      <c r="L43" s="6">
        <f>VLOOKUP(B43,'PPG Lookup'!A:B,2,FALSE)</f>
        <v>7.9637500000000019</v>
      </c>
      <c r="M43" s="6">
        <f>VLOOKUP(B43,'FFA Data (Risk)'!A:S,19,FALSE)</f>
        <v>6.3648999999999996</v>
      </c>
      <c r="N43" s="8">
        <f t="shared" si="2"/>
        <v>0.59641116941529226</v>
      </c>
      <c r="O43" s="6">
        <f>VLOOKUP(B43,'FFA Data (Risk)'!A:S,6,FALSE)</f>
        <v>26.632400000000001</v>
      </c>
      <c r="P43" s="6">
        <f>VLOOKUP(B43,'FFA Data (Risk)'!A:S,13,FALSE)</f>
        <v>3.3982000000000001</v>
      </c>
      <c r="Q43" s="5">
        <f>VLOOKUP(B43,'FFA Data (Risk)'!A:S,11,FALSE)</f>
        <v>21</v>
      </c>
      <c r="R43" t="str">
        <f t="shared" si="3"/>
        <v>RB</v>
      </c>
    </row>
    <row r="44" spans="1:18">
      <c r="A44">
        <v>43</v>
      </c>
      <c r="B44" t="s">
        <v>98</v>
      </c>
      <c r="C44">
        <v>7</v>
      </c>
      <c r="D44" t="s">
        <v>1382</v>
      </c>
      <c r="E44" t="s">
        <v>83</v>
      </c>
      <c r="F44">
        <v>6</v>
      </c>
      <c r="G44">
        <v>28</v>
      </c>
      <c r="H44">
        <v>97</v>
      </c>
      <c r="I44" s="6">
        <v>48</v>
      </c>
      <c r="J44" s="6">
        <v>14.4</v>
      </c>
      <c r="K44">
        <v>42</v>
      </c>
      <c r="L44" s="6">
        <f>VLOOKUP(B44,'PPG Lookup'!A:B,2,FALSE)</f>
        <v>8.3293750000000006</v>
      </c>
      <c r="M44" s="6">
        <f>VLOOKUP(B44,'FFA Data (Risk)'!A:S,19,FALSE)</f>
        <v>5.6140999999999996</v>
      </c>
      <c r="N44" s="8">
        <f t="shared" si="2"/>
        <v>0.52605884557721139</v>
      </c>
      <c r="O44" s="6">
        <f>VLOOKUP(B44,'FFA Data (Risk)'!A:S,6,FALSE)</f>
        <v>19.060700000000001</v>
      </c>
      <c r="P44" s="6">
        <f>VLOOKUP(B44,'FFA Data (Risk)'!A:S,13,FALSE)</f>
        <v>3.9975000000000001</v>
      </c>
      <c r="Q44" s="5">
        <f>VLOOKUP(B44,'FFA Data (Risk)'!A:S,11,FALSE)</f>
        <v>26</v>
      </c>
      <c r="R44" t="str">
        <f t="shared" si="3"/>
        <v>WR</v>
      </c>
    </row>
    <row r="45" spans="1:18">
      <c r="A45">
        <v>44</v>
      </c>
      <c r="B45" t="s">
        <v>84</v>
      </c>
      <c r="C45">
        <v>7</v>
      </c>
      <c r="D45" t="s">
        <v>1379</v>
      </c>
      <c r="E45" t="s">
        <v>85</v>
      </c>
      <c r="F45">
        <v>10</v>
      </c>
      <c r="G45">
        <v>18</v>
      </c>
      <c r="H45">
        <v>90</v>
      </c>
      <c r="I45" s="6">
        <v>48</v>
      </c>
      <c r="J45" s="6">
        <v>13.3</v>
      </c>
      <c r="K45">
        <v>37</v>
      </c>
      <c r="L45" s="6">
        <f>VLOOKUP(B45,'PPG Lookup'!A:B,2,FALSE)</f>
        <v>10.508125</v>
      </c>
      <c r="M45" s="6">
        <f>VLOOKUP(B45,'FFA Data (Risk)'!A:S,19,FALSE)</f>
        <v>6.4682000000000004</v>
      </c>
      <c r="N45" s="8">
        <f t="shared" si="2"/>
        <v>0.60609070464767612</v>
      </c>
      <c r="O45" s="6">
        <f>VLOOKUP(B45,'FFA Data (Risk)'!A:S,6,FALSE)</f>
        <v>39.673499999999997</v>
      </c>
      <c r="P45" s="6">
        <f>VLOOKUP(B45,'FFA Data (Risk)'!A:S,13,FALSE)</f>
        <v>0.30380000000000001</v>
      </c>
      <c r="Q45" s="5">
        <f>VLOOKUP(B45,'FFA Data (Risk)'!A:S,11,FALSE)</f>
        <v>17</v>
      </c>
      <c r="R45" t="str">
        <f t="shared" si="3"/>
        <v>RB</v>
      </c>
    </row>
    <row r="46" spans="1:18">
      <c r="A46">
        <v>45</v>
      </c>
      <c r="B46" t="s">
        <v>89</v>
      </c>
      <c r="C46">
        <v>7</v>
      </c>
      <c r="D46" t="s">
        <v>1375</v>
      </c>
      <c r="E46" t="s">
        <v>32</v>
      </c>
      <c r="F46">
        <v>9</v>
      </c>
      <c r="G46">
        <v>31</v>
      </c>
      <c r="H46">
        <v>81</v>
      </c>
      <c r="I46" s="6">
        <v>48.8</v>
      </c>
      <c r="J46" s="6">
        <v>12.3</v>
      </c>
      <c r="K46">
        <v>59</v>
      </c>
      <c r="L46" s="6">
        <f>VLOOKUP(B46,'PPG Lookup'!A:B,2,FALSE)</f>
        <v>18.7255</v>
      </c>
      <c r="M46" s="6">
        <f>VLOOKUP(B46,'FFA Data (Risk)'!A:S,19,FALSE)</f>
        <v>3.9064000000000001</v>
      </c>
      <c r="N46" s="8">
        <f t="shared" si="2"/>
        <v>0.36604197901049473</v>
      </c>
      <c r="O46" s="6">
        <f>VLOOKUP(B46,'FFA Data (Risk)'!A:S,6,FALSE)</f>
        <v>45.003</v>
      </c>
      <c r="P46" s="6">
        <f>VLOOKUP(B46,'FFA Data (Risk)'!A:S,13,FALSE)</f>
        <v>18.1432</v>
      </c>
      <c r="Q46" s="5">
        <f>VLOOKUP(B46,'FFA Data (Risk)'!A:S,11,FALSE)</f>
        <v>3</v>
      </c>
      <c r="R46" t="str">
        <f t="shared" si="3"/>
        <v>QB</v>
      </c>
    </row>
    <row r="47" spans="1:18">
      <c r="A47">
        <v>46</v>
      </c>
      <c r="B47" t="s">
        <v>90</v>
      </c>
      <c r="C47">
        <v>7</v>
      </c>
      <c r="D47" t="s">
        <v>1385</v>
      </c>
      <c r="E47" t="s">
        <v>91</v>
      </c>
      <c r="F47">
        <v>5</v>
      </c>
      <c r="G47">
        <v>35</v>
      </c>
      <c r="H47">
        <v>66</v>
      </c>
      <c r="I47" s="6">
        <v>49.2</v>
      </c>
      <c r="J47" s="6">
        <v>9</v>
      </c>
      <c r="K47">
        <v>55</v>
      </c>
      <c r="L47" s="6">
        <f>VLOOKUP(B47,'PPG Lookup'!A:B,2,FALSE)</f>
        <v>8.526250000000001</v>
      </c>
      <c r="M47" s="6">
        <f>VLOOKUP(B47,'FFA Data (Risk)'!A:S,19,FALSE)</f>
        <v>4.0517000000000003</v>
      </c>
      <c r="N47" s="8">
        <f t="shared" si="2"/>
        <v>0.37965704647676163</v>
      </c>
      <c r="O47" s="6">
        <f>VLOOKUP(B47,'FFA Data (Risk)'!A:S,6,FALSE)</f>
        <v>23.067599999999999</v>
      </c>
      <c r="P47" s="6">
        <f>VLOOKUP(B47,'FFA Data (Risk)'!A:S,13,FALSE)</f>
        <v>0.9425</v>
      </c>
      <c r="Q47" s="5">
        <f>VLOOKUP(B47,'FFA Data (Risk)'!A:S,11,FALSE)</f>
        <v>22</v>
      </c>
      <c r="R47" t="str">
        <f t="shared" si="3"/>
        <v>WR</v>
      </c>
    </row>
    <row r="48" spans="1:18">
      <c r="A48">
        <v>47</v>
      </c>
      <c r="B48" t="s">
        <v>87</v>
      </c>
      <c r="C48">
        <v>8</v>
      </c>
      <c r="D48" t="s">
        <v>1381</v>
      </c>
      <c r="E48" t="s">
        <v>88</v>
      </c>
      <c r="F48">
        <v>8</v>
      </c>
      <c r="G48">
        <v>30</v>
      </c>
      <c r="H48">
        <v>74</v>
      </c>
      <c r="I48" s="6">
        <v>51</v>
      </c>
      <c r="J48" s="6">
        <v>12.7</v>
      </c>
      <c r="K48">
        <v>53</v>
      </c>
      <c r="L48" s="6">
        <f>VLOOKUP(B48,'PPG Lookup'!A:B,2,FALSE)</f>
        <v>9.5687500000000014</v>
      </c>
      <c r="M48" s="6">
        <f>VLOOKUP(B48,'FFA Data (Risk)'!A:S,19,FALSE)</f>
        <v>6.6448999999999998</v>
      </c>
      <c r="N48" s="8">
        <f t="shared" si="2"/>
        <v>0.6226480509745127</v>
      </c>
      <c r="O48" s="6">
        <f>VLOOKUP(B48,'FFA Data (Risk)'!A:S,6,FALSE)</f>
        <v>23.534300000000002</v>
      </c>
      <c r="P48" s="6">
        <f>VLOOKUP(B48,'FFA Data (Risk)'!A:S,13,FALSE)</f>
        <v>5.6162000000000001</v>
      </c>
      <c r="Q48" s="5">
        <f>VLOOKUP(B48,'FFA Data (Risk)'!A:S,11,FALSE)</f>
        <v>22</v>
      </c>
      <c r="R48" t="str">
        <f t="shared" si="3"/>
        <v>RB</v>
      </c>
    </row>
    <row r="49" spans="1:18">
      <c r="A49">
        <v>48</v>
      </c>
      <c r="B49" t="s">
        <v>93</v>
      </c>
      <c r="C49">
        <v>8</v>
      </c>
      <c r="D49" t="s">
        <v>1377</v>
      </c>
      <c r="E49" t="s">
        <v>24</v>
      </c>
      <c r="F49">
        <v>7</v>
      </c>
      <c r="G49">
        <v>32</v>
      </c>
      <c r="H49">
        <v>94</v>
      </c>
      <c r="I49" s="6">
        <v>51.5</v>
      </c>
      <c r="J49" s="6">
        <v>13.7</v>
      </c>
      <c r="K49">
        <v>50</v>
      </c>
      <c r="L49" s="6">
        <f>VLOOKUP(B49,'PPG Lookup'!A:B,2,FALSE)</f>
        <v>18.567625</v>
      </c>
      <c r="M49" s="6">
        <f>VLOOKUP(B49,'FFA Data (Risk)'!A:S,19,FALSE)</f>
        <v>3.0011999999999999</v>
      </c>
      <c r="N49" s="8">
        <f t="shared" si="2"/>
        <v>0.28122188905547224</v>
      </c>
      <c r="O49" s="6">
        <f>VLOOKUP(B49,'FFA Data (Risk)'!A:S,6,FALSE)</f>
        <v>29.932400000000001</v>
      </c>
      <c r="P49" s="6">
        <f>VLOOKUP(B49,'FFA Data (Risk)'!A:S,13,FALSE)</f>
        <v>10.520300000000001</v>
      </c>
      <c r="Q49" s="5">
        <f>VLOOKUP(B49,'FFA Data (Risk)'!A:S,11,FALSE)</f>
        <v>4</v>
      </c>
      <c r="R49" t="str">
        <f t="shared" si="3"/>
        <v>QB</v>
      </c>
    </row>
    <row r="50" spans="1:18">
      <c r="A50">
        <v>49</v>
      </c>
      <c r="B50" t="s">
        <v>99</v>
      </c>
      <c r="C50">
        <v>8</v>
      </c>
      <c r="D50" t="s">
        <v>1391</v>
      </c>
      <c r="E50" t="s">
        <v>28</v>
      </c>
      <c r="F50">
        <v>6</v>
      </c>
      <c r="G50">
        <v>33</v>
      </c>
      <c r="H50">
        <v>117</v>
      </c>
      <c r="I50" s="6">
        <v>52.6</v>
      </c>
      <c r="J50" s="6">
        <v>16.899999999999999</v>
      </c>
      <c r="K50">
        <v>40</v>
      </c>
      <c r="L50" s="6">
        <f>VLOOKUP(B50,'PPG Lookup'!A:B,2,FALSE)</f>
        <v>9.2175000000000011</v>
      </c>
      <c r="M50" s="6">
        <f>VLOOKUP(B50,'FFA Data (Risk)'!A:S,19,FALSE)</f>
        <v>4.8418999999999999</v>
      </c>
      <c r="N50" s="8">
        <f t="shared" si="2"/>
        <v>0.45370127436281854</v>
      </c>
      <c r="O50" s="6">
        <f>VLOOKUP(B50,'FFA Data (Risk)'!A:S,6,FALSE)</f>
        <v>22.934100000000001</v>
      </c>
      <c r="P50" s="6">
        <f>VLOOKUP(B50,'FFA Data (Risk)'!A:S,13,FALSE)</f>
        <v>12.1343</v>
      </c>
      <c r="Q50" s="5">
        <f>VLOOKUP(B50,'FFA Data (Risk)'!A:S,11,FALSE)</f>
        <v>23</v>
      </c>
      <c r="R50" t="str">
        <f t="shared" si="3"/>
        <v>RB</v>
      </c>
    </row>
    <row r="51" spans="1:18">
      <c r="A51">
        <v>50</v>
      </c>
      <c r="B51" t="s">
        <v>96</v>
      </c>
      <c r="C51">
        <v>8</v>
      </c>
      <c r="D51" t="s">
        <v>1383</v>
      </c>
      <c r="E51" t="s">
        <v>75</v>
      </c>
      <c r="F51">
        <v>5</v>
      </c>
      <c r="G51">
        <v>27</v>
      </c>
      <c r="H51">
        <v>84</v>
      </c>
      <c r="I51" s="6">
        <v>52.8</v>
      </c>
      <c r="J51" s="6">
        <v>10.1</v>
      </c>
      <c r="K51">
        <v>56</v>
      </c>
      <c r="L51" s="6">
        <f>VLOOKUP(B51,'PPG Lookup'!A:B,2,FALSE)</f>
        <v>7.8750000000000009</v>
      </c>
      <c r="M51" s="6">
        <f>VLOOKUP(B51,'FFA Data (Risk)'!A:S,19,FALSE)</f>
        <v>4.8188000000000004</v>
      </c>
      <c r="N51" s="8">
        <f t="shared" si="2"/>
        <v>0.4515367316341829</v>
      </c>
      <c r="O51" s="6">
        <f>VLOOKUP(B51,'FFA Data (Risk)'!A:S,6,FALSE)</f>
        <v>27.465599999999998</v>
      </c>
      <c r="P51" s="6">
        <f>VLOOKUP(B51,'FFA Data (Risk)'!A:S,13,FALSE)</f>
        <v>6.734</v>
      </c>
      <c r="Q51" s="5">
        <f>VLOOKUP(B51,'FFA Data (Risk)'!A:S,11,FALSE)</f>
        <v>3</v>
      </c>
      <c r="R51" t="str">
        <f t="shared" si="3"/>
        <v>TE</v>
      </c>
    </row>
    <row r="52" spans="1:18">
      <c r="A52">
        <v>51</v>
      </c>
      <c r="B52" t="s">
        <v>101</v>
      </c>
      <c r="C52">
        <v>8</v>
      </c>
      <c r="D52" t="s">
        <v>1384</v>
      </c>
      <c r="E52" t="s">
        <v>19</v>
      </c>
      <c r="F52">
        <v>9</v>
      </c>
      <c r="G52">
        <v>29</v>
      </c>
      <c r="H52">
        <v>70</v>
      </c>
      <c r="I52" s="6">
        <v>53.1</v>
      </c>
      <c r="J52" s="6">
        <v>8.5</v>
      </c>
      <c r="K52">
        <v>48</v>
      </c>
      <c r="L52" s="6">
        <f>VLOOKUP(B52,'PPG Lookup'!A:B,2,FALSE)</f>
        <v>7.6043750000000001</v>
      </c>
      <c r="M52" s="6">
        <f>VLOOKUP(B52,'FFA Data (Risk)'!A:S,19,FALSE)</f>
        <v>5.6388999999999996</v>
      </c>
      <c r="N52" s="8">
        <f t="shared" si="2"/>
        <v>0.52838268365817087</v>
      </c>
      <c r="O52" s="6">
        <f>VLOOKUP(B52,'FFA Data (Risk)'!A:S,6,FALSE)</f>
        <v>23.6</v>
      </c>
      <c r="P52" s="6">
        <f>VLOOKUP(B52,'FFA Data (Risk)'!A:S,13,FALSE)</f>
        <v>13.082599999999999</v>
      </c>
      <c r="Q52" s="5">
        <f>VLOOKUP(B52,'FFA Data (Risk)'!A:S,11,FALSE)</f>
        <v>4</v>
      </c>
      <c r="R52" t="str">
        <f t="shared" si="3"/>
        <v>TE</v>
      </c>
    </row>
    <row r="53" spans="1:18">
      <c r="A53">
        <v>52</v>
      </c>
      <c r="B53" t="s">
        <v>86</v>
      </c>
      <c r="C53">
        <v>8</v>
      </c>
      <c r="D53" t="s">
        <v>1386</v>
      </c>
      <c r="E53" t="s">
        <v>36</v>
      </c>
      <c r="F53">
        <v>9</v>
      </c>
      <c r="G53">
        <v>29</v>
      </c>
      <c r="H53">
        <v>97</v>
      </c>
      <c r="I53" s="6">
        <v>53.4</v>
      </c>
      <c r="J53" s="6">
        <v>14.4</v>
      </c>
      <c r="K53">
        <v>44</v>
      </c>
      <c r="L53" s="6">
        <f>VLOOKUP(B53,'PPG Lookup'!A:B,2,FALSE)</f>
        <v>8.8937500000000007</v>
      </c>
      <c r="M53" s="6">
        <f>VLOOKUP(B53,'FFA Data (Risk)'!A:S,19,FALSE)</f>
        <v>4.1009000000000002</v>
      </c>
      <c r="N53" s="8">
        <f t="shared" si="2"/>
        <v>0.38426724137931034</v>
      </c>
      <c r="O53" s="6">
        <f>VLOOKUP(B53,'FFA Data (Risk)'!A:S,6,FALSE)</f>
        <v>34.2014</v>
      </c>
      <c r="P53" s="6">
        <f>VLOOKUP(B53,'FFA Data (Risk)'!A:S,13,FALSE)</f>
        <v>7.1927000000000003</v>
      </c>
      <c r="Q53" s="5">
        <f>VLOOKUP(B53,'FFA Data (Risk)'!A:S,11,FALSE)</f>
        <v>17</v>
      </c>
      <c r="R53" t="str">
        <f t="shared" si="3"/>
        <v>WR</v>
      </c>
    </row>
    <row r="54" spans="1:18">
      <c r="A54">
        <v>53</v>
      </c>
      <c r="B54" t="s">
        <v>108</v>
      </c>
      <c r="C54">
        <v>7</v>
      </c>
      <c r="D54" t="s">
        <v>1392</v>
      </c>
      <c r="E54" t="s">
        <v>36</v>
      </c>
      <c r="F54">
        <v>9</v>
      </c>
      <c r="G54">
        <v>23</v>
      </c>
      <c r="H54">
        <v>104</v>
      </c>
      <c r="I54" s="6">
        <v>50.6</v>
      </c>
      <c r="J54" s="6">
        <v>18.3</v>
      </c>
      <c r="K54">
        <v>45</v>
      </c>
      <c r="L54" s="6">
        <f>VLOOKUP(B54,'PPG Lookup'!A:B,2,FALSE)</f>
        <v>6.796875</v>
      </c>
      <c r="M54" s="6">
        <f>VLOOKUP(B54,'FFA Data (Risk)'!A:S,19,FALSE)</f>
        <v>4.8491</v>
      </c>
      <c r="N54" s="8">
        <f t="shared" si="2"/>
        <v>0.45437593703148421</v>
      </c>
      <c r="O54" s="6">
        <f>VLOOKUP(B54,'FFA Data (Risk)'!A:S,6,FALSE)</f>
        <v>8.6973000000000003</v>
      </c>
      <c r="P54" s="6">
        <f>VLOOKUP(B54,'FFA Data (Risk)'!A:S,13,FALSE)</f>
        <v>2.3988999999999998</v>
      </c>
      <c r="Q54" s="5">
        <f>VLOOKUP(B54,'FFA Data (Risk)'!A:S,11,FALSE)</f>
        <v>25</v>
      </c>
      <c r="R54" t="str">
        <f t="shared" si="3"/>
        <v>RB</v>
      </c>
    </row>
    <row r="55" spans="1:18">
      <c r="A55">
        <v>54</v>
      </c>
      <c r="B55" t="s">
        <v>100</v>
      </c>
      <c r="C55">
        <v>8</v>
      </c>
      <c r="D55" t="s">
        <v>1387</v>
      </c>
      <c r="E55" t="s">
        <v>62</v>
      </c>
      <c r="F55">
        <v>11</v>
      </c>
      <c r="G55">
        <v>40</v>
      </c>
      <c r="H55">
        <v>103</v>
      </c>
      <c r="I55" s="6">
        <v>53.8</v>
      </c>
      <c r="J55" s="6">
        <v>12.7</v>
      </c>
      <c r="K55">
        <v>60</v>
      </c>
      <c r="L55" s="6">
        <f>VLOOKUP(B55,'PPG Lookup'!A:B,2,FALSE)</f>
        <v>18.309125000000002</v>
      </c>
      <c r="M55" s="6">
        <f>VLOOKUP(B55,'FFA Data (Risk)'!A:S,19,FALSE)</f>
        <v>2.9586000000000001</v>
      </c>
      <c r="N55" s="8">
        <f t="shared" si="2"/>
        <v>0.27723013493253373</v>
      </c>
      <c r="O55" s="6">
        <f>VLOOKUP(B55,'FFA Data (Risk)'!A:S,6,FALSE)</f>
        <v>23.787299999999998</v>
      </c>
      <c r="P55" s="6">
        <f>VLOOKUP(B55,'FFA Data (Risk)'!A:S,13,FALSE)</f>
        <v>9.2070000000000007</v>
      </c>
      <c r="Q55" s="5">
        <f>VLOOKUP(B55,'FFA Data (Risk)'!A:S,11,FALSE)</f>
        <v>5</v>
      </c>
      <c r="R55" t="str">
        <f t="shared" si="3"/>
        <v>QB</v>
      </c>
    </row>
    <row r="56" spans="1:18">
      <c r="A56">
        <v>55</v>
      </c>
      <c r="B56" t="s">
        <v>97</v>
      </c>
      <c r="C56">
        <v>9</v>
      </c>
      <c r="D56" t="s">
        <v>1388</v>
      </c>
      <c r="E56" t="s">
        <v>19</v>
      </c>
      <c r="F56">
        <v>9</v>
      </c>
      <c r="G56">
        <v>30</v>
      </c>
      <c r="H56">
        <v>74</v>
      </c>
      <c r="I56" s="6">
        <v>58.4</v>
      </c>
      <c r="J56" s="6">
        <v>9.6</v>
      </c>
      <c r="K56">
        <v>58</v>
      </c>
      <c r="L56" s="6">
        <f>VLOOKUP(B56,'PPG Lookup'!A:B,2,FALSE)</f>
        <v>8.6256250000000012</v>
      </c>
      <c r="M56" s="6">
        <f>VLOOKUP(B56,'FFA Data (Risk)'!A:S,19,FALSE)</f>
        <v>4.1589999999999998</v>
      </c>
      <c r="N56" s="8">
        <f t="shared" si="2"/>
        <v>0.38971139430284851</v>
      </c>
      <c r="O56" s="6">
        <f>VLOOKUP(B56,'FFA Data (Risk)'!A:S,6,FALSE)</f>
        <v>21.3018</v>
      </c>
      <c r="P56" s="6">
        <f>VLOOKUP(B56,'FFA Data (Risk)'!A:S,13,FALSE)</f>
        <v>3.2149000000000001</v>
      </c>
      <c r="Q56" s="5">
        <f>VLOOKUP(B56,'FFA Data (Risk)'!A:S,11,FALSE)</f>
        <v>25</v>
      </c>
      <c r="R56" t="str">
        <f t="shared" si="3"/>
        <v>WR</v>
      </c>
    </row>
    <row r="57" spans="1:18">
      <c r="A57">
        <v>56</v>
      </c>
      <c r="B57" t="s">
        <v>104</v>
      </c>
      <c r="C57">
        <v>8</v>
      </c>
      <c r="D57" t="s">
        <v>1389</v>
      </c>
      <c r="E57" t="s">
        <v>88</v>
      </c>
      <c r="F57">
        <v>8</v>
      </c>
      <c r="G57">
        <v>31</v>
      </c>
      <c r="H57">
        <v>83</v>
      </c>
      <c r="I57" s="6">
        <v>55.7</v>
      </c>
      <c r="J57" s="6">
        <v>12.9</v>
      </c>
      <c r="K57">
        <v>63</v>
      </c>
      <c r="L57" s="6">
        <f>VLOOKUP(B57,'PPG Lookup'!A:B,2,FALSE)</f>
        <v>7.6549999999999994</v>
      </c>
      <c r="M57" s="6">
        <f>VLOOKUP(B57,'FFA Data (Risk)'!A:S,19,FALSE)</f>
        <v>7.0289999999999999</v>
      </c>
      <c r="N57" s="8">
        <f t="shared" si="2"/>
        <v>0.6586394302848575</v>
      </c>
      <c r="O57" s="6">
        <f>VLOOKUP(B57,'FFA Data (Risk)'!A:S,6,FALSE)</f>
        <v>13.013400000000001</v>
      </c>
      <c r="P57" s="6">
        <f>VLOOKUP(B57,'FFA Data (Risk)'!A:S,13,FALSE)</f>
        <v>4.3620000000000001</v>
      </c>
      <c r="Q57" s="5">
        <f>VLOOKUP(B57,'FFA Data (Risk)'!A:S,11,FALSE)</f>
        <v>28</v>
      </c>
      <c r="R57" t="str">
        <f t="shared" si="3"/>
        <v>WR</v>
      </c>
    </row>
    <row r="58" spans="1:18">
      <c r="A58">
        <v>57</v>
      </c>
      <c r="B58" t="s">
        <v>102</v>
      </c>
      <c r="C58">
        <v>9</v>
      </c>
      <c r="D58" t="s">
        <v>1393</v>
      </c>
      <c r="E58" t="s">
        <v>47</v>
      </c>
      <c r="F58">
        <v>8</v>
      </c>
      <c r="G58">
        <v>40</v>
      </c>
      <c r="H58">
        <v>111</v>
      </c>
      <c r="I58" s="6">
        <v>60.4</v>
      </c>
      <c r="J58" s="6">
        <v>12.3</v>
      </c>
      <c r="K58">
        <v>52</v>
      </c>
      <c r="L58" s="6">
        <f>VLOOKUP(B58,'PPG Lookup'!A:B,2,FALSE)</f>
        <v>9.0693750000000009</v>
      </c>
      <c r="M58" s="6">
        <f>VLOOKUP(B58,'FFA Data (Risk)'!A:S,19,FALSE)</f>
        <v>6.9641999999999999</v>
      </c>
      <c r="N58" s="8">
        <f t="shared" si="2"/>
        <v>0.65256746626686657</v>
      </c>
      <c r="O58" s="6">
        <f>VLOOKUP(B58,'FFA Data (Risk)'!A:S,6,FALSE)</f>
        <v>22.937899999999999</v>
      </c>
      <c r="P58" s="6">
        <f>VLOOKUP(B58,'FFA Data (Risk)'!A:S,13,FALSE)</f>
        <v>1.6309</v>
      </c>
      <c r="Q58" s="5">
        <f>VLOOKUP(B58,'FFA Data (Risk)'!A:S,11,FALSE)</f>
        <v>23</v>
      </c>
      <c r="R58" t="str">
        <f t="shared" si="3"/>
        <v>WR</v>
      </c>
    </row>
    <row r="59" spans="1:18">
      <c r="A59">
        <v>58</v>
      </c>
      <c r="B59" t="s">
        <v>106</v>
      </c>
      <c r="C59">
        <v>9</v>
      </c>
      <c r="D59" t="s">
        <v>1390</v>
      </c>
      <c r="E59" t="s">
        <v>15</v>
      </c>
      <c r="F59">
        <v>11</v>
      </c>
      <c r="G59">
        <v>33</v>
      </c>
      <c r="H59">
        <v>94</v>
      </c>
      <c r="I59" s="6">
        <v>57.8</v>
      </c>
      <c r="J59" s="6">
        <v>13.9</v>
      </c>
      <c r="K59">
        <v>61</v>
      </c>
      <c r="L59" s="6">
        <f>VLOOKUP(B59,'PPG Lookup'!A:B,2,FALSE)</f>
        <v>16.884249999999998</v>
      </c>
      <c r="M59" s="6">
        <f>VLOOKUP(B59,'FFA Data (Risk)'!A:S,19,FALSE)</f>
        <v>3.9281000000000001</v>
      </c>
      <c r="N59" s="8">
        <f t="shared" si="2"/>
        <v>0.36807533733133435</v>
      </c>
      <c r="O59" s="6">
        <f>VLOOKUP(B59,'FFA Data (Risk)'!A:S,6,FALSE)</f>
        <v>13.6797</v>
      </c>
      <c r="P59" s="6">
        <f>VLOOKUP(B59,'FFA Data (Risk)'!A:S,13,FALSE)</f>
        <v>7.4554999999999998</v>
      </c>
      <c r="Q59" s="5">
        <f>VLOOKUP(B59,'FFA Data (Risk)'!A:S,11,FALSE)</f>
        <v>8</v>
      </c>
      <c r="R59" t="str">
        <f t="shared" si="3"/>
        <v>QB</v>
      </c>
    </row>
    <row r="60" spans="1:18">
      <c r="A60">
        <v>59</v>
      </c>
      <c r="B60" t="s">
        <v>105</v>
      </c>
      <c r="C60">
        <v>9</v>
      </c>
      <c r="D60" t="s">
        <v>1396</v>
      </c>
      <c r="E60" t="s">
        <v>64</v>
      </c>
      <c r="F60">
        <v>5</v>
      </c>
      <c r="G60">
        <v>29</v>
      </c>
      <c r="H60">
        <v>106</v>
      </c>
      <c r="I60" s="6">
        <v>61.7</v>
      </c>
      <c r="J60" s="6">
        <v>17</v>
      </c>
      <c r="K60">
        <v>49</v>
      </c>
      <c r="L60" s="6">
        <f>VLOOKUP(B60,'PPG Lookup'!A:B,2,FALSE)</f>
        <v>8.0318749999999994</v>
      </c>
      <c r="M60" s="6">
        <f>VLOOKUP(B60,'FFA Data (Risk)'!A:S,19,FALSE)</f>
        <v>4.601</v>
      </c>
      <c r="N60" s="8">
        <f t="shared" si="2"/>
        <v>0.43112818590704644</v>
      </c>
      <c r="O60" s="6">
        <f>VLOOKUP(B60,'FFA Data (Risk)'!A:S,6,FALSE)</f>
        <v>23.954999999999998</v>
      </c>
      <c r="P60" s="6">
        <f>VLOOKUP(B60,'FFA Data (Risk)'!A:S,13,FALSE)</f>
        <v>0.95230000000000004</v>
      </c>
      <c r="Q60" s="5">
        <f>VLOOKUP(B60,'FFA Data (Risk)'!A:S,11,FALSE)</f>
        <v>21</v>
      </c>
      <c r="R60" t="str">
        <f t="shared" si="3"/>
        <v>WR</v>
      </c>
    </row>
    <row r="61" spans="1:18">
      <c r="A61">
        <v>60</v>
      </c>
      <c r="B61" t="s">
        <v>174</v>
      </c>
      <c r="C61">
        <v>9</v>
      </c>
      <c r="D61" t="s">
        <v>1397</v>
      </c>
      <c r="E61" t="s">
        <v>22</v>
      </c>
      <c r="F61">
        <v>7</v>
      </c>
      <c r="G61">
        <v>31</v>
      </c>
      <c r="H61">
        <v>143</v>
      </c>
      <c r="I61" s="6">
        <v>61.7</v>
      </c>
      <c r="J61" s="6">
        <v>25.9</v>
      </c>
      <c r="K61">
        <v>78</v>
      </c>
      <c r="L61" s="6">
        <f>VLOOKUP(B61,'PPG Lookup'!A:B,2,FALSE)</f>
        <v>6.05375</v>
      </c>
      <c r="M61" s="6">
        <f>VLOOKUP(B61,'FFA Data (Risk)'!A:S,19,FALSE)</f>
        <v>3.8673999999999999</v>
      </c>
      <c r="N61" s="8">
        <f t="shared" si="2"/>
        <v>0.36238755622188901</v>
      </c>
      <c r="O61" s="6">
        <f>VLOOKUP(B61,'FFA Data (Risk)'!A:S,6,FALSE)</f>
        <v>21.3123</v>
      </c>
      <c r="P61" s="6">
        <f>VLOOKUP(B61,'FFA Data (Risk)'!A:S,13,FALSE)</f>
        <v>1.131</v>
      </c>
      <c r="Q61" s="5">
        <f>VLOOKUP(B61,'FFA Data (Risk)'!A:S,11,FALSE)</f>
        <v>24</v>
      </c>
      <c r="R61" t="str">
        <f t="shared" si="3"/>
        <v>WR</v>
      </c>
    </row>
    <row r="62" spans="1:18">
      <c r="A62">
        <v>61</v>
      </c>
      <c r="B62" t="s">
        <v>103</v>
      </c>
      <c r="C62">
        <v>9</v>
      </c>
      <c r="D62" t="s">
        <v>1398</v>
      </c>
      <c r="E62" t="s">
        <v>73</v>
      </c>
      <c r="F62">
        <v>8</v>
      </c>
      <c r="G62">
        <v>41</v>
      </c>
      <c r="H62">
        <v>106</v>
      </c>
      <c r="I62" s="6">
        <v>63.8</v>
      </c>
      <c r="J62" s="6">
        <v>15.2</v>
      </c>
      <c r="K62">
        <v>64</v>
      </c>
      <c r="L62" s="6">
        <f>VLOOKUP(B62,'PPG Lookup'!A:B,2,FALSE)</f>
        <v>9.3768750000000001</v>
      </c>
      <c r="M62" s="6">
        <f>VLOOKUP(B62,'FFA Data (Risk)'!A:S,19,FALSE)</f>
        <v>6.0099</v>
      </c>
      <c r="N62" s="8">
        <f t="shared" si="2"/>
        <v>0.56314655172413786</v>
      </c>
      <c r="O62" s="6">
        <f>VLOOKUP(B62,'FFA Data (Risk)'!A:S,6,FALSE)</f>
        <v>25.4099</v>
      </c>
      <c r="P62" s="6">
        <f>VLOOKUP(B62,'FFA Data (Risk)'!A:S,13,FALSE)</f>
        <v>1.1173999999999999</v>
      </c>
      <c r="Q62" s="5">
        <f>VLOOKUP(B62,'FFA Data (Risk)'!A:S,11,FALSE)</f>
        <v>19</v>
      </c>
      <c r="R62" t="str">
        <f t="shared" si="3"/>
        <v>WR</v>
      </c>
    </row>
    <row r="63" spans="1:18">
      <c r="A63">
        <v>62</v>
      </c>
      <c r="B63" t="s">
        <v>94</v>
      </c>
      <c r="C63">
        <v>10</v>
      </c>
      <c r="D63" t="s">
        <v>1394</v>
      </c>
      <c r="E63" t="s">
        <v>95</v>
      </c>
      <c r="F63">
        <v>6</v>
      </c>
      <c r="G63">
        <v>38</v>
      </c>
      <c r="H63">
        <v>115</v>
      </c>
      <c r="I63" s="6">
        <v>67</v>
      </c>
      <c r="J63" s="6">
        <v>19.3</v>
      </c>
      <c r="K63">
        <v>43</v>
      </c>
      <c r="L63" s="6">
        <f>VLOOKUP(B63,'PPG Lookup'!A:B,2,FALSE)</f>
        <v>9.6181250000000027</v>
      </c>
      <c r="M63" s="6">
        <f>VLOOKUP(B63,'FFA Data (Risk)'!A:S,19,FALSE)</f>
        <v>5.9908000000000001</v>
      </c>
      <c r="N63" s="8">
        <f t="shared" si="2"/>
        <v>0.56135682158920541</v>
      </c>
      <c r="O63" s="6">
        <f>VLOOKUP(B63,'FFA Data (Risk)'!A:S,6,FALSE)</f>
        <v>6.2477</v>
      </c>
      <c r="P63" s="6">
        <f>VLOOKUP(B63,'FFA Data (Risk)'!A:S,13,FALSE)</f>
        <v>5.1318000000000001</v>
      </c>
      <c r="Q63" s="5">
        <f>VLOOKUP(B63,'FFA Data (Risk)'!A:S,11,FALSE)</f>
        <v>27</v>
      </c>
      <c r="R63" t="str">
        <f t="shared" si="3"/>
        <v>RB</v>
      </c>
    </row>
    <row r="64" spans="1:18">
      <c r="A64">
        <v>63</v>
      </c>
      <c r="B64" t="s">
        <v>92</v>
      </c>
      <c r="C64">
        <v>10</v>
      </c>
      <c r="D64" t="s">
        <v>1395</v>
      </c>
      <c r="E64" t="s">
        <v>41</v>
      </c>
      <c r="F64">
        <v>7</v>
      </c>
      <c r="G64">
        <v>35</v>
      </c>
      <c r="H64">
        <v>107</v>
      </c>
      <c r="I64" s="6">
        <v>67.099999999999994</v>
      </c>
      <c r="J64" s="6">
        <v>15.8</v>
      </c>
      <c r="K64">
        <v>62</v>
      </c>
      <c r="L64" s="6">
        <f>VLOOKUP(B64,'PPG Lookup'!A:B,2,FALSE)</f>
        <v>8.1287500000000001</v>
      </c>
      <c r="M64" s="6">
        <f>VLOOKUP(B64,'FFA Data (Risk)'!A:S,19,FALSE)</f>
        <v>6.1603000000000003</v>
      </c>
      <c r="N64" s="8">
        <f t="shared" si="2"/>
        <v>0.57723950524737633</v>
      </c>
      <c r="O64" s="6">
        <f>VLOOKUP(B64,'FFA Data (Risk)'!A:S,6,FALSE)</f>
        <v>12.9023</v>
      </c>
      <c r="P64" s="6">
        <f>VLOOKUP(B64,'FFA Data (Risk)'!A:S,13,FALSE)</f>
        <v>5.3791000000000002</v>
      </c>
      <c r="Q64" s="5">
        <f>VLOOKUP(B64,'FFA Data (Risk)'!A:S,11,FALSE)</f>
        <v>24</v>
      </c>
      <c r="R64" t="str">
        <f t="shared" si="3"/>
        <v>RB</v>
      </c>
    </row>
    <row r="65" spans="1:18">
      <c r="A65">
        <v>64</v>
      </c>
      <c r="B65" t="s">
        <v>110</v>
      </c>
      <c r="C65">
        <v>10</v>
      </c>
      <c r="D65" t="s">
        <v>1399</v>
      </c>
      <c r="E65" t="s">
        <v>39</v>
      </c>
      <c r="F65">
        <v>4</v>
      </c>
      <c r="G65">
        <v>40</v>
      </c>
      <c r="H65">
        <v>106</v>
      </c>
      <c r="I65" s="6">
        <v>67.5</v>
      </c>
      <c r="J65" s="6">
        <v>13.2</v>
      </c>
      <c r="K65">
        <v>75</v>
      </c>
      <c r="L65" s="6">
        <f>VLOOKUP(B65,'PPG Lookup'!A:B,2,FALSE)</f>
        <v>9.1325000000000003</v>
      </c>
      <c r="M65" s="6">
        <f>VLOOKUP(B65,'FFA Data (Risk)'!A:S,19,FALSE)</f>
        <v>4.3342999999999998</v>
      </c>
      <c r="N65" s="8">
        <f t="shared" si="2"/>
        <v>0.40613755622188902</v>
      </c>
      <c r="O65" s="6">
        <f>VLOOKUP(B65,'FFA Data (Risk)'!A:S,6,FALSE)</f>
        <v>1.1808000000000001</v>
      </c>
      <c r="P65" s="6">
        <f>VLOOKUP(B65,'FFA Data (Risk)'!A:S,13,FALSE)</f>
        <v>0.82979999999999998</v>
      </c>
      <c r="Q65" s="5">
        <f>VLOOKUP(B65,'FFA Data (Risk)'!A:S,11,FALSE)</f>
        <v>28</v>
      </c>
      <c r="R65" t="str">
        <f t="shared" si="3"/>
        <v>RB</v>
      </c>
    </row>
    <row r="66" spans="1:18">
      <c r="A66">
        <v>65</v>
      </c>
      <c r="B66" t="s">
        <v>109</v>
      </c>
      <c r="C66">
        <v>10</v>
      </c>
      <c r="D66" t="s">
        <v>1405</v>
      </c>
      <c r="E66" t="s">
        <v>53</v>
      </c>
      <c r="F66">
        <v>6</v>
      </c>
      <c r="G66">
        <v>39</v>
      </c>
      <c r="H66">
        <v>107</v>
      </c>
      <c r="I66" s="6">
        <v>68.400000000000006</v>
      </c>
      <c r="J66" s="6">
        <v>12.8</v>
      </c>
      <c r="K66">
        <v>69</v>
      </c>
      <c r="L66" s="6">
        <f>VLOOKUP(B66,'PPG Lookup'!A:B,2,FALSE)</f>
        <v>8.1906249999999989</v>
      </c>
      <c r="M66" s="6">
        <f>VLOOKUP(B66,'FFA Data (Risk)'!A:S,19,FALSE)</f>
        <v>3.6991000000000001</v>
      </c>
      <c r="N66" s="8">
        <f t="shared" si="2"/>
        <v>0.34661731634182907</v>
      </c>
      <c r="O66" s="6">
        <f>VLOOKUP(B66,'FFA Data (Risk)'!A:S,6,FALSE)</f>
        <v>17.113099999999999</v>
      </c>
      <c r="P66" s="6">
        <f>VLOOKUP(B66,'FFA Data (Risk)'!A:S,13,FALSE)</f>
        <v>6.1420000000000003</v>
      </c>
      <c r="Q66" s="5">
        <f>VLOOKUP(B66,'FFA Data (Risk)'!A:S,11,FALSE)</f>
        <v>27</v>
      </c>
      <c r="R66" t="str">
        <f t="shared" si="3"/>
        <v>WR</v>
      </c>
    </row>
    <row r="67" spans="1:18">
      <c r="A67">
        <v>66</v>
      </c>
      <c r="B67" t="s">
        <v>111</v>
      </c>
      <c r="C67">
        <v>10</v>
      </c>
      <c r="D67" t="s">
        <v>1400</v>
      </c>
      <c r="E67" t="s">
        <v>26</v>
      </c>
      <c r="F67">
        <v>10</v>
      </c>
      <c r="G67">
        <v>47</v>
      </c>
      <c r="H67">
        <v>117</v>
      </c>
      <c r="I67" s="6">
        <v>65.8</v>
      </c>
      <c r="J67" s="6">
        <v>13.9</v>
      </c>
      <c r="K67">
        <v>73</v>
      </c>
      <c r="L67" s="6">
        <f>VLOOKUP(B67,'PPG Lookup'!A:B,2,FALSE)</f>
        <v>17.486124999999998</v>
      </c>
      <c r="M67" s="6">
        <f>VLOOKUP(B67,'FFA Data (Risk)'!A:S,19,FALSE)</f>
        <v>3.3176999999999999</v>
      </c>
      <c r="N67" s="8">
        <f t="shared" ref="N67:N130" si="4">(M67-MIN(M:M))/(MAX(M:M)-MIN(M:M))</f>
        <v>0.31087893553223384</v>
      </c>
      <c r="O67" s="6">
        <f>VLOOKUP(B67,'FFA Data (Risk)'!A:S,6,FALSE)</f>
        <v>15.036899999999999</v>
      </c>
      <c r="P67" s="6">
        <f>VLOOKUP(B67,'FFA Data (Risk)'!A:S,13,FALSE)</f>
        <v>1.1353</v>
      </c>
      <c r="Q67" s="5">
        <f>VLOOKUP(B67,'FFA Data (Risk)'!A:S,11,FALSE)</f>
        <v>6</v>
      </c>
      <c r="R67" t="str">
        <f t="shared" ref="R67:R130" si="5">LEFT(D67,2)</f>
        <v>QB</v>
      </c>
    </row>
    <row r="68" spans="1:18">
      <c r="A68">
        <v>67</v>
      </c>
      <c r="B68" t="s">
        <v>113</v>
      </c>
      <c r="C68">
        <v>10</v>
      </c>
      <c r="D68" t="s">
        <v>1403</v>
      </c>
      <c r="E68" t="s">
        <v>34</v>
      </c>
      <c r="F68">
        <v>7</v>
      </c>
      <c r="G68">
        <v>43</v>
      </c>
      <c r="H68">
        <v>100</v>
      </c>
      <c r="I68" s="6">
        <v>70.400000000000006</v>
      </c>
      <c r="J68" s="6">
        <v>12.3</v>
      </c>
      <c r="K68">
        <v>66</v>
      </c>
      <c r="L68" s="6">
        <f>VLOOKUP(B68,'PPG Lookup'!A:B,2,FALSE)</f>
        <v>7.2793749999999999</v>
      </c>
      <c r="M68" s="6">
        <f>VLOOKUP(B68,'FFA Data (Risk)'!A:S,19,FALSE)</f>
        <v>4.9036999999999997</v>
      </c>
      <c r="N68" s="8">
        <f t="shared" si="4"/>
        <v>0.45949212893553221</v>
      </c>
      <c r="O68" s="6">
        <f>VLOOKUP(B68,'FFA Data (Risk)'!A:S,6,FALSE)</f>
        <v>17.863299999999999</v>
      </c>
      <c r="P68" s="6">
        <f>VLOOKUP(B68,'FFA Data (Risk)'!A:S,13,FALSE)</f>
        <v>15.023400000000001</v>
      </c>
      <c r="Q68" s="5">
        <f>VLOOKUP(B68,'FFA Data (Risk)'!A:S,11,FALSE)</f>
        <v>5</v>
      </c>
      <c r="R68" t="str">
        <f t="shared" si="5"/>
        <v>TE</v>
      </c>
    </row>
    <row r="69" spans="1:18">
      <c r="A69">
        <v>68</v>
      </c>
      <c r="B69" t="s">
        <v>129</v>
      </c>
      <c r="C69">
        <v>10</v>
      </c>
      <c r="D69" t="s">
        <v>1401</v>
      </c>
      <c r="E69" t="s">
        <v>53</v>
      </c>
      <c r="F69">
        <v>6</v>
      </c>
      <c r="G69">
        <v>33</v>
      </c>
      <c r="H69">
        <v>119</v>
      </c>
      <c r="I69" s="6">
        <v>71.5</v>
      </c>
      <c r="J69" s="6">
        <v>18</v>
      </c>
      <c r="K69">
        <v>65</v>
      </c>
      <c r="L69" s="6">
        <f>VLOOKUP(B69,'PPG Lookup'!A:B,2,FALSE)</f>
        <v>7.2737500000000006</v>
      </c>
      <c r="M69" s="6">
        <f>VLOOKUP(B69,'FFA Data (Risk)'!A:S,19,FALSE)</f>
        <v>4.9341999999999997</v>
      </c>
      <c r="N69" s="8">
        <f t="shared" si="4"/>
        <v>0.46235007496251868</v>
      </c>
      <c r="O69" s="6">
        <f>VLOOKUP(B69,'FFA Data (Risk)'!A:S,6,FALSE)</f>
        <v>-12.366199999999999</v>
      </c>
      <c r="P69" s="6">
        <f>VLOOKUP(B69,'FFA Data (Risk)'!A:S,13,FALSE)</f>
        <v>1.3905000000000001</v>
      </c>
      <c r="Q69" s="5">
        <f>VLOOKUP(B69,'FFA Data (Risk)'!A:S,11,FALSE)</f>
        <v>34</v>
      </c>
      <c r="R69" t="str">
        <f t="shared" si="5"/>
        <v>RB</v>
      </c>
    </row>
    <row r="70" spans="1:18">
      <c r="A70">
        <v>69</v>
      </c>
      <c r="B70" t="s">
        <v>120</v>
      </c>
      <c r="C70">
        <v>10</v>
      </c>
      <c r="D70" t="s">
        <v>1402</v>
      </c>
      <c r="E70" t="s">
        <v>28</v>
      </c>
      <c r="F70">
        <v>6</v>
      </c>
      <c r="G70">
        <v>49</v>
      </c>
      <c r="H70">
        <v>135</v>
      </c>
      <c r="I70" s="6">
        <v>71.400000000000006</v>
      </c>
      <c r="J70" s="6">
        <v>15.5</v>
      </c>
      <c r="K70">
        <v>81</v>
      </c>
      <c r="L70" s="6">
        <f>VLOOKUP(B70,'PPG Lookup'!A:B,2,FALSE)</f>
        <v>16.679999999999996</v>
      </c>
      <c r="M70" s="6">
        <f>VLOOKUP(B70,'FFA Data (Risk)'!A:S,19,FALSE)</f>
        <v>2.8349000000000002</v>
      </c>
      <c r="N70" s="8">
        <f t="shared" si="4"/>
        <v>0.26563905547226385</v>
      </c>
      <c r="O70" s="6">
        <f>VLOOKUP(B70,'FFA Data (Risk)'!A:S,6,FALSE)</f>
        <v>8.8779000000000003</v>
      </c>
      <c r="P70" s="6">
        <f>VLOOKUP(B70,'FFA Data (Risk)'!A:S,13,FALSE)</f>
        <v>6.4478999999999997</v>
      </c>
      <c r="Q70" s="5">
        <f>VLOOKUP(B70,'FFA Data (Risk)'!A:S,11,FALSE)</f>
        <v>9</v>
      </c>
      <c r="R70" t="str">
        <f t="shared" si="5"/>
        <v>QB</v>
      </c>
    </row>
    <row r="71" spans="1:18">
      <c r="A71">
        <v>70</v>
      </c>
      <c r="B71" t="s">
        <v>126</v>
      </c>
      <c r="C71">
        <v>10</v>
      </c>
      <c r="D71" t="s">
        <v>1404</v>
      </c>
      <c r="E71" t="s">
        <v>91</v>
      </c>
      <c r="F71">
        <v>5</v>
      </c>
      <c r="G71">
        <v>29</v>
      </c>
      <c r="H71">
        <v>115</v>
      </c>
      <c r="I71" s="6">
        <v>71.7</v>
      </c>
      <c r="J71" s="6">
        <v>21.9</v>
      </c>
      <c r="K71">
        <v>70</v>
      </c>
      <c r="L71" s="6">
        <f>VLOOKUP(B71,'PPG Lookup'!A:B,2,FALSE)</f>
        <v>7.7212499999999995</v>
      </c>
      <c r="M71" s="6">
        <f>VLOOKUP(B71,'FFA Data (Risk)'!A:S,19,FALSE)</f>
        <v>5.9036</v>
      </c>
      <c r="N71" s="8">
        <f t="shared" si="4"/>
        <v>0.55318590704647674</v>
      </c>
      <c r="O71" s="6">
        <f>VLOOKUP(B71,'FFA Data (Risk)'!A:S,6,FALSE)</f>
        <v>1.0509999999999999</v>
      </c>
      <c r="P71" s="6">
        <f>VLOOKUP(B71,'FFA Data (Risk)'!A:S,13,FALSE)</f>
        <v>1.5765</v>
      </c>
      <c r="Q71" s="5">
        <f>VLOOKUP(B71,'FFA Data (Risk)'!A:S,11,FALSE)</f>
        <v>29</v>
      </c>
      <c r="R71" t="str">
        <f t="shared" si="5"/>
        <v>RB</v>
      </c>
    </row>
    <row r="72" spans="1:18">
      <c r="A72">
        <v>71</v>
      </c>
      <c r="B72" t="s">
        <v>114</v>
      </c>
      <c r="C72">
        <v>10</v>
      </c>
      <c r="D72" t="s">
        <v>1410</v>
      </c>
      <c r="E72" t="s">
        <v>68</v>
      </c>
      <c r="F72">
        <v>9</v>
      </c>
      <c r="G72">
        <v>47</v>
      </c>
      <c r="H72">
        <v>112</v>
      </c>
      <c r="I72" s="6">
        <v>74.900000000000006</v>
      </c>
      <c r="J72" s="6">
        <v>16.899999999999999</v>
      </c>
      <c r="K72">
        <v>89</v>
      </c>
      <c r="L72" s="6">
        <f>VLOOKUP(B72,'PPG Lookup'!A:B,2,FALSE)</f>
        <v>7.3581250000000002</v>
      </c>
      <c r="M72" s="6">
        <f>VLOOKUP(B72,'FFA Data (Risk)'!A:S,19,FALSE)</f>
        <v>3.6854</v>
      </c>
      <c r="N72" s="8">
        <f t="shared" si="4"/>
        <v>0.3453335832083958</v>
      </c>
      <c r="O72" s="6">
        <f>VLOOKUP(B72,'FFA Data (Risk)'!A:S,6,FALSE)</f>
        <v>7.9653999999999998</v>
      </c>
      <c r="P72" s="6">
        <f>VLOOKUP(B72,'FFA Data (Risk)'!A:S,13,FALSE)</f>
        <v>4.0864000000000003</v>
      </c>
      <c r="Q72" s="5">
        <f>VLOOKUP(B72,'FFA Data (Risk)'!A:S,11,FALSE)</f>
        <v>32</v>
      </c>
      <c r="R72" t="str">
        <f t="shared" si="5"/>
        <v>WR</v>
      </c>
    </row>
    <row r="73" spans="1:18">
      <c r="A73">
        <v>72</v>
      </c>
      <c r="B73" t="s">
        <v>107</v>
      </c>
      <c r="C73">
        <v>11</v>
      </c>
      <c r="D73" t="s">
        <v>1411</v>
      </c>
      <c r="E73" t="s">
        <v>26</v>
      </c>
      <c r="F73">
        <v>10</v>
      </c>
      <c r="G73">
        <v>47</v>
      </c>
      <c r="H73">
        <v>135</v>
      </c>
      <c r="I73" s="6">
        <v>77.3</v>
      </c>
      <c r="J73" s="6">
        <v>17.899999999999999</v>
      </c>
      <c r="K73">
        <v>79</v>
      </c>
      <c r="L73" s="6">
        <f>VLOOKUP(B73,'PPG Lookup'!A:B,2,FALSE)</f>
        <v>8.0374999999999996</v>
      </c>
      <c r="M73" s="6">
        <f>VLOOKUP(B73,'FFA Data (Risk)'!A:S,19,FALSE)</f>
        <v>4.4142000000000001</v>
      </c>
      <c r="N73" s="8">
        <f t="shared" si="4"/>
        <v>0.41362443778110941</v>
      </c>
      <c r="O73" s="6">
        <f>VLOOKUP(B73,'FFA Data (Risk)'!A:S,6,FALSE)</f>
        <v>8.9286999999999992</v>
      </c>
      <c r="P73" s="6">
        <f>VLOOKUP(B73,'FFA Data (Risk)'!A:S,13,FALSE)</f>
        <v>0.65469999999999995</v>
      </c>
      <c r="Q73" s="5">
        <f>VLOOKUP(B73,'FFA Data (Risk)'!A:S,11,FALSE)</f>
        <v>29</v>
      </c>
      <c r="R73" t="str">
        <f t="shared" si="5"/>
        <v>WR</v>
      </c>
    </row>
    <row r="74" spans="1:18">
      <c r="A74">
        <v>73</v>
      </c>
      <c r="B74" t="s">
        <v>117</v>
      </c>
      <c r="C74">
        <v>11</v>
      </c>
      <c r="D74" t="s">
        <v>1412</v>
      </c>
      <c r="E74" t="s">
        <v>49</v>
      </c>
      <c r="F74">
        <v>9</v>
      </c>
      <c r="G74">
        <v>50</v>
      </c>
      <c r="H74">
        <v>148</v>
      </c>
      <c r="I74" s="6">
        <v>79.7</v>
      </c>
      <c r="J74" s="6">
        <v>18.8</v>
      </c>
      <c r="K74">
        <v>102</v>
      </c>
      <c r="L74" s="6">
        <f>VLOOKUP(B74,'PPG Lookup'!A:B,2,FALSE)</f>
        <v>7.8825000000000021</v>
      </c>
      <c r="M74" s="6">
        <f>VLOOKUP(B74,'FFA Data (Risk)'!A:S,19,FALSE)</f>
        <v>3.1307999999999998</v>
      </c>
      <c r="N74" s="8">
        <f t="shared" si="4"/>
        <v>0.29336581709145426</v>
      </c>
      <c r="O74" s="6">
        <f>VLOOKUP(B74,'FFA Data (Risk)'!A:S,6,FALSE)</f>
        <v>-6.0072999999999999</v>
      </c>
      <c r="P74" s="6">
        <f>VLOOKUP(B74,'FFA Data (Risk)'!A:S,13,FALSE)</f>
        <v>2.7058</v>
      </c>
      <c r="Q74" s="5">
        <f>VLOOKUP(B74,'FFA Data (Risk)'!A:S,11,FALSE)</f>
        <v>42</v>
      </c>
      <c r="R74" t="str">
        <f t="shared" si="5"/>
        <v>WR</v>
      </c>
    </row>
    <row r="75" spans="1:18">
      <c r="A75">
        <v>74</v>
      </c>
      <c r="B75" t="s">
        <v>116</v>
      </c>
      <c r="C75">
        <v>11</v>
      </c>
      <c r="D75" t="s">
        <v>1415</v>
      </c>
      <c r="E75" t="s">
        <v>91</v>
      </c>
      <c r="F75">
        <v>5</v>
      </c>
      <c r="G75">
        <v>52</v>
      </c>
      <c r="H75">
        <v>130</v>
      </c>
      <c r="I75" s="6">
        <v>76.599999999999994</v>
      </c>
      <c r="J75" s="6">
        <v>16.899999999999999</v>
      </c>
      <c r="K75">
        <v>94</v>
      </c>
      <c r="L75" s="6">
        <f>VLOOKUP(B75,'PPG Lookup'!A:B,2,FALSE)</f>
        <v>7.8987499999999997</v>
      </c>
      <c r="M75" s="6">
        <f>VLOOKUP(B75,'FFA Data (Risk)'!A:S,19,FALSE)</f>
        <v>4.3025000000000002</v>
      </c>
      <c r="N75" s="8">
        <f t="shared" si="4"/>
        <v>0.40315779610194902</v>
      </c>
      <c r="O75" s="6">
        <f>VLOOKUP(B75,'FFA Data (Risk)'!A:S,6,FALSE)</f>
        <v>8.3739000000000008</v>
      </c>
      <c r="P75" s="6">
        <f>VLOOKUP(B75,'FFA Data (Risk)'!A:S,13,FALSE)</f>
        <v>0.30420000000000003</v>
      </c>
      <c r="Q75" s="5">
        <f>VLOOKUP(B75,'FFA Data (Risk)'!A:S,11,FALSE)</f>
        <v>30</v>
      </c>
      <c r="R75" t="str">
        <f t="shared" si="5"/>
        <v>WR</v>
      </c>
    </row>
    <row r="76" spans="1:18">
      <c r="A76">
        <v>75</v>
      </c>
      <c r="B76" t="s">
        <v>123</v>
      </c>
      <c r="C76">
        <v>11</v>
      </c>
      <c r="D76" t="s">
        <v>1416</v>
      </c>
      <c r="E76" t="s">
        <v>85</v>
      </c>
      <c r="F76">
        <v>10</v>
      </c>
      <c r="G76">
        <v>47</v>
      </c>
      <c r="H76">
        <v>155</v>
      </c>
      <c r="I76" s="6">
        <v>80.2</v>
      </c>
      <c r="J76" s="6">
        <v>21.5</v>
      </c>
      <c r="K76">
        <v>101</v>
      </c>
      <c r="L76" s="6">
        <f>VLOOKUP(B76,'PPG Lookup'!A:B,2,FALSE)</f>
        <v>7.8100000000000005</v>
      </c>
      <c r="M76" s="6">
        <f>VLOOKUP(B76,'FFA Data (Risk)'!A:S,19,FALSE)</f>
        <v>3.2366999999999999</v>
      </c>
      <c r="N76" s="8">
        <f t="shared" si="4"/>
        <v>0.30328898050974512</v>
      </c>
      <c r="O76" s="6">
        <f>VLOOKUP(B76,'FFA Data (Risk)'!A:S,6,FALSE)</f>
        <v>8.1739999999999995</v>
      </c>
      <c r="P76" s="6">
        <f>VLOOKUP(B76,'FFA Data (Risk)'!A:S,13,FALSE)</f>
        <v>1.7452000000000001</v>
      </c>
      <c r="Q76" s="5">
        <f>VLOOKUP(B76,'FFA Data (Risk)'!A:S,11,FALSE)</f>
        <v>31</v>
      </c>
      <c r="R76" t="str">
        <f t="shared" si="5"/>
        <v>WR</v>
      </c>
    </row>
    <row r="77" spans="1:18">
      <c r="A77">
        <v>76</v>
      </c>
      <c r="B77" t="s">
        <v>115</v>
      </c>
      <c r="C77">
        <v>11</v>
      </c>
      <c r="D77" t="s">
        <v>1407</v>
      </c>
      <c r="E77" t="s">
        <v>30</v>
      </c>
      <c r="F77">
        <v>11</v>
      </c>
      <c r="G77">
        <v>47</v>
      </c>
      <c r="H77">
        <v>126</v>
      </c>
      <c r="I77" s="6">
        <v>83</v>
      </c>
      <c r="J77" s="6">
        <v>17.600000000000001</v>
      </c>
      <c r="K77">
        <v>71</v>
      </c>
      <c r="L77" s="6">
        <f>VLOOKUP(B77,'PPG Lookup'!A:B,2,FALSE)</f>
        <v>9.1025000000000009</v>
      </c>
      <c r="M77" s="6">
        <f>VLOOKUP(B77,'FFA Data (Risk)'!A:S,19,FALSE)</f>
        <v>6.3085000000000004</v>
      </c>
      <c r="N77" s="8">
        <f t="shared" si="4"/>
        <v>0.59112631184407793</v>
      </c>
      <c r="O77" s="6">
        <f>VLOOKUP(B77,'FFA Data (Risk)'!A:S,6,FALSE)</f>
        <v>-0.34899999999999998</v>
      </c>
      <c r="P77" s="6">
        <f>VLOOKUP(B77,'FFA Data (Risk)'!A:S,13,FALSE)</f>
        <v>2.5592999999999999</v>
      </c>
      <c r="Q77" s="5">
        <f>VLOOKUP(B77,'FFA Data (Risk)'!A:S,11,FALSE)</f>
        <v>30</v>
      </c>
      <c r="R77" t="str">
        <f t="shared" si="5"/>
        <v>RB</v>
      </c>
    </row>
    <row r="78" spans="1:18">
      <c r="A78">
        <v>77</v>
      </c>
      <c r="B78" t="s">
        <v>128</v>
      </c>
      <c r="C78">
        <v>11</v>
      </c>
      <c r="D78" t="s">
        <v>1406</v>
      </c>
      <c r="E78" t="s">
        <v>30</v>
      </c>
      <c r="F78">
        <v>11</v>
      </c>
      <c r="G78">
        <v>59</v>
      </c>
      <c r="H78">
        <v>126</v>
      </c>
      <c r="I78" s="6">
        <v>80.3</v>
      </c>
      <c r="J78" s="6">
        <v>15.7</v>
      </c>
      <c r="K78">
        <v>91</v>
      </c>
      <c r="L78" s="6">
        <f>VLOOKUP(B78,'PPG Lookup'!A:B,2,FALSE)</f>
        <v>15.979375000000001</v>
      </c>
      <c r="M78" s="6">
        <f>VLOOKUP(B78,'FFA Data (Risk)'!A:S,19,FALSE)</f>
        <v>2.6572</v>
      </c>
      <c r="N78" s="8">
        <f t="shared" si="4"/>
        <v>0.24898800599700149</v>
      </c>
      <c r="O78" s="6">
        <f>VLOOKUP(B78,'FFA Data (Risk)'!A:S,6,FALSE)</f>
        <v>-8.0983000000000001</v>
      </c>
      <c r="P78" s="6">
        <f>VLOOKUP(B78,'FFA Data (Risk)'!A:S,13,FALSE)</f>
        <v>12.6747</v>
      </c>
      <c r="Q78" s="5">
        <f>VLOOKUP(B78,'FFA Data (Risk)'!A:S,11,FALSE)</f>
        <v>14</v>
      </c>
      <c r="R78" t="str">
        <f t="shared" si="5"/>
        <v>QB</v>
      </c>
    </row>
    <row r="79" spans="1:18">
      <c r="A79">
        <v>78</v>
      </c>
      <c r="B79" t="s">
        <v>134</v>
      </c>
      <c r="C79">
        <v>11</v>
      </c>
      <c r="D79" t="s">
        <v>1408</v>
      </c>
      <c r="E79" t="s">
        <v>64</v>
      </c>
      <c r="F79">
        <v>5</v>
      </c>
      <c r="G79">
        <v>57</v>
      </c>
      <c r="H79">
        <v>116</v>
      </c>
      <c r="I79" s="6">
        <v>81.400000000000006</v>
      </c>
      <c r="J79" s="6">
        <v>15.5</v>
      </c>
      <c r="K79">
        <v>85</v>
      </c>
      <c r="L79" s="6">
        <f>VLOOKUP(B79,'PPG Lookup'!A:B,2,FALSE)</f>
        <v>16.345000000000002</v>
      </c>
      <c r="M79" s="6">
        <f>VLOOKUP(B79,'FFA Data (Risk)'!A:S,19,FALSE)</f>
        <v>3.0266000000000002</v>
      </c>
      <c r="N79" s="8">
        <f t="shared" si="4"/>
        <v>0.28360194902548724</v>
      </c>
      <c r="O79" s="6">
        <f>VLOOKUP(B79,'FFA Data (Risk)'!A:S,6,FALSE)</f>
        <v>3.5707</v>
      </c>
      <c r="P79" s="6">
        <f>VLOOKUP(B79,'FFA Data (Risk)'!A:S,13,FALSE)</f>
        <v>5.3559999999999999</v>
      </c>
      <c r="Q79" s="5">
        <f>VLOOKUP(B79,'FFA Data (Risk)'!A:S,11,FALSE)</f>
        <v>10</v>
      </c>
      <c r="R79" t="str">
        <f t="shared" si="5"/>
        <v>QB</v>
      </c>
    </row>
    <row r="80" spans="1:18">
      <c r="A80">
        <v>79</v>
      </c>
      <c r="B80" t="s">
        <v>112</v>
      </c>
      <c r="C80">
        <v>12</v>
      </c>
      <c r="D80" t="s">
        <v>1409</v>
      </c>
      <c r="E80" t="s">
        <v>75</v>
      </c>
      <c r="F80">
        <v>5</v>
      </c>
      <c r="G80">
        <v>44</v>
      </c>
      <c r="H80">
        <v>134</v>
      </c>
      <c r="I80" s="6">
        <v>85.2</v>
      </c>
      <c r="J80" s="6">
        <v>17.600000000000001</v>
      </c>
      <c r="K80">
        <v>99</v>
      </c>
      <c r="L80" s="6">
        <f>VLOOKUP(B80,'PPG Lookup'!A:B,2,FALSE)</f>
        <v>17.202625000000001</v>
      </c>
      <c r="M80" s="6">
        <f>VLOOKUP(B80,'FFA Data (Risk)'!A:S,19,FALSE)</f>
        <v>6.9166999999999996</v>
      </c>
      <c r="N80" s="8">
        <f t="shared" si="4"/>
        <v>0.64811656671664164</v>
      </c>
      <c r="O80" s="6">
        <f>VLOOKUP(B80,'FFA Data (Risk)'!A:S,6,FALSE)</f>
        <v>14.1236</v>
      </c>
      <c r="P80" s="6">
        <f>VLOOKUP(B80,'FFA Data (Risk)'!A:S,13,FALSE)</f>
        <v>2.8448000000000002</v>
      </c>
      <c r="Q80" s="5">
        <f>VLOOKUP(B80,'FFA Data (Risk)'!A:S,11,FALSE)</f>
        <v>7</v>
      </c>
      <c r="R80" t="str">
        <f t="shared" si="5"/>
        <v>QB</v>
      </c>
    </row>
    <row r="81" spans="1:18">
      <c r="A81">
        <v>80</v>
      </c>
      <c r="B81" t="s">
        <v>122</v>
      </c>
      <c r="C81">
        <v>12</v>
      </c>
      <c r="D81" t="s">
        <v>1413</v>
      </c>
      <c r="E81" t="s">
        <v>36</v>
      </c>
      <c r="F81">
        <v>9</v>
      </c>
      <c r="G81">
        <v>44</v>
      </c>
      <c r="H81">
        <v>146</v>
      </c>
      <c r="I81" s="6">
        <v>85.6</v>
      </c>
      <c r="J81" s="6">
        <v>21.8</v>
      </c>
      <c r="K81">
        <v>68</v>
      </c>
      <c r="L81" s="6">
        <f>VLOOKUP(B81,'PPG Lookup'!A:B,2,FALSE)</f>
        <v>9.6868750000000006</v>
      </c>
      <c r="M81" s="6">
        <f>VLOOKUP(B81,'FFA Data (Risk)'!A:S,19,FALSE)</f>
        <v>5.9682000000000004</v>
      </c>
      <c r="N81" s="8">
        <f t="shared" si="4"/>
        <v>0.55923913043478257</v>
      </c>
      <c r="O81" s="6">
        <f>VLOOKUP(B81,'FFA Data (Risk)'!A:S,6,FALSE)</f>
        <v>6.3490000000000002</v>
      </c>
      <c r="P81" s="6">
        <f>VLOOKUP(B81,'FFA Data (Risk)'!A:S,13,FALSE)</f>
        <v>2.6347</v>
      </c>
      <c r="Q81" s="5">
        <f>VLOOKUP(B81,'FFA Data (Risk)'!A:S,11,FALSE)</f>
        <v>26</v>
      </c>
      <c r="R81" t="str">
        <f t="shared" si="5"/>
        <v>RB</v>
      </c>
    </row>
    <row r="82" spans="1:18">
      <c r="A82">
        <v>81</v>
      </c>
      <c r="B82" t="s">
        <v>121</v>
      </c>
      <c r="C82">
        <v>12</v>
      </c>
      <c r="D82" t="s">
        <v>1419</v>
      </c>
      <c r="E82" t="s">
        <v>30</v>
      </c>
      <c r="F82">
        <v>11</v>
      </c>
      <c r="G82">
        <v>36</v>
      </c>
      <c r="H82">
        <v>134</v>
      </c>
      <c r="I82" s="6">
        <v>86.3</v>
      </c>
      <c r="J82" s="6">
        <v>18.600000000000001</v>
      </c>
      <c r="K82">
        <v>74</v>
      </c>
      <c r="L82" s="6">
        <f>VLOOKUP(B82,'PPG Lookup'!A:B,2,FALSE)</f>
        <v>7.0000000000000009</v>
      </c>
      <c r="M82" s="6">
        <f>VLOOKUP(B82,'FFA Data (Risk)'!A:S,19,FALSE)</f>
        <v>3.7389000000000001</v>
      </c>
      <c r="N82" s="8">
        <f t="shared" si="4"/>
        <v>0.35034670164917542</v>
      </c>
      <c r="O82" s="6">
        <f>VLOOKUP(B82,'FFA Data (Risk)'!A:S,6,FALSE)</f>
        <v>-14.9369</v>
      </c>
      <c r="P82" s="6">
        <f>VLOOKUP(B82,'FFA Data (Risk)'!A:S,13,FALSE)</f>
        <v>12.647600000000001</v>
      </c>
      <c r="Q82" s="5">
        <f>VLOOKUP(B82,'FFA Data (Risk)'!A:S,11,FALSE)</f>
        <v>36</v>
      </c>
      <c r="R82" t="str">
        <f t="shared" si="5"/>
        <v>RB</v>
      </c>
    </row>
    <row r="83" spans="1:18">
      <c r="A83">
        <v>82</v>
      </c>
      <c r="B83" t="s">
        <v>136</v>
      </c>
      <c r="C83">
        <v>12</v>
      </c>
      <c r="D83" t="s">
        <v>1417</v>
      </c>
      <c r="E83" t="s">
        <v>44</v>
      </c>
      <c r="F83">
        <v>8</v>
      </c>
      <c r="G83">
        <v>43</v>
      </c>
      <c r="H83">
        <v>158</v>
      </c>
      <c r="I83" s="6">
        <v>86.4</v>
      </c>
      <c r="J83" s="6">
        <v>21.9</v>
      </c>
      <c r="K83">
        <v>67</v>
      </c>
      <c r="L83" s="6">
        <f>VLOOKUP(B83,'PPG Lookup'!A:B,2,FALSE)</f>
        <v>7.3268750000000002</v>
      </c>
      <c r="M83" s="6">
        <f>VLOOKUP(B83,'FFA Data (Risk)'!A:S,19,FALSE)</f>
        <v>5.891</v>
      </c>
      <c r="N83" s="8">
        <f t="shared" si="4"/>
        <v>0.55200524737631185</v>
      </c>
      <c r="O83" s="6">
        <f>VLOOKUP(B83,'FFA Data (Risk)'!A:S,6,FALSE)</f>
        <v>0.41049999999999998</v>
      </c>
      <c r="P83" s="6">
        <f>VLOOKUP(B83,'FFA Data (Risk)'!A:S,13,FALSE)</f>
        <v>0.61580000000000001</v>
      </c>
      <c r="Q83" s="5">
        <f>VLOOKUP(B83,'FFA Data (Risk)'!A:S,11,FALSE)</f>
        <v>36</v>
      </c>
      <c r="R83" t="str">
        <f t="shared" si="5"/>
        <v>WR</v>
      </c>
    </row>
    <row r="84" spans="1:18">
      <c r="A84">
        <v>83</v>
      </c>
      <c r="B84" t="s">
        <v>119</v>
      </c>
      <c r="C84">
        <v>12</v>
      </c>
      <c r="D84" t="s">
        <v>1418</v>
      </c>
      <c r="E84" t="s">
        <v>39</v>
      </c>
      <c r="F84">
        <v>4</v>
      </c>
      <c r="G84">
        <v>64</v>
      </c>
      <c r="H84">
        <v>154</v>
      </c>
      <c r="I84" s="6">
        <v>88</v>
      </c>
      <c r="J84" s="6">
        <v>20.100000000000001</v>
      </c>
      <c r="K84">
        <v>92</v>
      </c>
      <c r="L84" s="6">
        <f>VLOOKUP(B84,'PPG Lookup'!A:B,2,FALSE)</f>
        <v>7.9218750000000009</v>
      </c>
      <c r="M84" s="6">
        <f>VLOOKUP(B84,'FFA Data (Risk)'!A:S,19,FALSE)</f>
        <v>4.0820999999999996</v>
      </c>
      <c r="N84" s="8">
        <f t="shared" si="4"/>
        <v>0.38250562218890549</v>
      </c>
      <c r="O84" s="6">
        <f>VLOOKUP(B84,'FFA Data (Risk)'!A:S,6,FALSE)</f>
        <v>1.6654</v>
      </c>
      <c r="P84" s="6">
        <f>VLOOKUP(B84,'FFA Data (Risk)'!A:S,13,FALSE)</f>
        <v>1.5244</v>
      </c>
      <c r="Q84" s="5">
        <f>VLOOKUP(B84,'FFA Data (Risk)'!A:S,11,FALSE)</f>
        <v>35</v>
      </c>
      <c r="R84" t="str">
        <f t="shared" si="5"/>
        <v>WR</v>
      </c>
    </row>
    <row r="85" spans="1:18">
      <c r="A85">
        <v>84</v>
      </c>
      <c r="B85" t="s">
        <v>130</v>
      </c>
      <c r="C85">
        <v>12</v>
      </c>
      <c r="D85" t="s">
        <v>1420</v>
      </c>
      <c r="E85" t="s">
        <v>17</v>
      </c>
      <c r="F85">
        <v>5</v>
      </c>
      <c r="G85">
        <v>49</v>
      </c>
      <c r="H85">
        <v>134</v>
      </c>
      <c r="I85" s="6">
        <v>85.2</v>
      </c>
      <c r="J85" s="6">
        <v>21.2</v>
      </c>
      <c r="K85">
        <v>76</v>
      </c>
      <c r="L85" s="6">
        <f>VLOOKUP(B85,'PPG Lookup'!A:B,2,FALSE)</f>
        <v>7.5381250000000009</v>
      </c>
      <c r="M85" s="6">
        <f>VLOOKUP(B85,'FFA Data (Risk)'!A:S,19,FALSE)</f>
        <v>3.6602999999999999</v>
      </c>
      <c r="N85" s="8">
        <f t="shared" si="4"/>
        <v>0.3429816341829085</v>
      </c>
      <c r="O85" s="6">
        <f>VLOOKUP(B85,'FFA Data (Risk)'!A:S,6,FALSE)</f>
        <v>2.8654999999999999</v>
      </c>
      <c r="P85" s="6">
        <f>VLOOKUP(B85,'FFA Data (Risk)'!A:S,13,FALSE)</f>
        <v>1.8274999999999999</v>
      </c>
      <c r="Q85" s="5">
        <f>VLOOKUP(B85,'FFA Data (Risk)'!A:S,11,FALSE)</f>
        <v>34</v>
      </c>
      <c r="R85" t="str">
        <f t="shared" si="5"/>
        <v>WR</v>
      </c>
    </row>
    <row r="86" spans="1:18">
      <c r="A86">
        <v>85</v>
      </c>
      <c r="B86" t="s">
        <v>127</v>
      </c>
      <c r="C86">
        <v>12</v>
      </c>
      <c r="D86" t="s">
        <v>1421</v>
      </c>
      <c r="E86" t="s">
        <v>17</v>
      </c>
      <c r="F86">
        <v>5</v>
      </c>
      <c r="G86">
        <v>49</v>
      </c>
      <c r="H86">
        <v>161</v>
      </c>
      <c r="I86" s="6">
        <v>88.2</v>
      </c>
      <c r="J86" s="6">
        <v>22.3</v>
      </c>
      <c r="K86">
        <v>77</v>
      </c>
      <c r="L86" s="6">
        <f>VLOOKUP(B86,'PPG Lookup'!A:B,2,FALSE)</f>
        <v>7.9625000000000012</v>
      </c>
      <c r="M86" s="6">
        <f>VLOOKUP(B86,'FFA Data (Risk)'!A:S,19,FALSE)</f>
        <v>3.6316000000000002</v>
      </c>
      <c r="N86" s="8">
        <f t="shared" si="4"/>
        <v>0.34029235382308848</v>
      </c>
      <c r="O86" s="6">
        <f>VLOOKUP(B86,'FFA Data (Risk)'!A:S,6,FALSE)</f>
        <v>4.8924000000000003</v>
      </c>
      <c r="P86" s="6">
        <f>VLOOKUP(B86,'FFA Data (Risk)'!A:S,13,FALSE)</f>
        <v>2.6269</v>
      </c>
      <c r="Q86" s="5">
        <f>VLOOKUP(B86,'FFA Data (Risk)'!A:S,11,FALSE)</f>
        <v>33</v>
      </c>
      <c r="R86" t="str">
        <f t="shared" si="5"/>
        <v>WR</v>
      </c>
    </row>
    <row r="87" spans="1:18">
      <c r="A87">
        <v>86</v>
      </c>
      <c r="B87" t="s">
        <v>124</v>
      </c>
      <c r="C87">
        <v>12</v>
      </c>
      <c r="D87" t="s">
        <v>1422</v>
      </c>
      <c r="E87" t="s">
        <v>26</v>
      </c>
      <c r="F87">
        <v>10</v>
      </c>
      <c r="G87">
        <v>38</v>
      </c>
      <c r="H87">
        <v>139</v>
      </c>
      <c r="I87" s="6">
        <v>88.7</v>
      </c>
      <c r="J87" s="6">
        <v>20.2</v>
      </c>
      <c r="K87">
        <v>72</v>
      </c>
      <c r="L87" s="6">
        <f>VLOOKUP(B87,'PPG Lookup'!A:B,2,FALSE)</f>
        <v>7.8968749999999996</v>
      </c>
      <c r="M87" s="6">
        <f>VLOOKUP(B87,'FFA Data (Risk)'!A:S,19,FALSE)</f>
        <v>7.1661000000000001</v>
      </c>
      <c r="N87" s="8">
        <f t="shared" si="4"/>
        <v>0.67148613193403295</v>
      </c>
      <c r="O87" s="6">
        <f>VLOOKUP(B87,'FFA Data (Risk)'!A:S,6,FALSE)</f>
        <v>-5.1147</v>
      </c>
      <c r="P87" s="6">
        <f>VLOOKUP(B87,'FFA Data (Risk)'!A:S,13,FALSE)</f>
        <v>3.7919</v>
      </c>
      <c r="Q87" s="5">
        <f>VLOOKUP(B87,'FFA Data (Risk)'!A:S,11,FALSE)</f>
        <v>32</v>
      </c>
      <c r="R87" t="str">
        <f t="shared" si="5"/>
        <v>RB</v>
      </c>
    </row>
    <row r="88" spans="1:18">
      <c r="A88">
        <v>87</v>
      </c>
      <c r="B88" t="s">
        <v>149</v>
      </c>
      <c r="C88">
        <v>12</v>
      </c>
      <c r="D88" t="s">
        <v>1423</v>
      </c>
      <c r="E88" t="s">
        <v>68</v>
      </c>
      <c r="F88">
        <v>9</v>
      </c>
      <c r="G88">
        <v>40</v>
      </c>
      <c r="H88">
        <v>121</v>
      </c>
      <c r="I88" s="6">
        <v>88.9</v>
      </c>
      <c r="J88" s="6">
        <v>16.5</v>
      </c>
      <c r="K88">
        <v>93</v>
      </c>
      <c r="L88" s="6">
        <f>VLOOKUP(B88,'PPG Lookup'!A:B,2,FALSE)</f>
        <v>7.0631250000000003</v>
      </c>
      <c r="M88" s="6">
        <f>VLOOKUP(B88,'FFA Data (Risk)'!A:S,19,FALSE)</f>
        <v>3.2627000000000002</v>
      </c>
      <c r="N88" s="8">
        <f t="shared" si="4"/>
        <v>0.30572526236881559</v>
      </c>
      <c r="O88" s="6">
        <f>VLOOKUP(B88,'FFA Data (Risk)'!A:S,6,FALSE)</f>
        <v>-6.0252999999999997</v>
      </c>
      <c r="P88" s="6">
        <f>VLOOKUP(B88,'FFA Data (Risk)'!A:S,13,FALSE)</f>
        <v>6.7956000000000003</v>
      </c>
      <c r="Q88" s="5">
        <f>VLOOKUP(B88,'FFA Data (Risk)'!A:S,11,FALSE)</f>
        <v>43</v>
      </c>
      <c r="R88" t="str">
        <f t="shared" si="5"/>
        <v>WR</v>
      </c>
    </row>
    <row r="89" spans="1:18">
      <c r="A89">
        <v>88</v>
      </c>
      <c r="B89" t="s">
        <v>118</v>
      </c>
      <c r="C89">
        <v>12</v>
      </c>
      <c r="D89" t="s">
        <v>1428</v>
      </c>
      <c r="E89" t="s">
        <v>15</v>
      </c>
      <c r="F89">
        <v>11</v>
      </c>
      <c r="G89">
        <v>40</v>
      </c>
      <c r="H89">
        <v>154</v>
      </c>
      <c r="I89" s="6">
        <v>89.2</v>
      </c>
      <c r="J89" s="6">
        <v>27.8</v>
      </c>
      <c r="K89">
        <v>57</v>
      </c>
      <c r="L89" s="6">
        <f>VLOOKUP(B89,'PPG Lookup'!A:B,2,FALSE)</f>
        <v>8.0393749999999997</v>
      </c>
      <c r="M89" s="6">
        <f>VLOOKUP(B89,'FFA Data (Risk)'!A:S,19,FALSE)</f>
        <v>5.5194000000000001</v>
      </c>
      <c r="N89" s="8">
        <f t="shared" si="4"/>
        <v>0.51718515742128934</v>
      </c>
      <c r="O89" s="6">
        <f>VLOOKUP(B89,'FFA Data (Risk)'!A:S,6,FALSE)</f>
        <v>-14.2409</v>
      </c>
      <c r="P89" s="6">
        <f>VLOOKUP(B89,'FFA Data (Risk)'!A:S,13,FALSE)</f>
        <v>0.41539999999999999</v>
      </c>
      <c r="Q89" s="5">
        <f>VLOOKUP(B89,'FFA Data (Risk)'!A:S,11,FALSE)</f>
        <v>45</v>
      </c>
      <c r="R89" t="str">
        <f t="shared" si="5"/>
        <v>WR</v>
      </c>
    </row>
    <row r="90" spans="1:18">
      <c r="A90">
        <v>89</v>
      </c>
      <c r="B90" t="s">
        <v>143</v>
      </c>
      <c r="C90">
        <v>12</v>
      </c>
      <c r="D90" t="s">
        <v>1425</v>
      </c>
      <c r="E90" t="s">
        <v>64</v>
      </c>
      <c r="F90">
        <v>5</v>
      </c>
      <c r="G90">
        <v>66</v>
      </c>
      <c r="H90">
        <v>119</v>
      </c>
      <c r="I90" s="6">
        <v>90.3</v>
      </c>
      <c r="J90" s="6">
        <v>12.8</v>
      </c>
      <c r="K90">
        <v>88</v>
      </c>
      <c r="L90" s="6">
        <f>VLOOKUP(B90,'PPG Lookup'!A:B,2,FALSE)</f>
        <v>5.8868750000000007</v>
      </c>
      <c r="M90" s="6">
        <f>VLOOKUP(B90,'FFA Data (Risk)'!A:S,19,FALSE)</f>
        <v>6.5945</v>
      </c>
      <c r="N90" s="8">
        <f t="shared" si="4"/>
        <v>0.617925412293853</v>
      </c>
      <c r="O90" s="6">
        <f>VLOOKUP(B90,'FFA Data (Risk)'!A:S,6,FALSE)</f>
        <v>-9.7068999999999992</v>
      </c>
      <c r="P90" s="6">
        <f>VLOOKUP(B90,'FFA Data (Risk)'!A:S,13,FALSE)</f>
        <v>9.8664000000000005</v>
      </c>
      <c r="Q90" s="5">
        <f>VLOOKUP(B90,'FFA Data (Risk)'!A:S,11,FALSE)</f>
        <v>10</v>
      </c>
      <c r="R90" t="str">
        <f t="shared" si="5"/>
        <v>TE</v>
      </c>
    </row>
    <row r="91" spans="1:18">
      <c r="A91">
        <v>90</v>
      </c>
      <c r="B91" t="s">
        <v>138</v>
      </c>
      <c r="C91">
        <v>12</v>
      </c>
      <c r="D91" t="s">
        <v>1427</v>
      </c>
      <c r="E91" t="s">
        <v>28</v>
      </c>
      <c r="F91">
        <v>6</v>
      </c>
      <c r="G91">
        <v>74</v>
      </c>
      <c r="H91">
        <v>115</v>
      </c>
      <c r="I91" s="6">
        <v>90.6</v>
      </c>
      <c r="J91" s="6">
        <v>9.4</v>
      </c>
      <c r="K91">
        <v>98</v>
      </c>
      <c r="L91" s="6">
        <f>VLOOKUP(B91,'PPG Lookup'!A:B,2,FALSE)</f>
        <v>7.1987499999999995</v>
      </c>
      <c r="M91" s="6">
        <f>VLOOKUP(B91,'FFA Data (Risk)'!A:S,19,FALSE)</f>
        <v>4.0408999999999997</v>
      </c>
      <c r="N91" s="8">
        <f t="shared" si="4"/>
        <v>0.37864505247376307</v>
      </c>
      <c r="O91" s="6">
        <f>VLOOKUP(B91,'FFA Data (Risk)'!A:S,6,FALSE)</f>
        <v>3.1715</v>
      </c>
      <c r="P91" s="6">
        <f>VLOOKUP(B91,'FFA Data (Risk)'!A:S,13,FALSE)</f>
        <v>4.7572999999999999</v>
      </c>
      <c r="Q91" s="5">
        <f>VLOOKUP(B91,'FFA Data (Risk)'!A:S,11,FALSE)</f>
        <v>6</v>
      </c>
      <c r="R91" t="str">
        <f t="shared" si="5"/>
        <v>TE</v>
      </c>
    </row>
    <row r="92" spans="1:18">
      <c r="A92">
        <v>91</v>
      </c>
      <c r="B92" t="s">
        <v>131</v>
      </c>
      <c r="C92">
        <v>13</v>
      </c>
      <c r="D92" t="s">
        <v>1431</v>
      </c>
      <c r="E92" t="s">
        <v>132</v>
      </c>
      <c r="F92">
        <v>11</v>
      </c>
      <c r="G92">
        <v>63</v>
      </c>
      <c r="H92">
        <v>155</v>
      </c>
      <c r="I92" s="6">
        <v>92.5</v>
      </c>
      <c r="J92" s="6">
        <v>16.7</v>
      </c>
      <c r="K92">
        <v>84</v>
      </c>
      <c r="L92" s="6">
        <f>VLOOKUP(B92,'PPG Lookup'!A:B,2,FALSE)</f>
        <v>8.11</v>
      </c>
      <c r="M92" s="6">
        <f>VLOOKUP(B92,'FFA Data (Risk)'!A:S,19,FALSE)</f>
        <v>4.1736000000000004</v>
      </c>
      <c r="N92" s="8">
        <f t="shared" si="4"/>
        <v>0.39107946026986506</v>
      </c>
      <c r="O92" s="6">
        <f>VLOOKUP(B92,'FFA Data (Risk)'!A:S,6,FALSE)</f>
        <v>-12.5764</v>
      </c>
      <c r="P92" s="6">
        <f>VLOOKUP(B92,'FFA Data (Risk)'!A:S,13,FALSE)</f>
        <v>8.3356999999999992</v>
      </c>
      <c r="Q92" s="5">
        <f>VLOOKUP(B92,'FFA Data (Risk)'!A:S,11,FALSE)</f>
        <v>35</v>
      </c>
      <c r="R92" t="str">
        <f t="shared" si="5"/>
        <v>RB</v>
      </c>
    </row>
    <row r="93" spans="1:18">
      <c r="A93">
        <v>92</v>
      </c>
      <c r="B93" t="s">
        <v>139</v>
      </c>
      <c r="C93">
        <v>13</v>
      </c>
      <c r="D93" t="s">
        <v>1414</v>
      </c>
      <c r="E93" t="s">
        <v>36</v>
      </c>
      <c r="F93">
        <v>9</v>
      </c>
      <c r="G93">
        <v>43</v>
      </c>
      <c r="H93">
        <v>136</v>
      </c>
      <c r="I93" s="6">
        <v>92.7</v>
      </c>
      <c r="J93" s="6">
        <v>19.600000000000001</v>
      </c>
      <c r="K93">
        <v>87</v>
      </c>
      <c r="L93" s="6">
        <f>VLOOKUP(B93,'PPG Lookup'!A:B,2,FALSE)</f>
        <v>16.447749999999999</v>
      </c>
      <c r="M93" s="6">
        <f>VLOOKUP(B93,'FFA Data (Risk)'!A:S,19,FALSE)</f>
        <v>2.8889</v>
      </c>
      <c r="N93" s="8">
        <f t="shared" si="4"/>
        <v>0.27069902548725638</v>
      </c>
      <c r="O93" s="6">
        <f>VLOOKUP(B93,'FFA Data (Risk)'!A:S,6,FALSE)</f>
        <v>1.2891999999999999</v>
      </c>
      <c r="P93" s="6">
        <f>VLOOKUP(B93,'FFA Data (Risk)'!A:S,13,FALSE)</f>
        <v>6.7176</v>
      </c>
      <c r="Q93" s="5">
        <f>VLOOKUP(B93,'FFA Data (Risk)'!A:S,11,FALSE)</f>
        <v>11</v>
      </c>
      <c r="R93" t="str">
        <f t="shared" si="5"/>
        <v>QB</v>
      </c>
    </row>
    <row r="94" spans="1:18">
      <c r="A94">
        <v>93</v>
      </c>
      <c r="B94" t="s">
        <v>146</v>
      </c>
      <c r="C94">
        <v>13</v>
      </c>
      <c r="D94" t="s">
        <v>1424</v>
      </c>
      <c r="E94" t="s">
        <v>39</v>
      </c>
      <c r="F94">
        <v>4</v>
      </c>
      <c r="G94">
        <v>58</v>
      </c>
      <c r="H94">
        <v>137</v>
      </c>
      <c r="I94" s="6">
        <v>94.9</v>
      </c>
      <c r="J94" s="6">
        <v>18.2</v>
      </c>
      <c r="K94">
        <v>86</v>
      </c>
      <c r="L94" s="6">
        <f>VLOOKUP(B94,'PPG Lookup'!A:B,2,FALSE)</f>
        <v>13.5655</v>
      </c>
      <c r="M94" s="6">
        <f>VLOOKUP(B94,'FFA Data (Risk)'!A:S,19,FALSE)</f>
        <v>2.9575999999999998</v>
      </c>
      <c r="N94" s="8">
        <f t="shared" si="4"/>
        <v>0.27713643178410791</v>
      </c>
      <c r="O94" s="6">
        <f>VLOOKUP(B94,'FFA Data (Risk)'!A:S,6,FALSE)</f>
        <v>-32.732999999999997</v>
      </c>
      <c r="P94" s="6">
        <f>VLOOKUP(B94,'FFA Data (Risk)'!A:S,13,FALSE)</f>
        <v>0.88470000000000004</v>
      </c>
      <c r="Q94" s="5">
        <f>VLOOKUP(B94,'FFA Data (Risk)'!A:S,11,FALSE)</f>
        <v>20</v>
      </c>
      <c r="R94" t="str">
        <f t="shared" si="5"/>
        <v>QB</v>
      </c>
    </row>
    <row r="95" spans="1:18">
      <c r="A95">
        <v>94</v>
      </c>
      <c r="B95" t="s">
        <v>140</v>
      </c>
      <c r="C95">
        <v>13</v>
      </c>
      <c r="D95" t="s">
        <v>1433</v>
      </c>
      <c r="E95" t="s">
        <v>141</v>
      </c>
      <c r="F95">
        <v>4</v>
      </c>
      <c r="G95">
        <v>64</v>
      </c>
      <c r="H95">
        <v>153</v>
      </c>
      <c r="I95" s="6">
        <v>95.2</v>
      </c>
      <c r="J95" s="6">
        <v>17.100000000000001</v>
      </c>
      <c r="K95">
        <v>115</v>
      </c>
      <c r="L95" s="6">
        <f>VLOOKUP(B95,'PPG Lookup'!A:B,2,FALSE)</f>
        <v>5.9624999999999995</v>
      </c>
      <c r="M95" s="6">
        <f>VLOOKUP(B95,'FFA Data (Risk)'!A:S,19,FALSE)</f>
        <v>4.1406999999999998</v>
      </c>
      <c r="N95" s="8">
        <f t="shared" si="4"/>
        <v>0.38799662668665663</v>
      </c>
      <c r="O95" s="6">
        <f>VLOOKUP(B95,'FFA Data (Risk)'!A:S,6,FALSE)</f>
        <v>-5.7805</v>
      </c>
      <c r="P95" s="6">
        <f>VLOOKUP(B95,'FFA Data (Risk)'!A:S,13,FALSE)</f>
        <v>8.7599</v>
      </c>
      <c r="Q95" s="5">
        <f>VLOOKUP(B95,'FFA Data (Risk)'!A:S,11,FALSE)</f>
        <v>9</v>
      </c>
      <c r="R95" t="str">
        <f t="shared" si="5"/>
        <v>TE</v>
      </c>
    </row>
    <row r="96" spans="1:18">
      <c r="A96">
        <v>95</v>
      </c>
      <c r="B96" t="s">
        <v>135</v>
      </c>
      <c r="C96">
        <v>13</v>
      </c>
      <c r="D96" t="s">
        <v>1429</v>
      </c>
      <c r="E96" t="s">
        <v>62</v>
      </c>
      <c r="F96">
        <v>11</v>
      </c>
      <c r="G96">
        <v>64</v>
      </c>
      <c r="H96">
        <v>157</v>
      </c>
      <c r="I96" s="6">
        <v>95.3</v>
      </c>
      <c r="J96" s="6">
        <v>19.3</v>
      </c>
      <c r="K96">
        <v>112</v>
      </c>
      <c r="L96" s="6">
        <f>VLOOKUP(B96,'PPG Lookup'!A:B,2,FALSE)</f>
        <v>7.6762499999999996</v>
      </c>
      <c r="M96" s="6">
        <f>VLOOKUP(B96,'FFA Data (Risk)'!A:S,19,FALSE)</f>
        <v>3.7256999999999998</v>
      </c>
      <c r="N96" s="8">
        <f t="shared" si="4"/>
        <v>0.349109820089955</v>
      </c>
      <c r="O96" s="6">
        <f>VLOOKUP(B96,'FFA Data (Risk)'!A:S,6,FALSE)</f>
        <v>-2.2296999999999998</v>
      </c>
      <c r="P96" s="6">
        <f>VLOOKUP(B96,'FFA Data (Risk)'!A:S,13,FALSE)</f>
        <v>2.4918</v>
      </c>
      <c r="Q96" s="5">
        <f>VLOOKUP(B96,'FFA Data (Risk)'!A:S,11,FALSE)</f>
        <v>40</v>
      </c>
      <c r="R96" t="str">
        <f t="shared" si="5"/>
        <v>WR</v>
      </c>
    </row>
    <row r="97" spans="1:18">
      <c r="A97">
        <v>96</v>
      </c>
      <c r="B97" t="s">
        <v>151</v>
      </c>
      <c r="C97">
        <v>13</v>
      </c>
      <c r="D97" t="s">
        <v>1432</v>
      </c>
      <c r="E97" t="s">
        <v>55</v>
      </c>
      <c r="F97">
        <v>9</v>
      </c>
      <c r="G97">
        <v>34</v>
      </c>
      <c r="H97">
        <v>156</v>
      </c>
      <c r="I97" s="6">
        <v>94</v>
      </c>
      <c r="J97" s="6">
        <v>29.8</v>
      </c>
      <c r="K97">
        <v>54</v>
      </c>
      <c r="L97" s="6">
        <f>VLOOKUP(B97,'PPG Lookup'!A:B,2,FALSE)</f>
        <v>7.2218749999999998</v>
      </c>
      <c r="M97" s="6">
        <f>VLOOKUP(B97,'FFA Data (Risk)'!A:S,19,FALSE)</f>
        <v>8.6071000000000009</v>
      </c>
      <c r="N97" s="8">
        <f t="shared" si="4"/>
        <v>0.80651236881559218</v>
      </c>
      <c r="O97" s="6">
        <f>VLOOKUP(B97,'FFA Data (Risk)'!A:S,6,FALSE)</f>
        <v>-5.4469000000000003</v>
      </c>
      <c r="P97" s="6">
        <f>VLOOKUP(B97,'FFA Data (Risk)'!A:S,13,FALSE)</f>
        <v>7.0244</v>
      </c>
      <c r="Q97" s="5">
        <f>VLOOKUP(B97,'FFA Data (Risk)'!A:S,11,FALSE)</f>
        <v>33</v>
      </c>
      <c r="R97" t="str">
        <f t="shared" si="5"/>
        <v>RB</v>
      </c>
    </row>
    <row r="98" spans="1:18">
      <c r="A98">
        <v>97</v>
      </c>
      <c r="B98" t="s">
        <v>125</v>
      </c>
      <c r="C98">
        <v>13</v>
      </c>
      <c r="D98" t="s">
        <v>1435</v>
      </c>
      <c r="E98" t="s">
        <v>26</v>
      </c>
      <c r="F98">
        <v>10</v>
      </c>
      <c r="G98">
        <v>70</v>
      </c>
      <c r="H98">
        <v>142</v>
      </c>
      <c r="I98" s="6">
        <v>97.2</v>
      </c>
      <c r="J98" s="6">
        <v>15.9</v>
      </c>
      <c r="K98">
        <v>90</v>
      </c>
      <c r="L98" s="6">
        <f>VLOOKUP(B98,'PPG Lookup'!A:B,2,FALSE)</f>
        <v>7.5599999999999987</v>
      </c>
      <c r="M98" s="6">
        <f>VLOOKUP(B98,'FFA Data (Risk)'!A:S,19,FALSE)</f>
        <v>4.2842000000000002</v>
      </c>
      <c r="N98" s="8">
        <f t="shared" si="4"/>
        <v>0.40144302848575714</v>
      </c>
      <c r="O98" s="6">
        <f>VLOOKUP(B98,'FFA Data (Risk)'!A:S,6,FALSE)</f>
        <v>-0.70199999999999996</v>
      </c>
      <c r="P98" s="6">
        <f>VLOOKUP(B98,'FFA Data (Risk)'!A:S,13,FALSE)</f>
        <v>4.5789</v>
      </c>
      <c r="Q98" s="5">
        <f>VLOOKUP(B98,'FFA Data (Risk)'!A:S,11,FALSE)</f>
        <v>31</v>
      </c>
      <c r="R98" t="str">
        <f t="shared" si="5"/>
        <v>RB</v>
      </c>
    </row>
    <row r="99" spans="1:18">
      <c r="A99">
        <v>98</v>
      </c>
      <c r="B99" t="s">
        <v>150</v>
      </c>
      <c r="C99">
        <v>13</v>
      </c>
      <c r="D99" t="s">
        <v>1426</v>
      </c>
      <c r="E99" t="s">
        <v>71</v>
      </c>
      <c r="F99">
        <v>10</v>
      </c>
      <c r="G99">
        <v>66</v>
      </c>
      <c r="H99">
        <v>136</v>
      </c>
      <c r="I99" s="6">
        <v>97.3</v>
      </c>
      <c r="J99" s="6">
        <v>17.2</v>
      </c>
      <c r="K99">
        <v>109</v>
      </c>
      <c r="L99" s="6">
        <f>VLOOKUP(B99,'PPG Lookup'!A:B,2,FALSE)</f>
        <v>15.932124999999999</v>
      </c>
      <c r="M99" s="6">
        <f>VLOOKUP(B99,'FFA Data (Risk)'!A:S,19,FALSE)</f>
        <v>2.6267</v>
      </c>
      <c r="N99" s="8">
        <f t="shared" si="4"/>
        <v>0.24613005997001497</v>
      </c>
      <c r="O99" s="6">
        <f>VLOOKUP(B99,'FFA Data (Risk)'!A:S,6,FALSE)</f>
        <v>-4.8598999999999997</v>
      </c>
      <c r="P99" s="6">
        <f>VLOOKUP(B99,'FFA Data (Risk)'!A:S,13,FALSE)</f>
        <v>2.1878000000000002</v>
      </c>
      <c r="Q99" s="5">
        <f>VLOOKUP(B99,'FFA Data (Risk)'!A:S,11,FALSE)</f>
        <v>12</v>
      </c>
      <c r="R99" t="str">
        <f t="shared" si="5"/>
        <v>QB</v>
      </c>
    </row>
    <row r="100" spans="1:18">
      <c r="A100">
        <v>99</v>
      </c>
      <c r="B100" t="s">
        <v>142</v>
      </c>
      <c r="C100">
        <v>13</v>
      </c>
      <c r="D100" t="s">
        <v>1430</v>
      </c>
      <c r="E100" t="s">
        <v>85</v>
      </c>
      <c r="F100">
        <v>10</v>
      </c>
      <c r="G100">
        <v>63</v>
      </c>
      <c r="H100">
        <v>160</v>
      </c>
      <c r="I100" s="6">
        <v>97.4</v>
      </c>
      <c r="J100" s="6">
        <v>17.399999999999999</v>
      </c>
      <c r="K100">
        <v>103</v>
      </c>
      <c r="L100" s="6">
        <f>VLOOKUP(B100,'PPG Lookup'!A:B,2,FALSE)</f>
        <v>7.835</v>
      </c>
      <c r="M100" s="6">
        <f>VLOOKUP(B100,'FFA Data (Risk)'!A:S,19,FALSE)</f>
        <v>3.6017999999999999</v>
      </c>
      <c r="N100" s="8">
        <f t="shared" si="4"/>
        <v>0.33749999999999997</v>
      </c>
      <c r="O100" s="6">
        <f>VLOOKUP(B100,'FFA Data (Risk)'!A:S,6,FALSE)</f>
        <v>-0.54120000000000001</v>
      </c>
      <c r="P100" s="6">
        <f>VLOOKUP(B100,'FFA Data (Risk)'!A:S,13,FALSE)</f>
        <v>2.2915000000000001</v>
      </c>
      <c r="Q100" s="5">
        <f>VLOOKUP(B100,'FFA Data (Risk)'!A:S,11,FALSE)</f>
        <v>39</v>
      </c>
      <c r="R100" t="str">
        <f t="shared" si="5"/>
        <v>WR</v>
      </c>
    </row>
    <row r="101" spans="1:18">
      <c r="A101">
        <v>100</v>
      </c>
      <c r="B101" t="s">
        <v>144</v>
      </c>
      <c r="C101">
        <v>13</v>
      </c>
      <c r="D101" t="s">
        <v>1434</v>
      </c>
      <c r="E101" t="s">
        <v>88</v>
      </c>
      <c r="F101">
        <v>8</v>
      </c>
      <c r="G101">
        <v>77</v>
      </c>
      <c r="H101">
        <v>140</v>
      </c>
      <c r="I101" s="6">
        <v>98</v>
      </c>
      <c r="J101" s="6">
        <v>14.6</v>
      </c>
      <c r="K101">
        <v>83</v>
      </c>
      <c r="L101" s="6">
        <f>VLOOKUP(B101,'PPG Lookup'!A:B,2,FALSE)</f>
        <v>6.6581249999999992</v>
      </c>
      <c r="M101" s="6">
        <f>VLOOKUP(B101,'FFA Data (Risk)'!A:S,19,FALSE)</f>
        <v>6.4855</v>
      </c>
      <c r="N101" s="8">
        <f t="shared" si="4"/>
        <v>0.60771176911544222</v>
      </c>
      <c r="O101" s="6">
        <f>VLOOKUP(B101,'FFA Data (Risk)'!A:S,6,FALSE)</f>
        <v>2.5082</v>
      </c>
      <c r="P101" s="6">
        <f>VLOOKUP(B101,'FFA Data (Risk)'!A:S,13,FALSE)</f>
        <v>8.2383000000000006</v>
      </c>
      <c r="Q101" s="5">
        <f>VLOOKUP(B101,'FFA Data (Risk)'!A:S,11,FALSE)</f>
        <v>7</v>
      </c>
      <c r="R101" t="str">
        <f t="shared" si="5"/>
        <v>TE</v>
      </c>
    </row>
    <row r="102" spans="1:18">
      <c r="A102">
        <v>101</v>
      </c>
      <c r="B102" t="s">
        <v>145</v>
      </c>
      <c r="C102">
        <v>13</v>
      </c>
      <c r="D102" t="s">
        <v>1438</v>
      </c>
      <c r="E102" t="s">
        <v>141</v>
      </c>
      <c r="F102">
        <v>4</v>
      </c>
      <c r="G102">
        <v>56</v>
      </c>
      <c r="H102">
        <v>130</v>
      </c>
      <c r="I102" s="6">
        <v>98</v>
      </c>
      <c r="J102" s="6">
        <v>16.7</v>
      </c>
      <c r="K102">
        <v>111</v>
      </c>
      <c r="L102" s="6">
        <f>VLOOKUP(B102,'PPG Lookup'!A:B,2,FALSE)</f>
        <v>7.0349999999999993</v>
      </c>
      <c r="M102" s="6">
        <f>VLOOKUP(B102,'FFA Data (Risk)'!A:S,19,FALSE)</f>
        <v>3.5047999999999999</v>
      </c>
      <c r="N102" s="8">
        <f t="shared" si="4"/>
        <v>0.32841079460269862</v>
      </c>
      <c r="O102" s="6">
        <f>VLOOKUP(B102,'FFA Data (Risk)'!A:S,6,FALSE)</f>
        <v>-0.28220000000000001</v>
      </c>
      <c r="P102" s="6">
        <f>VLOOKUP(B102,'FFA Data (Risk)'!A:S,13,FALSE)</f>
        <v>1.1032999999999999</v>
      </c>
      <c r="Q102" s="5">
        <f>VLOOKUP(B102,'FFA Data (Risk)'!A:S,11,FALSE)</f>
        <v>38</v>
      </c>
      <c r="R102" t="str">
        <f t="shared" si="5"/>
        <v>WR</v>
      </c>
    </row>
    <row r="103" spans="1:18">
      <c r="A103">
        <v>102</v>
      </c>
      <c r="B103" t="s">
        <v>137</v>
      </c>
      <c r="C103">
        <v>13</v>
      </c>
      <c r="D103" t="s">
        <v>1439</v>
      </c>
      <c r="E103" t="s">
        <v>73</v>
      </c>
      <c r="F103">
        <v>8</v>
      </c>
      <c r="G103">
        <v>60</v>
      </c>
      <c r="H103">
        <v>161</v>
      </c>
      <c r="I103" s="6">
        <v>97.6</v>
      </c>
      <c r="J103" s="6">
        <v>23.9</v>
      </c>
      <c r="K103">
        <v>110</v>
      </c>
      <c r="L103" s="6">
        <f>VLOOKUP(B103,'PPG Lookup'!A:B,2,FALSE)</f>
        <v>6.7456249999999995</v>
      </c>
      <c r="M103" s="6">
        <f>VLOOKUP(B103,'FFA Data (Risk)'!A:S,19,FALSE)</f>
        <v>3.8159000000000001</v>
      </c>
      <c r="N103" s="8">
        <f t="shared" si="4"/>
        <v>0.35756184407796099</v>
      </c>
      <c r="O103" s="6">
        <f>VLOOKUP(B103,'FFA Data (Risk)'!A:S,6,FALSE)</f>
        <v>-3.4358</v>
      </c>
      <c r="P103" s="6">
        <f>VLOOKUP(B103,'FFA Data (Risk)'!A:S,13,FALSE)</f>
        <v>2.5804999999999998</v>
      </c>
      <c r="Q103" s="5">
        <f>VLOOKUP(B103,'FFA Data (Risk)'!A:S,11,FALSE)</f>
        <v>41</v>
      </c>
      <c r="R103" t="str">
        <f t="shared" si="5"/>
        <v>WR</v>
      </c>
    </row>
    <row r="104" spans="1:18">
      <c r="A104">
        <v>103</v>
      </c>
      <c r="B104" t="s">
        <v>133</v>
      </c>
      <c r="C104">
        <v>14</v>
      </c>
      <c r="D104" t="s">
        <v>1436</v>
      </c>
      <c r="E104" t="s">
        <v>44</v>
      </c>
      <c r="F104">
        <v>8</v>
      </c>
      <c r="G104">
        <v>77</v>
      </c>
      <c r="H104">
        <v>147</v>
      </c>
      <c r="I104" s="6">
        <v>107.5</v>
      </c>
      <c r="J104" s="6">
        <v>18.3</v>
      </c>
      <c r="K104">
        <v>106</v>
      </c>
      <c r="L104" s="6">
        <f>VLOOKUP(B104,'PPG Lookup'!A:B,2,FALSE)</f>
        <v>6.5212500000000002</v>
      </c>
      <c r="M104" s="6">
        <f>VLOOKUP(B104,'FFA Data (Risk)'!A:S,19,FALSE)</f>
        <v>5.0857999999999999</v>
      </c>
      <c r="N104" s="8">
        <f t="shared" si="4"/>
        <v>0.47655547226386802</v>
      </c>
      <c r="O104" s="6">
        <f>VLOOKUP(B104,'FFA Data (Risk)'!A:S,6,FALSE)</f>
        <v>-5.6797000000000004</v>
      </c>
      <c r="P104" s="6">
        <f>VLOOKUP(B104,'FFA Data (Risk)'!A:S,13,FALSE)</f>
        <v>2.0640000000000001</v>
      </c>
      <c r="Q104" s="5">
        <f>VLOOKUP(B104,'FFA Data (Risk)'!A:S,11,FALSE)</f>
        <v>8</v>
      </c>
      <c r="R104" t="str">
        <f t="shared" si="5"/>
        <v>TE</v>
      </c>
    </row>
    <row r="105" spans="1:18">
      <c r="A105">
        <v>104</v>
      </c>
      <c r="B105" t="s">
        <v>218</v>
      </c>
      <c r="C105">
        <v>14</v>
      </c>
      <c r="D105" t="s">
        <v>1441</v>
      </c>
      <c r="E105" t="s">
        <v>75</v>
      </c>
      <c r="F105">
        <v>5</v>
      </c>
      <c r="G105">
        <v>48</v>
      </c>
      <c r="H105">
        <v>181</v>
      </c>
      <c r="I105" s="6">
        <v>105.5</v>
      </c>
      <c r="J105" s="6">
        <v>25.8</v>
      </c>
      <c r="K105">
        <v>107</v>
      </c>
      <c r="L105" s="6">
        <f>VLOOKUP(B105,'PPG Lookup'!A:B,2,FALSE)</f>
        <v>4.7462499999999999</v>
      </c>
      <c r="M105" s="6">
        <f>VLOOKUP(B105,'FFA Data (Risk)'!A:S,19,FALSE)</f>
        <v>4.5660999999999996</v>
      </c>
      <c r="N105" s="8">
        <f t="shared" si="4"/>
        <v>0.42785794602698646</v>
      </c>
      <c r="O105" s="6">
        <f>VLOOKUP(B105,'FFA Data (Risk)'!A:S,6,FALSE)</f>
        <v>-14.6266</v>
      </c>
      <c r="P105" s="6">
        <f>VLOOKUP(B105,'FFA Data (Risk)'!A:S,13,FALSE)</f>
        <v>0.66830000000000001</v>
      </c>
      <c r="Q105" s="5">
        <f>VLOOKUP(B105,'FFA Data (Risk)'!A:S,11,FALSE)</f>
        <v>46</v>
      </c>
      <c r="R105" t="str">
        <f t="shared" si="5"/>
        <v>WR</v>
      </c>
    </row>
    <row r="106" spans="1:18">
      <c r="A106">
        <v>105</v>
      </c>
      <c r="B106" t="s">
        <v>153</v>
      </c>
      <c r="C106">
        <v>14</v>
      </c>
      <c r="D106" t="s">
        <v>1437</v>
      </c>
      <c r="E106" t="s">
        <v>141</v>
      </c>
      <c r="F106">
        <v>4</v>
      </c>
      <c r="G106">
        <v>68</v>
      </c>
      <c r="H106">
        <v>151</v>
      </c>
      <c r="I106" s="6">
        <v>110.1</v>
      </c>
      <c r="J106" s="6">
        <v>18.8</v>
      </c>
      <c r="K106">
        <v>95</v>
      </c>
      <c r="L106" s="6">
        <f>VLOOKUP(B106,'PPG Lookup'!A:B,2,FALSE)</f>
        <v>6.7743749999999991</v>
      </c>
      <c r="M106" s="6">
        <f>VLOOKUP(B106,'FFA Data (Risk)'!A:S,19,FALSE)</f>
        <v>2.7709000000000001</v>
      </c>
      <c r="N106" s="8">
        <f t="shared" si="4"/>
        <v>0.25964205397301349</v>
      </c>
      <c r="O106" s="6">
        <f>VLOOKUP(B106,'FFA Data (Risk)'!A:S,6,FALSE)</f>
        <v>-28.2819</v>
      </c>
      <c r="P106" s="6">
        <f>VLOOKUP(B106,'FFA Data (Risk)'!A:S,13,FALSE)</f>
        <v>4.3207000000000004</v>
      </c>
      <c r="Q106" s="5">
        <f>VLOOKUP(B106,'FFA Data (Risk)'!A:S,11,FALSE)</f>
        <v>38</v>
      </c>
      <c r="R106" t="str">
        <f t="shared" si="5"/>
        <v>RB</v>
      </c>
    </row>
    <row r="107" spans="1:18">
      <c r="A107">
        <v>106</v>
      </c>
      <c r="B107" t="s">
        <v>152</v>
      </c>
      <c r="C107">
        <v>14</v>
      </c>
      <c r="D107" t="s">
        <v>1442</v>
      </c>
      <c r="E107" t="s">
        <v>132</v>
      </c>
      <c r="F107">
        <v>11</v>
      </c>
      <c r="G107">
        <v>65</v>
      </c>
      <c r="H107">
        <v>170</v>
      </c>
      <c r="I107" s="6">
        <v>109.7</v>
      </c>
      <c r="J107" s="6">
        <v>23.7</v>
      </c>
      <c r="K107">
        <v>96</v>
      </c>
      <c r="L107" s="6">
        <f>VLOOKUP(B107,'PPG Lookup'!A:B,2,FALSE)</f>
        <v>4.8500000000000005</v>
      </c>
      <c r="M107" s="6">
        <f>VLOOKUP(B107,'FFA Data (Risk)'!A:S,19,FALSE)</f>
        <v>8.5753000000000004</v>
      </c>
      <c r="N107" s="8">
        <f t="shared" si="4"/>
        <v>0.80353260869565213</v>
      </c>
      <c r="O107" s="6">
        <f>VLOOKUP(B107,'FFA Data (Risk)'!A:S,6,FALSE)</f>
        <v>-48.1629</v>
      </c>
      <c r="P107" s="6">
        <f>VLOOKUP(B107,'FFA Data (Risk)'!A:S,13,FALSE)</f>
        <v>7.1486000000000001</v>
      </c>
      <c r="Q107" s="5">
        <f>VLOOKUP(B107,'FFA Data (Risk)'!A:S,11,FALSE)</f>
        <v>48</v>
      </c>
      <c r="R107" t="str">
        <f t="shared" si="5"/>
        <v>RB</v>
      </c>
    </row>
    <row r="108" spans="1:18">
      <c r="A108">
        <v>107</v>
      </c>
      <c r="B108" t="s">
        <v>158</v>
      </c>
      <c r="C108">
        <v>14</v>
      </c>
      <c r="D108" t="s">
        <v>1445</v>
      </c>
      <c r="E108" t="s">
        <v>30</v>
      </c>
      <c r="F108">
        <v>11</v>
      </c>
      <c r="G108">
        <v>62</v>
      </c>
      <c r="H108">
        <v>162</v>
      </c>
      <c r="I108" s="6">
        <v>113.7</v>
      </c>
      <c r="J108" s="6">
        <v>24.7</v>
      </c>
      <c r="K108">
        <v>80</v>
      </c>
      <c r="L108" s="6">
        <f>VLOOKUP(B108,'PPG Lookup'!A:B,2,FALSE)</f>
        <v>6.7106250000000012</v>
      </c>
      <c r="M108" s="6">
        <f>VLOOKUP(B108,'FFA Data (Risk)'!A:S,19,FALSE)</f>
        <v>4.9589999999999996</v>
      </c>
      <c r="N108" s="8">
        <f t="shared" si="4"/>
        <v>0.46467391304347822</v>
      </c>
      <c r="O108" s="6">
        <f>VLOOKUP(B108,'FFA Data (Risk)'!A:S,6,FALSE)</f>
        <v>-11.401</v>
      </c>
      <c r="P108" s="6">
        <f>VLOOKUP(B108,'FFA Data (Risk)'!A:S,13,FALSE)</f>
        <v>3.0327999999999999</v>
      </c>
      <c r="Q108" s="5">
        <f>VLOOKUP(B108,'FFA Data (Risk)'!A:S,11,FALSE)</f>
        <v>44</v>
      </c>
      <c r="R108" t="str">
        <f t="shared" si="5"/>
        <v>WR</v>
      </c>
    </row>
    <row r="109" spans="1:18">
      <c r="A109">
        <v>108</v>
      </c>
      <c r="B109" t="s">
        <v>161</v>
      </c>
      <c r="C109">
        <v>14</v>
      </c>
      <c r="D109" t="s">
        <v>1450</v>
      </c>
      <c r="E109" t="s">
        <v>41</v>
      </c>
      <c r="F109">
        <v>7</v>
      </c>
      <c r="G109">
        <v>79</v>
      </c>
      <c r="H109">
        <v>161</v>
      </c>
      <c r="I109" s="6">
        <v>111.8</v>
      </c>
      <c r="J109" s="6">
        <v>17.399999999999999</v>
      </c>
      <c r="K109">
        <v>124</v>
      </c>
      <c r="L109" s="6">
        <f>VLOOKUP(B109,'PPG Lookup'!A:B,2,FALSE)</f>
        <v>5.2137500000000001</v>
      </c>
      <c r="M109" s="6">
        <f>VLOOKUP(B109,'FFA Data (Risk)'!A:S,19,FALSE)</f>
        <v>5.8522999999999996</v>
      </c>
      <c r="N109" s="8">
        <f t="shared" si="4"/>
        <v>0.54837893553223382</v>
      </c>
      <c r="O109" s="6">
        <f>VLOOKUP(B109,'FFA Data (Risk)'!A:S,6,FALSE)</f>
        <v>-23.3034</v>
      </c>
      <c r="P109" s="6">
        <f>VLOOKUP(B109,'FFA Data (Risk)'!A:S,13,FALSE)</f>
        <v>0.85760000000000003</v>
      </c>
      <c r="Q109" s="5">
        <f>VLOOKUP(B109,'FFA Data (Risk)'!A:S,11,FALSE)</f>
        <v>16</v>
      </c>
      <c r="R109" t="str">
        <f t="shared" si="5"/>
        <v>TE</v>
      </c>
    </row>
    <row r="110" spans="1:18">
      <c r="A110">
        <v>109</v>
      </c>
      <c r="B110" t="s">
        <v>157</v>
      </c>
      <c r="C110">
        <v>14</v>
      </c>
      <c r="D110" t="s">
        <v>1443</v>
      </c>
      <c r="E110" t="s">
        <v>44</v>
      </c>
      <c r="F110">
        <v>8</v>
      </c>
      <c r="G110">
        <v>85</v>
      </c>
      <c r="H110">
        <v>157</v>
      </c>
      <c r="I110" s="6">
        <v>112.2</v>
      </c>
      <c r="J110" s="6">
        <v>17.399999999999999</v>
      </c>
      <c r="K110">
        <v>97</v>
      </c>
      <c r="L110" s="6">
        <f>VLOOKUP(B110,'PPG Lookup'!A:B,2,FALSE)</f>
        <v>6.464999999999999</v>
      </c>
      <c r="M110" s="6">
        <f>VLOOKUP(B110,'FFA Data (Risk)'!A:S,19,FALSE)</f>
        <v>6.9816000000000003</v>
      </c>
      <c r="N110" s="8">
        <f t="shared" si="4"/>
        <v>0.65419790104947528</v>
      </c>
      <c r="O110" s="6">
        <f>VLOOKUP(B110,'FFA Data (Risk)'!A:S,6,FALSE)</f>
        <v>-31.915299999999998</v>
      </c>
      <c r="P110" s="6">
        <f>VLOOKUP(B110,'FFA Data (Risk)'!A:S,13,FALSE)</f>
        <v>2.6743999999999999</v>
      </c>
      <c r="Q110" s="5">
        <f>VLOOKUP(B110,'FFA Data (Risk)'!A:S,11,FALSE)</f>
        <v>39</v>
      </c>
      <c r="R110" t="str">
        <f t="shared" si="5"/>
        <v>RB</v>
      </c>
    </row>
    <row r="111" spans="1:18">
      <c r="A111">
        <v>110</v>
      </c>
      <c r="B111" t="s">
        <v>156</v>
      </c>
      <c r="C111">
        <v>14</v>
      </c>
      <c r="D111" t="s">
        <v>1447</v>
      </c>
      <c r="E111" t="s">
        <v>95</v>
      </c>
      <c r="F111">
        <v>6</v>
      </c>
      <c r="G111">
        <v>55</v>
      </c>
      <c r="H111">
        <v>158</v>
      </c>
      <c r="I111" s="6">
        <v>112.8</v>
      </c>
      <c r="J111" s="6">
        <v>18.5</v>
      </c>
      <c r="K111">
        <v>82</v>
      </c>
      <c r="L111" s="6">
        <f>VLOOKUP(B111,'PPG Lookup'!A:B,2,FALSE)</f>
        <v>5.4812499999999993</v>
      </c>
      <c r="M111" s="6">
        <f>VLOOKUP(B111,'FFA Data (Risk)'!A:S,19,FALSE)</f>
        <v>3.0085999999999999</v>
      </c>
      <c r="N111" s="8">
        <f t="shared" si="4"/>
        <v>0.28191529235382307</v>
      </c>
      <c r="O111" s="6">
        <f>VLOOKUP(B111,'FFA Data (Risk)'!A:S,6,FALSE)</f>
        <v>-33.29</v>
      </c>
      <c r="P111" s="6">
        <f>VLOOKUP(B111,'FFA Data (Risk)'!A:S,13,FALSE)</f>
        <v>3.6722000000000001</v>
      </c>
      <c r="Q111" s="5">
        <f>VLOOKUP(B111,'FFA Data (Risk)'!A:S,11,FALSE)</f>
        <v>40</v>
      </c>
      <c r="R111" t="str">
        <f t="shared" si="5"/>
        <v>RB</v>
      </c>
    </row>
    <row r="112" spans="1:18">
      <c r="A112">
        <v>111</v>
      </c>
      <c r="B112" t="s">
        <v>148</v>
      </c>
      <c r="C112">
        <v>14</v>
      </c>
      <c r="D112" t="s">
        <v>1448</v>
      </c>
      <c r="E112" t="s">
        <v>68</v>
      </c>
      <c r="F112">
        <v>9</v>
      </c>
      <c r="G112">
        <v>70</v>
      </c>
      <c r="H112">
        <v>168</v>
      </c>
      <c r="I112" s="6">
        <v>110.5</v>
      </c>
      <c r="J112" s="6">
        <v>21.9</v>
      </c>
      <c r="K112">
        <v>100</v>
      </c>
      <c r="L112" s="6">
        <f>VLOOKUP(B112,'PPG Lookup'!A:B,2,FALSE)</f>
        <v>7.6137499999999987</v>
      </c>
      <c r="M112" s="6">
        <f>VLOOKUP(B112,'FFA Data (Risk)'!A:S,19,FALSE)</f>
        <v>4.8400999999999996</v>
      </c>
      <c r="N112" s="8">
        <f t="shared" si="4"/>
        <v>0.4535326086956521</v>
      </c>
      <c r="O112" s="6">
        <f>VLOOKUP(B112,'FFA Data (Risk)'!A:S,6,FALSE)</f>
        <v>-0.12839999999999999</v>
      </c>
      <c r="P112" s="6">
        <f>VLOOKUP(B112,'FFA Data (Risk)'!A:S,13,FALSE)</f>
        <v>0.2833</v>
      </c>
      <c r="Q112" s="5">
        <f>VLOOKUP(B112,'FFA Data (Risk)'!A:S,11,FALSE)</f>
        <v>37</v>
      </c>
      <c r="R112" t="str">
        <f t="shared" si="5"/>
        <v>WR</v>
      </c>
    </row>
    <row r="113" spans="1:18">
      <c r="A113">
        <v>112</v>
      </c>
      <c r="B113" t="s">
        <v>213</v>
      </c>
      <c r="C113">
        <v>14</v>
      </c>
      <c r="D113" t="s">
        <v>1449</v>
      </c>
      <c r="E113" t="s">
        <v>34</v>
      </c>
      <c r="F113">
        <v>7</v>
      </c>
      <c r="G113">
        <v>47</v>
      </c>
      <c r="H113">
        <v>168</v>
      </c>
      <c r="I113" s="6">
        <v>108.2</v>
      </c>
      <c r="J113" s="6">
        <v>26.2</v>
      </c>
      <c r="K113">
        <v>125</v>
      </c>
      <c r="L113" s="6">
        <f>VLOOKUP(B113,'PPG Lookup'!A:B,2,FALSE)</f>
        <v>5.1987500000000004</v>
      </c>
      <c r="M113" s="6">
        <f>VLOOKUP(B113,'FFA Data (Risk)'!A:S,19,FALSE)</f>
        <v>2.1629999999999998</v>
      </c>
      <c r="N113" s="8">
        <f t="shared" si="4"/>
        <v>0.20267991004497748</v>
      </c>
      <c r="O113" s="6">
        <f>VLOOKUP(B113,'FFA Data (Risk)'!A:S,6,FALSE)</f>
        <v>-15.903700000000001</v>
      </c>
      <c r="P113" s="6">
        <f>VLOOKUP(B113,'FFA Data (Risk)'!A:S,13,FALSE)</f>
        <v>2.1421999999999999</v>
      </c>
      <c r="Q113" s="5">
        <f>VLOOKUP(B113,'FFA Data (Risk)'!A:S,11,FALSE)</f>
        <v>48</v>
      </c>
      <c r="R113" t="str">
        <f t="shared" si="5"/>
        <v>WR</v>
      </c>
    </row>
    <row r="114" spans="1:18">
      <c r="A114">
        <v>113</v>
      </c>
      <c r="B114" t="s">
        <v>155</v>
      </c>
      <c r="C114">
        <v>14</v>
      </c>
      <c r="D114" t="s">
        <v>1452</v>
      </c>
      <c r="E114" t="s">
        <v>71</v>
      </c>
      <c r="F114">
        <v>10</v>
      </c>
      <c r="G114">
        <v>59</v>
      </c>
      <c r="H114">
        <v>152</v>
      </c>
      <c r="I114" s="6">
        <v>105.8</v>
      </c>
      <c r="J114" s="6">
        <v>20.100000000000001</v>
      </c>
      <c r="K114">
        <v>108</v>
      </c>
      <c r="L114" s="6">
        <f>VLOOKUP(B114,'PPG Lookup'!A:B,2,FALSE)</f>
        <v>5.0481249999999998</v>
      </c>
      <c r="M114" s="6">
        <f>VLOOKUP(B114,'FFA Data (Risk)'!A:S,19,FALSE)</f>
        <v>5.6448999999999998</v>
      </c>
      <c r="N114" s="8">
        <f t="shared" si="4"/>
        <v>0.52894490254872562</v>
      </c>
      <c r="O114" s="6">
        <f>VLOOKUP(B114,'FFA Data (Risk)'!A:S,6,FALSE)</f>
        <v>-38.034999999999997</v>
      </c>
      <c r="P114" s="6">
        <f>VLOOKUP(B114,'FFA Data (Risk)'!A:S,13,FALSE)</f>
        <v>0.66969999999999996</v>
      </c>
      <c r="Q114" s="5">
        <f>VLOOKUP(B114,'FFA Data (Risk)'!A:S,11,FALSE)</f>
        <v>42</v>
      </c>
      <c r="R114" t="str">
        <f t="shared" si="5"/>
        <v>RB</v>
      </c>
    </row>
    <row r="115" spans="1:18">
      <c r="A115">
        <v>114</v>
      </c>
      <c r="B115" t="s">
        <v>147</v>
      </c>
      <c r="C115">
        <v>14</v>
      </c>
      <c r="D115" t="s">
        <v>1461</v>
      </c>
      <c r="E115" t="s">
        <v>85</v>
      </c>
      <c r="F115">
        <v>10</v>
      </c>
      <c r="G115">
        <v>78</v>
      </c>
      <c r="H115">
        <v>140</v>
      </c>
      <c r="I115" s="6">
        <v>112.8</v>
      </c>
      <c r="J115" s="6">
        <v>14.3</v>
      </c>
      <c r="K115">
        <v>121</v>
      </c>
      <c r="L115" s="6">
        <f>VLOOKUP(B115,'PPG Lookup'!A:B,2,FALSE)</f>
        <v>5.2331250000000002</v>
      </c>
      <c r="M115" s="6">
        <f>VLOOKUP(B115,'FFA Data (Risk)'!A:S,19,FALSE)</f>
        <v>2.9702999999999999</v>
      </c>
      <c r="N115" s="8">
        <f t="shared" si="4"/>
        <v>0.27832646176911541</v>
      </c>
      <c r="O115" s="6">
        <f>VLOOKUP(B115,'FFA Data (Risk)'!A:S,6,FALSE)</f>
        <v>-35.889400000000002</v>
      </c>
      <c r="P115" s="6">
        <f>VLOOKUP(B115,'FFA Data (Risk)'!A:S,13,FALSE)</f>
        <v>2.2008000000000001</v>
      </c>
      <c r="Q115" s="5">
        <f>VLOOKUP(B115,'FFA Data (Risk)'!A:S,11,FALSE)</f>
        <v>41</v>
      </c>
      <c r="R115" t="str">
        <f t="shared" si="5"/>
        <v>RB</v>
      </c>
    </row>
    <row r="116" spans="1:18">
      <c r="A116">
        <v>115</v>
      </c>
      <c r="B116" t="s">
        <v>184</v>
      </c>
      <c r="C116">
        <v>14</v>
      </c>
      <c r="D116" t="s">
        <v>1440</v>
      </c>
      <c r="E116" t="s">
        <v>44</v>
      </c>
      <c r="F116">
        <v>8</v>
      </c>
      <c r="G116">
        <v>68</v>
      </c>
      <c r="H116">
        <v>161</v>
      </c>
      <c r="I116" s="6">
        <v>111.7</v>
      </c>
      <c r="J116" s="6">
        <v>21.9</v>
      </c>
      <c r="K116">
        <v>126</v>
      </c>
      <c r="L116" s="6">
        <f>VLOOKUP(B116,'PPG Lookup'!A:B,2,FALSE)</f>
        <v>14.441000000000001</v>
      </c>
      <c r="M116" s="6">
        <f>VLOOKUP(B116,'FFA Data (Risk)'!A:S,19,FALSE)</f>
        <v>8.7781000000000002</v>
      </c>
      <c r="N116" s="8">
        <f t="shared" si="4"/>
        <v>0.82253560719640173</v>
      </c>
      <c r="O116" s="6">
        <f>VLOOKUP(B116,'FFA Data (Risk)'!A:S,6,FALSE)</f>
        <v>-32.863999999999997</v>
      </c>
      <c r="P116" s="6">
        <f>VLOOKUP(B116,'FFA Data (Risk)'!A:S,13,FALSE)</f>
        <v>6.0164999999999997</v>
      </c>
      <c r="Q116" s="5">
        <f>VLOOKUP(B116,'FFA Data (Risk)'!A:S,11,FALSE)</f>
        <v>21</v>
      </c>
      <c r="R116" t="str">
        <f t="shared" si="5"/>
        <v>QB</v>
      </c>
    </row>
    <row r="117" spans="1:18">
      <c r="A117">
        <v>116</v>
      </c>
      <c r="B117" t="s">
        <v>191</v>
      </c>
      <c r="C117">
        <v>14</v>
      </c>
      <c r="D117" t="s">
        <v>1451</v>
      </c>
      <c r="E117" t="s">
        <v>95</v>
      </c>
      <c r="F117">
        <v>6</v>
      </c>
      <c r="G117">
        <v>66</v>
      </c>
      <c r="H117">
        <v>184</v>
      </c>
      <c r="I117" s="6">
        <v>114.8</v>
      </c>
      <c r="J117" s="6">
        <v>25.1</v>
      </c>
      <c r="K117">
        <v>145</v>
      </c>
      <c r="L117" s="6">
        <f>VLOOKUP(B117,'PPG Lookup'!A:B,2,FALSE)</f>
        <v>6.3606249999999998</v>
      </c>
      <c r="M117" s="6">
        <f>VLOOKUP(B117,'FFA Data (Risk)'!A:S,19,FALSE)</f>
        <v>3.4727999999999999</v>
      </c>
      <c r="N117" s="8">
        <f t="shared" si="4"/>
        <v>0.32541229385307341</v>
      </c>
      <c r="O117" s="6">
        <f>VLOOKUP(B117,'FFA Data (Risk)'!A:S,6,FALSE)</f>
        <v>-21.425599999999999</v>
      </c>
      <c r="P117" s="6">
        <f>VLOOKUP(B117,'FFA Data (Risk)'!A:S,13,FALSE)</f>
        <v>1.1402000000000001</v>
      </c>
      <c r="Q117" s="5">
        <f>VLOOKUP(B117,'FFA Data (Risk)'!A:S,11,FALSE)</f>
        <v>52</v>
      </c>
      <c r="R117" t="str">
        <f t="shared" si="5"/>
        <v>WR</v>
      </c>
    </row>
    <row r="118" spans="1:18">
      <c r="A118">
        <v>117</v>
      </c>
      <c r="B118" t="s">
        <v>160</v>
      </c>
      <c r="C118">
        <v>15</v>
      </c>
      <c r="D118" t="s">
        <v>1456</v>
      </c>
      <c r="E118" t="s">
        <v>17</v>
      </c>
      <c r="F118">
        <v>5</v>
      </c>
      <c r="G118">
        <v>32</v>
      </c>
      <c r="H118">
        <v>172</v>
      </c>
      <c r="I118" s="6">
        <v>121.8</v>
      </c>
      <c r="J118" s="6">
        <v>22.3</v>
      </c>
      <c r="K118">
        <v>134</v>
      </c>
      <c r="L118" s="6">
        <f>VLOOKUP(B118,'PPG Lookup'!A:B,2,FALSE)</f>
        <v>5.3974999999999991</v>
      </c>
      <c r="M118" s="6">
        <f>VLOOKUP(B118,'FFA Data (Risk)'!A:S,19,FALSE)</f>
        <v>5.4032999999999998</v>
      </c>
      <c r="N118" s="8">
        <f t="shared" si="4"/>
        <v>0.50630622188905539</v>
      </c>
      <c r="O118" s="6">
        <f>VLOOKUP(B118,'FFA Data (Risk)'!A:S,6,FALSE)</f>
        <v>-19.374099999999999</v>
      </c>
      <c r="P118" s="6">
        <f>VLOOKUP(B118,'FFA Data (Risk)'!A:S,13,FALSE)</f>
        <v>0.4229</v>
      </c>
      <c r="Q118" s="5">
        <f>VLOOKUP(B118,'FFA Data (Risk)'!A:S,11,FALSE)</f>
        <v>11</v>
      </c>
      <c r="R118" t="str">
        <f t="shared" si="5"/>
        <v>TE</v>
      </c>
    </row>
    <row r="119" spans="1:18">
      <c r="A119">
        <v>118</v>
      </c>
      <c r="B119" t="s">
        <v>169</v>
      </c>
      <c r="C119">
        <v>15</v>
      </c>
      <c r="D119" t="s">
        <v>1462</v>
      </c>
      <c r="E119" t="s">
        <v>141</v>
      </c>
      <c r="F119">
        <v>4</v>
      </c>
      <c r="G119">
        <v>84</v>
      </c>
      <c r="H119">
        <v>168</v>
      </c>
      <c r="I119" s="6">
        <v>120.7</v>
      </c>
      <c r="J119" s="6">
        <v>18.600000000000001</v>
      </c>
      <c r="K119">
        <v>116</v>
      </c>
      <c r="L119" s="6">
        <f>VLOOKUP(B119,'PPG Lookup'!A:B,2,FALSE)</f>
        <v>4.2156250000000002</v>
      </c>
      <c r="M119" s="6">
        <f>VLOOKUP(B119,'FFA Data (Risk)'!A:S,19,FALSE)</f>
        <v>4.274</v>
      </c>
      <c r="N119" s="8">
        <f t="shared" si="4"/>
        <v>0.40048725637181409</v>
      </c>
      <c r="O119" s="6">
        <f>VLOOKUP(B119,'FFA Data (Risk)'!A:S,6,FALSE)</f>
        <v>-54.769199999999998</v>
      </c>
      <c r="P119" s="6">
        <f>VLOOKUP(B119,'FFA Data (Risk)'!A:S,13,FALSE)</f>
        <v>1.9415</v>
      </c>
      <c r="Q119" s="5">
        <f>VLOOKUP(B119,'FFA Data (Risk)'!A:S,11,FALSE)</f>
        <v>49</v>
      </c>
      <c r="R119" t="str">
        <f t="shared" si="5"/>
        <v>RB</v>
      </c>
    </row>
    <row r="120" spans="1:18">
      <c r="A120">
        <v>119</v>
      </c>
      <c r="B120" t="s">
        <v>182</v>
      </c>
      <c r="C120">
        <v>15</v>
      </c>
      <c r="D120" t="s">
        <v>1444</v>
      </c>
      <c r="E120" t="s">
        <v>17</v>
      </c>
      <c r="F120">
        <v>5</v>
      </c>
      <c r="G120">
        <v>78</v>
      </c>
      <c r="H120">
        <v>159</v>
      </c>
      <c r="I120" s="6">
        <v>125.5</v>
      </c>
      <c r="J120" s="6">
        <v>15.3</v>
      </c>
      <c r="K120">
        <v>128</v>
      </c>
      <c r="L120" s="6">
        <f>VLOOKUP(B120,'PPG Lookup'!A:B,2,FALSE)</f>
        <v>15.001374999999999</v>
      </c>
      <c r="M120" s="6">
        <f>VLOOKUP(B120,'FFA Data (Risk)'!A:S,19,FALSE)</f>
        <v>7.87</v>
      </c>
      <c r="N120" s="8">
        <f t="shared" si="4"/>
        <v>0.73744377811094453</v>
      </c>
      <c r="O120" s="6">
        <f>VLOOKUP(B120,'FFA Data (Risk)'!A:S,6,FALSE)</f>
        <v>-23.8095</v>
      </c>
      <c r="P120" s="6">
        <f>VLOOKUP(B120,'FFA Data (Risk)'!A:S,13,FALSE)</f>
        <v>3.9672999999999998</v>
      </c>
      <c r="Q120" s="5">
        <f>VLOOKUP(B120,'FFA Data (Risk)'!A:S,11,FALSE)</f>
        <v>16</v>
      </c>
      <c r="R120" t="str">
        <f t="shared" si="5"/>
        <v>QB</v>
      </c>
    </row>
    <row r="121" spans="1:18">
      <c r="A121">
        <v>120</v>
      </c>
      <c r="B121" t="s">
        <v>159</v>
      </c>
      <c r="C121">
        <v>14</v>
      </c>
      <c r="D121" t="s">
        <v>1454</v>
      </c>
      <c r="E121" t="s">
        <v>49</v>
      </c>
      <c r="F121">
        <v>9</v>
      </c>
      <c r="G121">
        <v>77</v>
      </c>
      <c r="H121">
        <v>175</v>
      </c>
      <c r="I121" s="6">
        <v>114.5</v>
      </c>
      <c r="J121" s="6">
        <v>24.1</v>
      </c>
      <c r="K121">
        <v>114</v>
      </c>
      <c r="L121" s="6">
        <f>VLOOKUP(B121,'PPG Lookup'!A:B,2,FALSE)</f>
        <v>7.3075000000000001</v>
      </c>
      <c r="M121" s="6">
        <f>VLOOKUP(B121,'FFA Data (Risk)'!A:S,19,FALSE)</f>
        <v>6.9588000000000001</v>
      </c>
      <c r="N121" s="8">
        <f t="shared" si="4"/>
        <v>0.65206146926536734</v>
      </c>
      <c r="O121" s="6">
        <f>VLOOKUP(B121,'FFA Data (Risk)'!A:S,6,FALSE)</f>
        <v>-19.965499999999999</v>
      </c>
      <c r="P121" s="6">
        <f>VLOOKUP(B121,'FFA Data (Risk)'!A:S,13,FALSE)</f>
        <v>1.4691000000000001</v>
      </c>
      <c r="Q121" s="5">
        <f>VLOOKUP(B121,'FFA Data (Risk)'!A:S,11,FALSE)</f>
        <v>51</v>
      </c>
      <c r="R121" t="str">
        <f t="shared" si="5"/>
        <v>WR</v>
      </c>
    </row>
    <row r="122" spans="1:18">
      <c r="A122">
        <v>121</v>
      </c>
      <c r="B122" t="s">
        <v>175</v>
      </c>
      <c r="C122">
        <v>15</v>
      </c>
      <c r="D122" t="s">
        <v>1446</v>
      </c>
      <c r="E122" t="s">
        <v>85</v>
      </c>
      <c r="F122">
        <v>10</v>
      </c>
      <c r="G122">
        <v>88</v>
      </c>
      <c r="H122">
        <v>173</v>
      </c>
      <c r="I122" s="6">
        <v>124.2</v>
      </c>
      <c r="J122" s="6">
        <v>21.2</v>
      </c>
      <c r="K122">
        <v>135</v>
      </c>
      <c r="L122" s="6">
        <f>VLOOKUP(B122,'PPG Lookup'!A:B,2,FALSE)</f>
        <v>15.690000000000001</v>
      </c>
      <c r="M122" s="6">
        <f>VLOOKUP(B122,'FFA Data (Risk)'!A:S,19,FALSE)</f>
        <v>3.2524000000000002</v>
      </c>
      <c r="N122" s="8">
        <f t="shared" si="4"/>
        <v>0.30476011994002999</v>
      </c>
      <c r="O122" s="6">
        <f>VLOOKUP(B122,'FFA Data (Risk)'!A:S,6,FALSE)</f>
        <v>-5.9969999999999999</v>
      </c>
      <c r="P122" s="6">
        <f>VLOOKUP(B122,'FFA Data (Risk)'!A:S,13,FALSE)</f>
        <v>6.9203999999999999</v>
      </c>
      <c r="Q122" s="5">
        <f>VLOOKUP(B122,'FFA Data (Risk)'!A:S,11,FALSE)</f>
        <v>13</v>
      </c>
      <c r="R122" t="str">
        <f t="shared" si="5"/>
        <v>QB</v>
      </c>
    </row>
    <row r="123" spans="1:18">
      <c r="A123">
        <v>122</v>
      </c>
      <c r="B123" t="s">
        <v>188</v>
      </c>
      <c r="C123">
        <v>15</v>
      </c>
      <c r="D123" t="s">
        <v>1457</v>
      </c>
      <c r="E123" t="s">
        <v>71</v>
      </c>
      <c r="F123">
        <v>10</v>
      </c>
      <c r="G123">
        <v>74</v>
      </c>
      <c r="H123">
        <v>185</v>
      </c>
      <c r="I123" s="6">
        <v>118.8</v>
      </c>
      <c r="J123" s="6">
        <v>25.8</v>
      </c>
      <c r="K123">
        <v>137</v>
      </c>
      <c r="L123" s="6">
        <f>VLOOKUP(B123,'PPG Lookup'!A:B,2,FALSE)</f>
        <v>5.2</v>
      </c>
      <c r="M123" s="6">
        <f>VLOOKUP(B123,'FFA Data (Risk)'!A:S,19,FALSE)</f>
        <v>4.9089999999999998</v>
      </c>
      <c r="N123" s="8">
        <f t="shared" si="4"/>
        <v>0.45998875562218888</v>
      </c>
      <c r="O123" s="6">
        <f>VLOOKUP(B123,'FFA Data (Risk)'!A:S,6,FALSE)</f>
        <v>-27.167300000000001</v>
      </c>
      <c r="P123" s="6">
        <f>VLOOKUP(B123,'FFA Data (Risk)'!A:S,13,FALSE)</f>
        <v>0.95540000000000003</v>
      </c>
      <c r="Q123" s="5">
        <f>VLOOKUP(B123,'FFA Data (Risk)'!A:S,11,FALSE)</f>
        <v>57</v>
      </c>
      <c r="R123" t="str">
        <f t="shared" si="5"/>
        <v>WR</v>
      </c>
    </row>
    <row r="124" spans="1:18">
      <c r="A124">
        <v>123</v>
      </c>
      <c r="B124" t="s">
        <v>166</v>
      </c>
      <c r="C124">
        <v>15</v>
      </c>
      <c r="D124" t="s">
        <v>1458</v>
      </c>
      <c r="E124" t="s">
        <v>53</v>
      </c>
      <c r="F124">
        <v>6</v>
      </c>
      <c r="G124">
        <v>88</v>
      </c>
      <c r="H124">
        <v>159</v>
      </c>
      <c r="I124">
        <v>126.9</v>
      </c>
      <c r="J124">
        <v>18.5</v>
      </c>
      <c r="K124" s="6">
        <v>139</v>
      </c>
      <c r="L124" s="6">
        <f>VLOOKUP(B124,'PPG Lookup'!A:B,2,FALSE)</f>
        <v>4.8637500000000005</v>
      </c>
      <c r="M124" s="6">
        <f>VLOOKUP(B124,'FFA Data (Risk)'!A:S,19,FALSE)</f>
        <v>6.7938999999999998</v>
      </c>
      <c r="N124" s="8">
        <f t="shared" si="4"/>
        <v>0.63660982008995493</v>
      </c>
      <c r="O124" s="6">
        <f>VLOOKUP(B124,'FFA Data (Risk)'!A:S,6,FALSE)</f>
        <v>-27.6281</v>
      </c>
      <c r="P124" s="6">
        <f>VLOOKUP(B124,'FFA Data (Risk)'!A:S,13,FALSE)</f>
        <v>1.6422000000000001</v>
      </c>
      <c r="Q124" s="5">
        <f>VLOOKUP(B124,'FFA Data (Risk)'!A:S,11,FALSE)</f>
        <v>21</v>
      </c>
      <c r="R124" t="str">
        <f t="shared" si="5"/>
        <v>TE</v>
      </c>
    </row>
    <row r="125" spans="1:18">
      <c r="A125">
        <v>124</v>
      </c>
      <c r="B125" t="s">
        <v>170</v>
      </c>
      <c r="C125">
        <v>15</v>
      </c>
      <c r="D125" t="s">
        <v>1463</v>
      </c>
      <c r="E125" t="s">
        <v>30</v>
      </c>
      <c r="F125">
        <v>11</v>
      </c>
      <c r="G125">
        <v>93</v>
      </c>
      <c r="H125">
        <v>182</v>
      </c>
      <c r="I125" s="6">
        <v>125.4</v>
      </c>
      <c r="J125" s="6">
        <v>20.399999999999999</v>
      </c>
      <c r="K125">
        <v>181</v>
      </c>
      <c r="L125" s="6">
        <f>VLOOKUP(B125,'PPG Lookup'!A:B,2,FALSE)</f>
        <v>5.515625</v>
      </c>
      <c r="M125" s="6">
        <f>VLOOKUP(B125,'FFA Data (Risk)'!A:S,19,FALSE)</f>
        <v>3.7395999999999998</v>
      </c>
      <c r="N125" s="8">
        <f t="shared" si="4"/>
        <v>0.35041229385307343</v>
      </c>
      <c r="O125" s="6">
        <f>VLOOKUP(B125,'FFA Data (Risk)'!A:S,6,FALSE)</f>
        <v>-27.037600000000001</v>
      </c>
      <c r="P125" s="6">
        <f>VLOOKUP(B125,'FFA Data (Risk)'!A:S,13,FALSE)</f>
        <v>0.91210000000000002</v>
      </c>
      <c r="Q125" s="5">
        <f>VLOOKUP(B125,'FFA Data (Risk)'!A:S,11,FALSE)</f>
        <v>20</v>
      </c>
      <c r="R125" t="str">
        <f t="shared" si="5"/>
        <v>TE</v>
      </c>
    </row>
    <row r="126" spans="1:18">
      <c r="A126">
        <v>125</v>
      </c>
      <c r="B126" t="s">
        <v>162</v>
      </c>
      <c r="C126">
        <v>16</v>
      </c>
      <c r="D126" t="s">
        <v>1469</v>
      </c>
      <c r="E126" t="s">
        <v>57</v>
      </c>
      <c r="F126">
        <v>10</v>
      </c>
      <c r="G126">
        <v>93</v>
      </c>
      <c r="H126">
        <v>179</v>
      </c>
      <c r="I126" s="6">
        <v>129.4</v>
      </c>
      <c r="J126" s="6">
        <v>19.600000000000001</v>
      </c>
      <c r="K126">
        <v>141</v>
      </c>
      <c r="L126" s="6">
        <f>VLOOKUP(B126,'PPG Lookup'!A:B,2,FALSE)</f>
        <v>5.7993750000000004</v>
      </c>
      <c r="M126" s="6">
        <f>VLOOKUP(B126,'FFA Data (Risk)'!A:S,19,FALSE)</f>
        <v>4.4932999999999996</v>
      </c>
      <c r="N126" s="8">
        <f t="shared" si="4"/>
        <v>0.42103635682158913</v>
      </c>
      <c r="O126" s="6">
        <f>VLOOKUP(B126,'FFA Data (Risk)'!A:S,6,FALSE)</f>
        <v>-19.772600000000001</v>
      </c>
      <c r="P126" s="6">
        <f>VLOOKUP(B126,'FFA Data (Risk)'!A:S,13,FALSE)</f>
        <v>0.5514</v>
      </c>
      <c r="Q126" s="5">
        <f>VLOOKUP(B126,'FFA Data (Risk)'!A:S,11,FALSE)</f>
        <v>12</v>
      </c>
      <c r="R126" t="str">
        <f t="shared" si="5"/>
        <v>TE</v>
      </c>
    </row>
    <row r="127" spans="1:18">
      <c r="A127">
        <v>126</v>
      </c>
      <c r="B127" t="s">
        <v>172</v>
      </c>
      <c r="C127">
        <v>15</v>
      </c>
      <c r="D127" t="s">
        <v>1470</v>
      </c>
      <c r="E127" t="s">
        <v>24</v>
      </c>
      <c r="F127">
        <v>7</v>
      </c>
      <c r="G127">
        <v>71</v>
      </c>
      <c r="H127">
        <v>194</v>
      </c>
      <c r="I127" s="6">
        <v>127.9</v>
      </c>
      <c r="J127" s="6">
        <v>21.9</v>
      </c>
      <c r="K127">
        <v>133</v>
      </c>
      <c r="L127" s="6">
        <f>VLOOKUP(B127,'PPG Lookup'!A:B,2,FALSE)</f>
        <v>5.6274999999999995</v>
      </c>
      <c r="M127" s="6">
        <f>VLOOKUP(B127,'FFA Data (Risk)'!A:S,19,FALSE)</f>
        <v>3.6383999999999999</v>
      </c>
      <c r="N127" s="8">
        <f t="shared" si="4"/>
        <v>0.34092953523238378</v>
      </c>
      <c r="O127" s="6">
        <f>VLOOKUP(B127,'FFA Data (Risk)'!A:S,6,FALSE)</f>
        <v>-20.826699999999999</v>
      </c>
      <c r="P127" s="6">
        <f>VLOOKUP(B127,'FFA Data (Risk)'!A:S,13,FALSE)</f>
        <v>1.5663</v>
      </c>
      <c r="Q127" s="5">
        <f>VLOOKUP(B127,'FFA Data (Risk)'!A:S,11,FALSE)</f>
        <v>14</v>
      </c>
      <c r="R127" t="str">
        <f t="shared" si="5"/>
        <v>TE</v>
      </c>
    </row>
    <row r="128" spans="1:18">
      <c r="A128">
        <v>127</v>
      </c>
      <c r="B128" t="s">
        <v>154</v>
      </c>
      <c r="C128">
        <v>15</v>
      </c>
      <c r="D128" t="s">
        <v>1467</v>
      </c>
      <c r="E128" t="s">
        <v>53</v>
      </c>
      <c r="F128">
        <v>6</v>
      </c>
      <c r="G128">
        <v>81</v>
      </c>
      <c r="H128">
        <v>166</v>
      </c>
      <c r="I128" s="6">
        <v>126.7</v>
      </c>
      <c r="J128" s="6">
        <v>21.8</v>
      </c>
      <c r="K128">
        <v>130</v>
      </c>
      <c r="L128" s="6">
        <f>VLOOKUP(B128,'PPG Lookup'!A:B,2,FALSE)</f>
        <v>5.9168750000000001</v>
      </c>
      <c r="M128" s="6">
        <f>VLOOKUP(B128,'FFA Data (Risk)'!A:S,19,FALSE)</f>
        <v>3.3685</v>
      </c>
      <c r="N128" s="8">
        <f t="shared" si="4"/>
        <v>0.31563905547226384</v>
      </c>
      <c r="O128" s="6">
        <f>VLOOKUP(B128,'FFA Data (Risk)'!A:S,6,FALSE)</f>
        <v>-42.403700000000001</v>
      </c>
      <c r="P128" s="6">
        <f>VLOOKUP(B128,'FFA Data (Risk)'!A:S,13,FALSE)</f>
        <v>1.8002</v>
      </c>
      <c r="Q128" s="5">
        <f>VLOOKUP(B128,'FFA Data (Risk)'!A:S,11,FALSE)</f>
        <v>45</v>
      </c>
      <c r="R128" t="str">
        <f t="shared" si="5"/>
        <v>RB</v>
      </c>
    </row>
    <row r="129" spans="1:18">
      <c r="A129">
        <v>128</v>
      </c>
      <c r="B129" t="s">
        <v>163</v>
      </c>
      <c r="C129">
        <v>16</v>
      </c>
      <c r="D129" t="s">
        <v>1473</v>
      </c>
      <c r="E129" t="s">
        <v>15</v>
      </c>
      <c r="F129">
        <v>11</v>
      </c>
      <c r="G129">
        <v>92</v>
      </c>
      <c r="H129">
        <v>174</v>
      </c>
      <c r="I129" s="6">
        <v>131.30000000000001</v>
      </c>
      <c r="J129" s="6">
        <v>15.6</v>
      </c>
      <c r="K129">
        <v>215</v>
      </c>
      <c r="L129" s="6">
        <f>VLOOKUP(B129,'PPG Lookup'!A:B,2,FALSE)</f>
        <v>5.5743749999999999</v>
      </c>
      <c r="M129" s="6">
        <f>VLOOKUP(B129,'FFA Data (Risk)'!A:S,19,FALSE)</f>
        <v>3.6907000000000001</v>
      </c>
      <c r="N129" s="8">
        <f t="shared" si="4"/>
        <v>0.34583020989505248</v>
      </c>
      <c r="O129" s="6">
        <f>VLOOKUP(B129,'FFA Data (Risk)'!A:S,6,FALSE)</f>
        <v>-21.482600000000001</v>
      </c>
      <c r="P129" s="6">
        <f>VLOOKUP(B129,'FFA Data (Risk)'!A:S,13,FALSE)</f>
        <v>1.8559000000000001</v>
      </c>
      <c r="Q129" s="5">
        <f>VLOOKUP(B129,'FFA Data (Risk)'!A:S,11,FALSE)</f>
        <v>15</v>
      </c>
      <c r="R129" t="str">
        <f t="shared" si="5"/>
        <v>TE</v>
      </c>
    </row>
    <row r="130" spans="1:18">
      <c r="A130">
        <v>129</v>
      </c>
      <c r="B130" t="s">
        <v>165</v>
      </c>
      <c r="C130">
        <v>16</v>
      </c>
      <c r="D130" t="s">
        <v>1471</v>
      </c>
      <c r="E130" t="s">
        <v>83</v>
      </c>
      <c r="F130">
        <v>6</v>
      </c>
      <c r="G130">
        <v>100</v>
      </c>
      <c r="H130">
        <v>176</v>
      </c>
      <c r="I130" s="6">
        <v>129.30000000000001</v>
      </c>
      <c r="J130" s="6">
        <v>20.2</v>
      </c>
      <c r="K130">
        <v>143</v>
      </c>
      <c r="L130" s="6">
        <f>VLOOKUP(B130,'PPG Lookup'!A:B,2,FALSE)</f>
        <v>4.7468750000000002</v>
      </c>
      <c r="M130" s="6">
        <f>VLOOKUP(B130,'FFA Data (Risk)'!A:S,19,FALSE)</f>
        <v>4.4097999999999997</v>
      </c>
      <c r="N130" s="8">
        <f t="shared" si="4"/>
        <v>0.41321214392803596</v>
      </c>
      <c r="O130" s="6">
        <f>VLOOKUP(B130,'FFA Data (Risk)'!A:S,6,FALSE)</f>
        <v>-38.145299999999999</v>
      </c>
      <c r="P130" s="6">
        <f>VLOOKUP(B130,'FFA Data (Risk)'!A:S,13,FALSE)</f>
        <v>2.6886999999999999</v>
      </c>
      <c r="Q130" s="5">
        <f>VLOOKUP(B130,'FFA Data (Risk)'!A:S,11,FALSE)</f>
        <v>43</v>
      </c>
      <c r="R130" t="str">
        <f t="shared" si="5"/>
        <v>RB</v>
      </c>
    </row>
    <row r="131" spans="1:18">
      <c r="A131">
        <v>130</v>
      </c>
      <c r="B131" t="s">
        <v>167</v>
      </c>
      <c r="C131">
        <v>16</v>
      </c>
      <c r="D131" t="s">
        <v>1479</v>
      </c>
      <c r="E131" t="s">
        <v>71</v>
      </c>
      <c r="F131">
        <v>10</v>
      </c>
      <c r="G131">
        <v>90</v>
      </c>
      <c r="H131">
        <v>167</v>
      </c>
      <c r="I131" s="6">
        <v>133.6</v>
      </c>
      <c r="J131" s="6">
        <v>18.399999999999999</v>
      </c>
      <c r="K131">
        <v>138</v>
      </c>
      <c r="L131" s="6">
        <f>VLOOKUP(B131,'PPG Lookup'!A:B,2,FALSE)</f>
        <v>5.3493750000000002</v>
      </c>
      <c r="M131" s="6">
        <f>VLOOKUP(B131,'FFA Data (Risk)'!A:S,19,FALSE)</f>
        <v>3.0924</v>
      </c>
      <c r="N131" s="8">
        <f t="shared" ref="N131:N194" si="6">(M131-MIN(M:M))/(MAX(M:M)-MIN(M:M))</f>
        <v>0.28976761619190405</v>
      </c>
      <c r="O131" s="6">
        <f>VLOOKUP(B131,'FFA Data (Risk)'!A:S,6,FALSE)</f>
        <v>-26.3062</v>
      </c>
      <c r="P131" s="6">
        <f>VLOOKUP(B131,'FFA Data (Risk)'!A:S,13,FALSE)</f>
        <v>1.0266999999999999</v>
      </c>
      <c r="Q131" s="5">
        <f>VLOOKUP(B131,'FFA Data (Risk)'!A:S,11,FALSE)</f>
        <v>19</v>
      </c>
      <c r="R131" t="str">
        <f t="shared" ref="R131:R194" si="7">LEFT(D131,2)</f>
        <v>TE</v>
      </c>
    </row>
    <row r="132" spans="1:18">
      <c r="A132">
        <v>131</v>
      </c>
      <c r="B132" t="s">
        <v>186</v>
      </c>
      <c r="C132">
        <v>16</v>
      </c>
      <c r="D132" t="s">
        <v>1459</v>
      </c>
      <c r="E132" t="s">
        <v>64</v>
      </c>
      <c r="F132">
        <v>5</v>
      </c>
      <c r="G132">
        <v>101</v>
      </c>
      <c r="H132">
        <v>168</v>
      </c>
      <c r="I132" s="6">
        <v>130.19999999999999</v>
      </c>
      <c r="J132" s="6">
        <v>16.600000000000001</v>
      </c>
      <c r="K132">
        <v>131</v>
      </c>
      <c r="L132" s="6">
        <f>VLOOKUP(B132,'PPG Lookup'!A:B,2,FALSE)</f>
        <v>6.4293750000000003</v>
      </c>
      <c r="M132" s="6">
        <f>VLOOKUP(B132,'FFA Data (Risk)'!A:S,19,FALSE)</f>
        <v>6.9432999999999998</v>
      </c>
      <c r="N132" s="8">
        <f t="shared" si="6"/>
        <v>0.65060907046476757</v>
      </c>
      <c r="O132" s="6">
        <f>VLOOKUP(B132,'FFA Data (Risk)'!A:S,6,FALSE)</f>
        <v>-23.687999999999999</v>
      </c>
      <c r="P132" s="6">
        <f>VLOOKUP(B132,'FFA Data (Risk)'!A:S,13,FALSE)</f>
        <v>0.55149999999999999</v>
      </c>
      <c r="Q132" s="5">
        <f>VLOOKUP(B132,'FFA Data (Risk)'!A:S,11,FALSE)</f>
        <v>54</v>
      </c>
      <c r="R132" t="str">
        <f t="shared" si="7"/>
        <v>WR</v>
      </c>
    </row>
    <row r="133" spans="1:18">
      <c r="A133">
        <v>132</v>
      </c>
      <c r="B133" t="s">
        <v>198</v>
      </c>
      <c r="C133">
        <v>16</v>
      </c>
      <c r="D133" t="s">
        <v>1453</v>
      </c>
      <c r="E133" t="s">
        <v>49</v>
      </c>
      <c r="F133">
        <v>9</v>
      </c>
      <c r="G133">
        <v>90</v>
      </c>
      <c r="H133">
        <v>171</v>
      </c>
      <c r="I133" s="6">
        <v>133.1</v>
      </c>
      <c r="J133" s="6">
        <v>19.100000000000001</v>
      </c>
      <c r="K133">
        <v>142</v>
      </c>
      <c r="L133" s="6">
        <f>VLOOKUP(B133,'PPG Lookup'!A:B,2,FALSE)</f>
        <v>15.294625</v>
      </c>
      <c r="M133" s="6">
        <f>VLOOKUP(B133,'FFA Data (Risk)'!A:S,19,FALSE)</f>
        <v>2.1770999999999998</v>
      </c>
      <c r="N133" s="8">
        <f t="shared" si="6"/>
        <v>0.20400112443778107</v>
      </c>
      <c r="O133" s="6">
        <f>VLOOKUP(B133,'FFA Data (Risk)'!A:S,6,FALSE)</f>
        <v>-17.736499999999999</v>
      </c>
      <c r="P133" s="6">
        <f>VLOOKUP(B133,'FFA Data (Risk)'!A:S,13,FALSE)</f>
        <v>7.6360000000000001</v>
      </c>
      <c r="Q133" s="5">
        <f>VLOOKUP(B133,'FFA Data (Risk)'!A:S,11,FALSE)</f>
        <v>15</v>
      </c>
      <c r="R133" t="str">
        <f t="shared" si="7"/>
        <v>QB</v>
      </c>
    </row>
    <row r="134" spans="1:18">
      <c r="A134">
        <v>133</v>
      </c>
      <c r="B134" t="s">
        <v>176</v>
      </c>
      <c r="C134">
        <v>15</v>
      </c>
      <c r="D134" t="s">
        <v>1464</v>
      </c>
      <c r="E134" t="s">
        <v>30</v>
      </c>
      <c r="F134">
        <v>11</v>
      </c>
      <c r="G134">
        <v>65</v>
      </c>
      <c r="H134">
        <v>163</v>
      </c>
      <c r="I134" s="6">
        <v>126.8</v>
      </c>
      <c r="J134" s="6">
        <v>21.3</v>
      </c>
      <c r="K134">
        <v>163</v>
      </c>
      <c r="L134" s="6">
        <f>VLOOKUP(B134,'PPG Lookup'!A:B,2,FALSE)</f>
        <v>6.5112500000000004</v>
      </c>
      <c r="M134" s="6">
        <f>VLOOKUP(B134,'FFA Data (Risk)'!A:S,19,FALSE)</f>
        <v>2.5384000000000002</v>
      </c>
      <c r="N134" s="8">
        <f t="shared" si="6"/>
        <v>0.23785607196401801</v>
      </c>
      <c r="O134" s="6">
        <f>VLOOKUP(B134,'FFA Data (Risk)'!A:S,6,FALSE)</f>
        <v>-23.909600000000001</v>
      </c>
      <c r="P134" s="6">
        <f>VLOOKUP(B134,'FFA Data (Risk)'!A:S,13,FALSE)</f>
        <v>1.9587000000000001</v>
      </c>
      <c r="Q134" s="5">
        <f>VLOOKUP(B134,'FFA Data (Risk)'!A:S,11,FALSE)</f>
        <v>55</v>
      </c>
      <c r="R134" t="str">
        <f t="shared" si="7"/>
        <v>WR</v>
      </c>
    </row>
    <row r="135" spans="1:18">
      <c r="A135">
        <v>134</v>
      </c>
      <c r="B135" t="s">
        <v>171</v>
      </c>
      <c r="C135">
        <v>16</v>
      </c>
      <c r="D135" t="s">
        <v>1472</v>
      </c>
      <c r="E135" t="s">
        <v>68</v>
      </c>
      <c r="F135">
        <v>9</v>
      </c>
      <c r="G135">
        <v>68</v>
      </c>
      <c r="H135">
        <v>184</v>
      </c>
      <c r="I135" s="6">
        <v>133.5</v>
      </c>
      <c r="J135" s="6">
        <v>20.3</v>
      </c>
      <c r="K135">
        <v>120</v>
      </c>
      <c r="L135" s="6">
        <f>VLOOKUP(B135,'PPG Lookup'!A:B,2,FALSE)</f>
        <v>5.301874999999999</v>
      </c>
      <c r="M135" s="6">
        <f>VLOOKUP(B135,'FFA Data (Risk)'!A:S,19,FALSE)</f>
        <v>3.4331</v>
      </c>
      <c r="N135" s="8">
        <f t="shared" si="6"/>
        <v>0.32169227886056972</v>
      </c>
      <c r="O135" s="6">
        <f>VLOOKUP(B135,'FFA Data (Risk)'!A:S,6,FALSE)</f>
        <v>-66.918400000000005</v>
      </c>
      <c r="P135" s="6">
        <f>VLOOKUP(B135,'FFA Data (Risk)'!A:S,13,FALSE)</f>
        <v>2.1408999999999998</v>
      </c>
      <c r="Q135" s="5">
        <f>VLOOKUP(B135,'FFA Data (Risk)'!A:S,11,FALSE)</f>
        <v>55</v>
      </c>
      <c r="R135" t="str">
        <f t="shared" si="7"/>
        <v>RB</v>
      </c>
    </row>
    <row r="136" spans="1:18">
      <c r="A136">
        <v>135</v>
      </c>
      <c r="B136" t="s">
        <v>199</v>
      </c>
      <c r="C136">
        <v>15</v>
      </c>
      <c r="D136" t="s">
        <v>1475</v>
      </c>
      <c r="E136" t="s">
        <v>55</v>
      </c>
      <c r="F136">
        <v>9</v>
      </c>
      <c r="G136">
        <v>71</v>
      </c>
      <c r="H136">
        <v>197</v>
      </c>
      <c r="I136" s="6">
        <v>125.6</v>
      </c>
      <c r="J136" s="6">
        <v>27</v>
      </c>
      <c r="K136">
        <v>104</v>
      </c>
      <c r="L136" s="6">
        <f>VLOOKUP(B136,'PPG Lookup'!A:B,2,FALSE)</f>
        <v>5.8268750000000011</v>
      </c>
      <c r="M136" s="6">
        <f>VLOOKUP(B136,'FFA Data (Risk)'!A:S,19,FALSE)</f>
        <v>2.3054999999999999</v>
      </c>
      <c r="N136" s="8">
        <f t="shared" si="6"/>
        <v>0.21603260869565216</v>
      </c>
      <c r="O136" s="6">
        <f>VLOOKUP(B136,'FFA Data (Risk)'!A:S,6,FALSE)</f>
        <v>-26.8872</v>
      </c>
      <c r="P136" s="6">
        <f>VLOOKUP(B136,'FFA Data (Risk)'!A:S,13,FALSE)</f>
        <v>3.2113999999999998</v>
      </c>
      <c r="Q136" s="5">
        <f>VLOOKUP(B136,'FFA Data (Risk)'!A:S,11,FALSE)</f>
        <v>37</v>
      </c>
      <c r="R136" t="str">
        <f t="shared" si="7"/>
        <v>RB</v>
      </c>
    </row>
    <row r="137" spans="1:18">
      <c r="A137">
        <v>136</v>
      </c>
      <c r="B137" t="s">
        <v>178</v>
      </c>
      <c r="C137">
        <v>16</v>
      </c>
      <c r="D137" t="s">
        <v>1480</v>
      </c>
      <c r="E137" t="s">
        <v>28</v>
      </c>
      <c r="F137">
        <v>6</v>
      </c>
      <c r="G137">
        <v>93</v>
      </c>
      <c r="H137">
        <v>181</v>
      </c>
      <c r="I137" s="6">
        <v>136.1</v>
      </c>
      <c r="J137" s="6">
        <v>20.2</v>
      </c>
      <c r="K137">
        <v>113</v>
      </c>
      <c r="L137" s="6">
        <f>VLOOKUP(B137,'PPG Lookup'!A:B,2,FALSE)</f>
        <v>5.3131249999999994</v>
      </c>
      <c r="M137" s="6">
        <f>VLOOKUP(B137,'FFA Data (Risk)'!A:S,19,FALSE)</f>
        <v>5.6879</v>
      </c>
      <c r="N137" s="8">
        <f t="shared" si="6"/>
        <v>0.53297413793103443</v>
      </c>
      <c r="O137" s="6">
        <f>VLOOKUP(B137,'FFA Data (Risk)'!A:S,6,FALSE)</f>
        <v>-44.355400000000003</v>
      </c>
      <c r="P137" s="6">
        <f>VLOOKUP(B137,'FFA Data (Risk)'!A:S,13,FALSE)</f>
        <v>7.1106999999999996</v>
      </c>
      <c r="Q137" s="5">
        <f>VLOOKUP(B137,'FFA Data (Risk)'!A:S,11,FALSE)</f>
        <v>47</v>
      </c>
      <c r="R137" t="str">
        <f t="shared" si="7"/>
        <v>RB</v>
      </c>
    </row>
    <row r="138" spans="1:18">
      <c r="A138">
        <v>137</v>
      </c>
      <c r="B138" t="s">
        <v>196</v>
      </c>
      <c r="C138">
        <v>16</v>
      </c>
      <c r="D138" t="s">
        <v>1465</v>
      </c>
      <c r="E138" t="s">
        <v>28</v>
      </c>
      <c r="F138">
        <v>6</v>
      </c>
      <c r="G138">
        <v>104</v>
      </c>
      <c r="H138">
        <v>173</v>
      </c>
      <c r="I138" s="6">
        <v>130.5</v>
      </c>
      <c r="J138" s="6">
        <v>14.5</v>
      </c>
      <c r="K138">
        <v>117</v>
      </c>
      <c r="L138" s="6">
        <f>VLOOKUP(B138,'PPG Lookup'!A:B,2,FALSE)</f>
        <v>6.8606250000000006</v>
      </c>
      <c r="M138" s="6">
        <f>VLOOKUP(B138,'FFA Data (Risk)'!A:S,19,FALSE)</f>
        <v>3.0249999999999999</v>
      </c>
      <c r="N138" s="8">
        <f t="shared" si="6"/>
        <v>0.28345202398800595</v>
      </c>
      <c r="O138" s="6">
        <f>VLOOKUP(B138,'FFA Data (Risk)'!A:S,6,FALSE)</f>
        <v>-17.0717</v>
      </c>
      <c r="P138" s="6">
        <f>VLOOKUP(B138,'FFA Data (Risk)'!A:S,13,FALSE)</f>
        <v>2.4211</v>
      </c>
      <c r="Q138" s="5">
        <f>VLOOKUP(B138,'FFA Data (Risk)'!A:S,11,FALSE)</f>
        <v>49</v>
      </c>
      <c r="R138" t="str">
        <f t="shared" si="7"/>
        <v>WR</v>
      </c>
    </row>
    <row r="139" spans="1:18">
      <c r="A139">
        <v>138</v>
      </c>
      <c r="B139" t="s">
        <v>487</v>
      </c>
      <c r="C139">
        <v>15</v>
      </c>
      <c r="D139" t="s">
        <v>1466</v>
      </c>
      <c r="E139" t="s">
        <v>15</v>
      </c>
      <c r="F139">
        <v>11</v>
      </c>
      <c r="G139">
        <v>59</v>
      </c>
      <c r="H139">
        <v>185</v>
      </c>
      <c r="I139" s="6">
        <v>123.2</v>
      </c>
      <c r="J139" s="6">
        <v>38.799999999999997</v>
      </c>
      <c r="K139">
        <v>132</v>
      </c>
      <c r="L139" s="6">
        <f>VLOOKUP(B139,'PPG Lookup'!A:B,2,FALSE)</f>
        <v>4.9087499999999995</v>
      </c>
      <c r="M139" s="6">
        <f>VLOOKUP(B139,'FFA Data (Risk)'!A:S,19,FALSE)</f>
        <v>3.4908999999999999</v>
      </c>
      <c r="N139" s="8">
        <f t="shared" si="6"/>
        <v>0.32710832083958019</v>
      </c>
      <c r="O139" s="6">
        <f>VLOOKUP(B139,'FFA Data (Risk)'!A:S,6,FALSE)</f>
        <v>-31.017700000000001</v>
      </c>
      <c r="P139" s="6">
        <f>VLOOKUP(B139,'FFA Data (Risk)'!A:S,13,FALSE)</f>
        <v>10.229799999999999</v>
      </c>
      <c r="Q139" s="5">
        <f>VLOOKUP(B139,'FFA Data (Risk)'!A:S,11,FALSE)</f>
        <v>60</v>
      </c>
      <c r="R139" t="str">
        <f t="shared" si="7"/>
        <v>WR</v>
      </c>
    </row>
    <row r="140" spans="1:18">
      <c r="A140">
        <v>139</v>
      </c>
      <c r="B140" t="s">
        <v>197</v>
      </c>
      <c r="C140">
        <v>16</v>
      </c>
      <c r="D140" t="s">
        <v>1455</v>
      </c>
      <c r="E140" t="s">
        <v>68</v>
      </c>
      <c r="F140">
        <v>9</v>
      </c>
      <c r="G140">
        <v>84</v>
      </c>
      <c r="H140">
        <v>183</v>
      </c>
      <c r="I140" s="6">
        <v>133</v>
      </c>
      <c r="J140" s="6">
        <v>16.399999999999999</v>
      </c>
      <c r="K140">
        <v>151</v>
      </c>
      <c r="L140" s="6">
        <f>VLOOKUP(B140,'PPG Lookup'!A:B,2,FALSE)</f>
        <v>14.570750000000002</v>
      </c>
      <c r="M140" s="6">
        <f>VLOOKUP(B140,'FFA Data (Risk)'!A:S,19,FALSE)</f>
        <v>8.2974999999999994</v>
      </c>
      <c r="N140" s="8">
        <f t="shared" si="6"/>
        <v>0.77750187406296845</v>
      </c>
      <c r="O140" s="6">
        <f>VLOOKUP(B140,'FFA Data (Risk)'!A:S,6,FALSE)</f>
        <v>-32.623600000000003</v>
      </c>
      <c r="P140" s="6">
        <f>VLOOKUP(B140,'FFA Data (Risk)'!A:S,13,FALSE)</f>
        <v>0.1749</v>
      </c>
      <c r="Q140" s="5">
        <f>VLOOKUP(B140,'FFA Data (Risk)'!A:S,11,FALSE)</f>
        <v>19</v>
      </c>
      <c r="R140" t="str">
        <f t="shared" si="7"/>
        <v>QB</v>
      </c>
    </row>
    <row r="141" spans="1:18">
      <c r="A141">
        <v>140</v>
      </c>
      <c r="B141" t="s">
        <v>164</v>
      </c>
      <c r="C141">
        <v>16</v>
      </c>
      <c r="D141" t="s">
        <v>1478</v>
      </c>
      <c r="E141" t="s">
        <v>32</v>
      </c>
      <c r="F141">
        <v>9</v>
      </c>
      <c r="G141">
        <v>109</v>
      </c>
      <c r="H141">
        <v>166</v>
      </c>
      <c r="I141" s="6">
        <v>133.30000000000001</v>
      </c>
      <c r="J141" s="6">
        <v>11.8</v>
      </c>
      <c r="K141">
        <v>105</v>
      </c>
      <c r="L141" s="6" t="e">
        <f>VLOOKUP(B141,'PPG Lookup'!A:B,2,FALSE)</f>
        <v>#N/A</v>
      </c>
      <c r="N141" s="8">
        <f t="shared" si="6"/>
        <v>0</v>
      </c>
      <c r="O141" s="6" t="e">
        <f>VLOOKUP(B141,'FFA Data (Risk)'!A:S,6,FALSE)</f>
        <v>#N/A</v>
      </c>
      <c r="P141" s="6" t="e">
        <f>VLOOKUP(B141,'FFA Data (Risk)'!A:S,13,FALSE)</f>
        <v>#N/A</v>
      </c>
      <c r="Q141" s="5" t="e">
        <f>VLOOKUP(B141,'FFA Data (Risk)'!A:S,11,FALSE)</f>
        <v>#N/A</v>
      </c>
      <c r="R141" t="str">
        <f t="shared" si="7"/>
        <v>DS</v>
      </c>
    </row>
    <row r="142" spans="1:18">
      <c r="A142">
        <v>141</v>
      </c>
      <c r="B142" t="s">
        <v>187</v>
      </c>
      <c r="C142">
        <v>15</v>
      </c>
      <c r="D142" t="s">
        <v>1474</v>
      </c>
      <c r="E142" t="s">
        <v>64</v>
      </c>
      <c r="F142">
        <v>5</v>
      </c>
      <c r="G142">
        <v>93</v>
      </c>
      <c r="H142">
        <v>183</v>
      </c>
      <c r="I142" s="6">
        <v>128.69999999999999</v>
      </c>
      <c r="J142" s="6">
        <v>22</v>
      </c>
      <c r="K142">
        <v>119</v>
      </c>
      <c r="L142" s="6">
        <f>VLOOKUP(B142,'PPG Lookup'!A:B,2,FALSE)</f>
        <v>5.3412499999999996</v>
      </c>
      <c r="M142" s="6">
        <f>VLOOKUP(B142,'FFA Data (Risk)'!A:S,19,FALSE)</f>
        <v>9.2670999999999992</v>
      </c>
      <c r="N142" s="8">
        <f t="shared" si="6"/>
        <v>0.86835644677661161</v>
      </c>
      <c r="O142" s="6">
        <f>VLOOKUP(B142,'FFA Data (Risk)'!A:S,6,FALSE)</f>
        <v>-39.056899999999999</v>
      </c>
      <c r="P142" s="6">
        <f>VLOOKUP(B142,'FFA Data (Risk)'!A:S,13,FALSE)</f>
        <v>4.7732999999999999</v>
      </c>
      <c r="Q142" s="5">
        <f>VLOOKUP(B142,'FFA Data (Risk)'!A:S,11,FALSE)</f>
        <v>61</v>
      </c>
      <c r="R142" t="str">
        <f t="shared" si="7"/>
        <v>WR</v>
      </c>
    </row>
    <row r="143" spans="1:18">
      <c r="A143">
        <v>142</v>
      </c>
      <c r="B143" t="s">
        <v>190</v>
      </c>
      <c r="C143">
        <v>16</v>
      </c>
      <c r="D143" t="s">
        <v>1486</v>
      </c>
      <c r="E143" t="s">
        <v>73</v>
      </c>
      <c r="F143">
        <v>8</v>
      </c>
      <c r="G143">
        <v>79</v>
      </c>
      <c r="H143">
        <v>188</v>
      </c>
      <c r="I143" s="6">
        <v>136.6</v>
      </c>
      <c r="J143" s="6">
        <v>24.4</v>
      </c>
      <c r="K143">
        <v>196</v>
      </c>
      <c r="L143" s="6">
        <f>VLOOKUP(B143,'PPG Lookup'!A:B,2,FALSE)</f>
        <v>5.1206250000000004</v>
      </c>
      <c r="M143" s="6">
        <f>VLOOKUP(B143,'FFA Data (Risk)'!A:S,19,FALSE)</f>
        <v>6.8845999999999998</v>
      </c>
      <c r="N143" s="8">
        <f t="shared" si="6"/>
        <v>0.64510869565217388</v>
      </c>
      <c r="O143" s="6">
        <f>VLOOKUP(B143,'FFA Data (Risk)'!A:S,6,FALSE)</f>
        <v>-19.821300000000001</v>
      </c>
      <c r="P143" s="6">
        <f>VLOOKUP(B143,'FFA Data (Risk)'!A:S,13,FALSE)</f>
        <v>1.3332999999999999</v>
      </c>
      <c r="Q143" s="5">
        <f>VLOOKUP(B143,'FFA Data (Risk)'!A:S,11,FALSE)</f>
        <v>13</v>
      </c>
      <c r="R143" t="str">
        <f t="shared" si="7"/>
        <v>TE</v>
      </c>
    </row>
    <row r="144" spans="1:18">
      <c r="A144">
        <v>143</v>
      </c>
      <c r="B144" t="s">
        <v>177</v>
      </c>
      <c r="C144">
        <v>16</v>
      </c>
      <c r="D144" t="s">
        <v>1484</v>
      </c>
      <c r="E144" t="s">
        <v>44</v>
      </c>
      <c r="F144">
        <v>8</v>
      </c>
      <c r="G144">
        <v>89</v>
      </c>
      <c r="H144">
        <v>183</v>
      </c>
      <c r="I144" s="6">
        <v>136</v>
      </c>
      <c r="J144" s="6">
        <v>25.2</v>
      </c>
      <c r="K144">
        <v>122</v>
      </c>
      <c r="L144" s="6">
        <f>VLOOKUP(B144,'PPG Lookup'!A:B,2,FALSE)</f>
        <v>4.8849999999999998</v>
      </c>
      <c r="M144" s="6">
        <f>VLOOKUP(B144,'FFA Data (Risk)'!A:S,19,FALSE)</f>
        <v>3.1547000000000001</v>
      </c>
      <c r="N144" s="8">
        <f t="shared" si="6"/>
        <v>0.29560532233883058</v>
      </c>
      <c r="O144" s="6">
        <f>VLOOKUP(B144,'FFA Data (Risk)'!A:S,6,FALSE)</f>
        <v>-39.264099999999999</v>
      </c>
      <c r="P144" s="6">
        <f>VLOOKUP(B144,'FFA Data (Risk)'!A:S,13,FALSE)</f>
        <v>3.964</v>
      </c>
      <c r="Q144" s="5">
        <f>VLOOKUP(B144,'FFA Data (Risk)'!A:S,11,FALSE)</f>
        <v>44</v>
      </c>
      <c r="R144" t="str">
        <f t="shared" si="7"/>
        <v>RB</v>
      </c>
    </row>
    <row r="145" spans="1:18">
      <c r="A145">
        <v>144</v>
      </c>
      <c r="B145" t="s">
        <v>206</v>
      </c>
      <c r="C145">
        <v>17</v>
      </c>
      <c r="D145" t="s">
        <v>1476</v>
      </c>
      <c r="E145" t="s">
        <v>83</v>
      </c>
      <c r="F145">
        <v>6</v>
      </c>
      <c r="G145">
        <v>77</v>
      </c>
      <c r="H145">
        <v>163</v>
      </c>
      <c r="I145" s="6">
        <v>133.69999999999999</v>
      </c>
      <c r="J145" s="6">
        <v>21.8</v>
      </c>
      <c r="K145">
        <v>136</v>
      </c>
      <c r="L145" s="6">
        <f>VLOOKUP(B145,'PPG Lookup'!A:B,2,FALSE)</f>
        <v>5.5724999999999998</v>
      </c>
      <c r="M145" s="6">
        <f>VLOOKUP(B145,'FFA Data (Risk)'!A:S,19,FALSE)</f>
        <v>2.8134999999999999</v>
      </c>
      <c r="N145" s="8">
        <f t="shared" si="6"/>
        <v>0.26363380809595199</v>
      </c>
      <c r="O145" s="6">
        <f>VLOOKUP(B145,'FFA Data (Risk)'!A:S,6,FALSE)</f>
        <v>-28.239799999999999</v>
      </c>
      <c r="P145" s="6">
        <f>VLOOKUP(B145,'FFA Data (Risk)'!A:S,13,FALSE)</f>
        <v>6.7976000000000001</v>
      </c>
      <c r="Q145" s="5">
        <f>VLOOKUP(B145,'FFA Data (Risk)'!A:S,11,FALSE)</f>
        <v>59</v>
      </c>
      <c r="R145" t="str">
        <f t="shared" si="7"/>
        <v>WR</v>
      </c>
    </row>
    <row r="146" spans="1:18">
      <c r="A146">
        <v>145</v>
      </c>
      <c r="B146" t="s">
        <v>208</v>
      </c>
      <c r="C146">
        <v>17</v>
      </c>
      <c r="D146" t="s">
        <v>1477</v>
      </c>
      <c r="E146" t="s">
        <v>41</v>
      </c>
      <c r="F146">
        <v>7</v>
      </c>
      <c r="G146">
        <v>96</v>
      </c>
      <c r="H146">
        <v>189</v>
      </c>
      <c r="I146" s="6">
        <v>140.19999999999999</v>
      </c>
      <c r="J146" s="6">
        <v>21.5</v>
      </c>
      <c r="K146">
        <v>168</v>
      </c>
      <c r="L146" s="6">
        <f>VLOOKUP(B146,'PPG Lookup'!A:B,2,FALSE)</f>
        <v>5.2012499999999999</v>
      </c>
      <c r="M146" s="6">
        <f>VLOOKUP(B146,'FFA Data (Risk)'!A:S,19,FALSE)</f>
        <v>5.3060999999999998</v>
      </c>
      <c r="N146" s="8">
        <f t="shared" si="6"/>
        <v>0.49719827586206894</v>
      </c>
      <c r="O146" s="6">
        <f>VLOOKUP(B146,'FFA Data (Risk)'!A:S,6,FALSE)</f>
        <v>-44.972099999999998</v>
      </c>
      <c r="P146" s="6">
        <f>VLOOKUP(B146,'FFA Data (Risk)'!A:S,13,FALSE)</f>
        <v>2.8422000000000001</v>
      </c>
      <c r="Q146" s="5">
        <f>VLOOKUP(B146,'FFA Data (Risk)'!A:S,11,FALSE)</f>
        <v>65</v>
      </c>
      <c r="R146" t="str">
        <f t="shared" si="7"/>
        <v>WR</v>
      </c>
    </row>
    <row r="147" spans="1:18">
      <c r="A147">
        <v>146</v>
      </c>
      <c r="B147" t="s">
        <v>173</v>
      </c>
      <c r="C147">
        <v>17</v>
      </c>
      <c r="D147" t="s">
        <v>1487</v>
      </c>
      <c r="E147" t="s">
        <v>62</v>
      </c>
      <c r="F147">
        <v>11</v>
      </c>
      <c r="G147">
        <v>71</v>
      </c>
      <c r="H147">
        <v>185</v>
      </c>
      <c r="I147" s="6">
        <v>137.4</v>
      </c>
      <c r="J147" s="6">
        <v>24.3</v>
      </c>
      <c r="K147">
        <v>152</v>
      </c>
      <c r="L147" s="6">
        <f>VLOOKUP(B147,'PPG Lookup'!A:B,2,FALSE)</f>
        <v>5.7487500000000002</v>
      </c>
      <c r="M147" s="6">
        <f>VLOOKUP(B147,'FFA Data (Risk)'!A:S,19,FALSE)</f>
        <v>3.3571</v>
      </c>
      <c r="N147" s="8">
        <f t="shared" si="6"/>
        <v>0.31457083958020987</v>
      </c>
      <c r="O147" s="6">
        <f>VLOOKUP(B147,'FFA Data (Risk)'!A:S,6,FALSE)</f>
        <v>-41.409199999999998</v>
      </c>
      <c r="P147" s="6">
        <f>VLOOKUP(B147,'FFA Data (Risk)'!A:S,13,FALSE)</f>
        <v>4.3278999999999996</v>
      </c>
      <c r="Q147" s="5">
        <f>VLOOKUP(B147,'FFA Data (Risk)'!A:S,11,FALSE)</f>
        <v>26</v>
      </c>
      <c r="R147" t="str">
        <f t="shared" si="7"/>
        <v>TE</v>
      </c>
    </row>
    <row r="148" spans="1:18">
      <c r="A148">
        <v>147</v>
      </c>
      <c r="B148" t="s">
        <v>181</v>
      </c>
      <c r="C148">
        <v>18</v>
      </c>
      <c r="D148" t="s">
        <v>1488</v>
      </c>
      <c r="E148" t="s">
        <v>47</v>
      </c>
      <c r="F148">
        <v>8</v>
      </c>
      <c r="G148">
        <v>105</v>
      </c>
      <c r="H148">
        <v>182</v>
      </c>
      <c r="I148" s="6">
        <v>145</v>
      </c>
      <c r="J148" s="6">
        <v>17.7</v>
      </c>
      <c r="K148">
        <v>222</v>
      </c>
      <c r="L148" s="6">
        <f>VLOOKUP(B148,'PPG Lookup'!A:B,2,FALSE)</f>
        <v>5.3749999999999991</v>
      </c>
      <c r="M148" s="6">
        <f>VLOOKUP(B148,'FFA Data (Risk)'!A:S,19,FALSE)</f>
        <v>4.9195000000000002</v>
      </c>
      <c r="N148" s="8">
        <f t="shared" si="6"/>
        <v>0.46097263868065969</v>
      </c>
      <c r="O148" s="6">
        <f>VLOOKUP(B148,'FFA Data (Risk)'!A:S,6,FALSE)</f>
        <v>-23.3735</v>
      </c>
      <c r="P148" s="6">
        <f>VLOOKUP(B148,'FFA Data (Risk)'!A:S,13,FALSE)</f>
        <v>2.2538</v>
      </c>
      <c r="Q148" s="5">
        <f>VLOOKUP(B148,'FFA Data (Risk)'!A:S,11,FALSE)</f>
        <v>17</v>
      </c>
      <c r="R148" t="str">
        <f t="shared" si="7"/>
        <v>TE</v>
      </c>
    </row>
    <row r="149" spans="1:18">
      <c r="A149">
        <v>148</v>
      </c>
      <c r="B149" t="s">
        <v>207</v>
      </c>
      <c r="C149">
        <v>17</v>
      </c>
      <c r="D149" t="s">
        <v>1460</v>
      </c>
      <c r="E149" t="s">
        <v>34</v>
      </c>
      <c r="F149">
        <v>7</v>
      </c>
      <c r="G149">
        <v>102</v>
      </c>
      <c r="H149">
        <v>175</v>
      </c>
      <c r="I149" s="6">
        <v>137.80000000000001</v>
      </c>
      <c r="J149" s="6">
        <v>15.8</v>
      </c>
      <c r="K149">
        <v>157</v>
      </c>
      <c r="L149" s="6">
        <f>VLOOKUP(B149,'PPG Lookup'!A:B,2,FALSE)</f>
        <v>15.010625000000001</v>
      </c>
      <c r="M149" s="6">
        <f>VLOOKUP(B149,'FFA Data (Risk)'!A:S,19,FALSE)</f>
        <v>3.7669999999999999</v>
      </c>
      <c r="N149" s="8">
        <f t="shared" si="6"/>
        <v>0.35297976011993998</v>
      </c>
      <c r="O149" s="6">
        <f>VLOOKUP(B149,'FFA Data (Risk)'!A:S,6,FALSE)</f>
        <v>-26.935500000000001</v>
      </c>
      <c r="P149" s="6">
        <f>VLOOKUP(B149,'FFA Data (Risk)'!A:S,13,FALSE)</f>
        <v>3.6854</v>
      </c>
      <c r="Q149" s="5">
        <f>VLOOKUP(B149,'FFA Data (Risk)'!A:S,11,FALSE)</f>
        <v>17</v>
      </c>
      <c r="R149" t="str">
        <f t="shared" si="7"/>
        <v>QB</v>
      </c>
    </row>
    <row r="150" spans="1:18">
      <c r="A150">
        <v>149</v>
      </c>
      <c r="B150" t="s">
        <v>195</v>
      </c>
      <c r="C150">
        <v>17</v>
      </c>
      <c r="D150" t="s">
        <v>1489</v>
      </c>
      <c r="E150" t="s">
        <v>85</v>
      </c>
      <c r="F150">
        <v>10</v>
      </c>
      <c r="G150">
        <v>78</v>
      </c>
      <c r="H150">
        <v>181</v>
      </c>
      <c r="I150" s="6">
        <v>139</v>
      </c>
      <c r="J150" s="6">
        <v>20</v>
      </c>
      <c r="K150">
        <v>164</v>
      </c>
      <c r="L150" s="6">
        <f>VLOOKUP(B150,'PPG Lookup'!A:B,2,FALSE)</f>
        <v>5.2006249999999996</v>
      </c>
      <c r="M150" s="6">
        <f>VLOOKUP(B150,'FFA Data (Risk)'!A:S,19,FALSE)</f>
        <v>4.7714999999999996</v>
      </c>
      <c r="N150" s="8">
        <f t="shared" si="6"/>
        <v>0.44710457271364312</v>
      </c>
      <c r="O150" s="6">
        <f>VLOOKUP(B150,'FFA Data (Risk)'!A:S,6,FALSE)</f>
        <v>-30.269200000000001</v>
      </c>
      <c r="P150" s="6">
        <f>VLOOKUP(B150,'FFA Data (Risk)'!A:S,13,FALSE)</f>
        <v>7.9043999999999999</v>
      </c>
      <c r="Q150" s="5">
        <f>VLOOKUP(B150,'FFA Data (Risk)'!A:S,11,FALSE)</f>
        <v>23</v>
      </c>
      <c r="R150" t="str">
        <f t="shared" si="7"/>
        <v>TE</v>
      </c>
    </row>
    <row r="151" spans="1:18">
      <c r="A151">
        <v>150</v>
      </c>
      <c r="B151" t="s">
        <v>192</v>
      </c>
      <c r="C151">
        <v>18</v>
      </c>
      <c r="D151" t="s">
        <v>1485</v>
      </c>
      <c r="E151" t="s">
        <v>19</v>
      </c>
      <c r="F151">
        <v>9</v>
      </c>
      <c r="G151">
        <v>107</v>
      </c>
      <c r="H151">
        <v>187</v>
      </c>
      <c r="I151" s="6">
        <v>146.19999999999999</v>
      </c>
      <c r="J151" s="6">
        <v>20</v>
      </c>
      <c r="K151">
        <v>127</v>
      </c>
      <c r="L151" s="6">
        <f>VLOOKUP(B151,'PPG Lookup'!A:B,2,FALSE)</f>
        <v>4.9599999999999991</v>
      </c>
      <c r="M151" s="6">
        <f>VLOOKUP(B151,'FFA Data (Risk)'!A:S,19,FALSE)</f>
        <v>3.1966000000000001</v>
      </c>
      <c r="N151" s="8">
        <f t="shared" si="6"/>
        <v>0.29953148425787107</v>
      </c>
      <c r="O151" s="6">
        <f>VLOOKUP(B151,'FFA Data (Risk)'!A:S,6,FALSE)</f>
        <v>-44.052599999999998</v>
      </c>
      <c r="P151" s="6">
        <f>VLOOKUP(B151,'FFA Data (Risk)'!A:S,13,FALSE)</f>
        <v>2.2065999999999999</v>
      </c>
      <c r="Q151" s="5">
        <f>VLOOKUP(B151,'FFA Data (Risk)'!A:S,11,FALSE)</f>
        <v>46</v>
      </c>
      <c r="R151" t="str">
        <f t="shared" si="7"/>
        <v>RB</v>
      </c>
    </row>
    <row r="152" spans="1:18">
      <c r="A152">
        <v>151</v>
      </c>
      <c r="B152" t="s">
        <v>193</v>
      </c>
      <c r="C152">
        <v>18</v>
      </c>
      <c r="D152" t="s">
        <v>1481</v>
      </c>
      <c r="E152" t="s">
        <v>132</v>
      </c>
      <c r="F152">
        <v>11</v>
      </c>
      <c r="G152">
        <v>112</v>
      </c>
      <c r="H152">
        <v>188</v>
      </c>
      <c r="I152" s="6">
        <v>143.9</v>
      </c>
      <c r="J152" s="6">
        <v>20.5</v>
      </c>
      <c r="K152">
        <v>204</v>
      </c>
      <c r="L152" s="6">
        <f>VLOOKUP(B152,'PPG Lookup'!A:B,2,FALSE)</f>
        <v>6.2556250000000002</v>
      </c>
      <c r="M152" s="6">
        <f>VLOOKUP(B152,'FFA Data (Risk)'!A:S,19,FALSE)</f>
        <v>2.7042999999999999</v>
      </c>
      <c r="N152" s="8">
        <f t="shared" si="6"/>
        <v>0.25340142428785606</v>
      </c>
      <c r="O152" s="6">
        <f>VLOOKUP(B152,'FFA Data (Risk)'!A:S,6,FALSE)</f>
        <v>-21.4436</v>
      </c>
      <c r="P152" s="6">
        <f>VLOOKUP(B152,'FFA Data (Risk)'!A:S,13,FALSE)</f>
        <v>2.3552</v>
      </c>
      <c r="Q152" s="5">
        <f>VLOOKUP(B152,'FFA Data (Risk)'!A:S,11,FALSE)</f>
        <v>53</v>
      </c>
      <c r="R152" t="str">
        <f t="shared" si="7"/>
        <v>WR</v>
      </c>
    </row>
    <row r="153" spans="1:18">
      <c r="A153">
        <v>152</v>
      </c>
      <c r="B153" t="s">
        <v>221</v>
      </c>
      <c r="C153">
        <v>18</v>
      </c>
      <c r="D153" t="s">
        <v>1468</v>
      </c>
      <c r="E153" t="s">
        <v>41</v>
      </c>
      <c r="F153">
        <v>7</v>
      </c>
      <c r="G153">
        <v>108</v>
      </c>
      <c r="H153">
        <v>194</v>
      </c>
      <c r="I153" s="6">
        <v>146.6</v>
      </c>
      <c r="J153" s="6">
        <v>18.100000000000001</v>
      </c>
      <c r="K153">
        <v>166</v>
      </c>
      <c r="L153" s="6">
        <f>VLOOKUP(B153,'PPG Lookup'!A:B,2,FALSE)</f>
        <v>13.696624999999999</v>
      </c>
      <c r="M153" s="6">
        <f>VLOOKUP(B153,'FFA Data (Risk)'!A:S,19,FALSE)</f>
        <v>2.8338000000000001</v>
      </c>
      <c r="N153" s="8">
        <f t="shared" si="6"/>
        <v>0.26553598200899547</v>
      </c>
      <c r="O153" s="6">
        <f>VLOOKUP(B153,'FFA Data (Risk)'!A:S,6,FALSE)</f>
        <v>-43.389499999999998</v>
      </c>
      <c r="P153" s="6">
        <f>VLOOKUP(B153,'FFA Data (Risk)'!A:S,13,FALSE)</f>
        <v>8.3095999999999997</v>
      </c>
      <c r="Q153" s="5">
        <f>VLOOKUP(B153,'FFA Data (Risk)'!A:S,11,FALSE)</f>
        <v>23</v>
      </c>
      <c r="R153" t="str">
        <f t="shared" si="7"/>
        <v>QB</v>
      </c>
    </row>
    <row r="154" spans="1:18">
      <c r="A154">
        <v>153</v>
      </c>
      <c r="B154" t="s">
        <v>209</v>
      </c>
      <c r="C154">
        <v>18</v>
      </c>
      <c r="D154" t="s">
        <v>1490</v>
      </c>
      <c r="E154" t="s">
        <v>30</v>
      </c>
      <c r="F154">
        <v>11</v>
      </c>
      <c r="G154">
        <v>110</v>
      </c>
      <c r="H154">
        <v>190</v>
      </c>
      <c r="I154" s="6">
        <v>148.69999999999999</v>
      </c>
      <c r="J154" s="6">
        <v>21.6</v>
      </c>
      <c r="K154">
        <v>140</v>
      </c>
      <c r="L154" s="6">
        <f>VLOOKUP(B154,'PPG Lookup'!A:B,2,FALSE)</f>
        <v>3.7068750000000006</v>
      </c>
      <c r="M154" s="6">
        <f>VLOOKUP(B154,'FFA Data (Risk)'!A:S,19,FALSE)</f>
        <v>3.2923</v>
      </c>
      <c r="N154" s="8">
        <f t="shared" si="6"/>
        <v>0.30849887556221889</v>
      </c>
      <c r="O154" s="6">
        <f>VLOOKUP(B154,'FFA Data (Risk)'!A:S,6,FALSE)</f>
        <v>-65.222899999999996</v>
      </c>
      <c r="P154" s="6">
        <f>VLOOKUP(B154,'FFA Data (Risk)'!A:S,13,FALSE)</f>
        <v>1.4639</v>
      </c>
      <c r="Q154" s="5">
        <f>VLOOKUP(B154,'FFA Data (Risk)'!A:S,11,FALSE)</f>
        <v>53</v>
      </c>
      <c r="R154" t="str">
        <f t="shared" si="7"/>
        <v>RB</v>
      </c>
    </row>
    <row r="155" spans="1:18">
      <c r="A155">
        <v>154</v>
      </c>
      <c r="B155" t="s">
        <v>179</v>
      </c>
      <c r="C155">
        <v>18</v>
      </c>
      <c r="D155" t="s">
        <v>1502</v>
      </c>
      <c r="E155" t="s">
        <v>47</v>
      </c>
      <c r="F155">
        <v>8</v>
      </c>
      <c r="G155">
        <v>122</v>
      </c>
      <c r="H155">
        <v>176</v>
      </c>
      <c r="I155" s="6">
        <v>150.6</v>
      </c>
      <c r="J155" s="6">
        <v>10.3</v>
      </c>
      <c r="K155">
        <v>118</v>
      </c>
      <c r="L155" s="6" t="e">
        <f>VLOOKUP(B155,'PPG Lookup'!A:B,2,FALSE)</f>
        <v>#N/A</v>
      </c>
      <c r="N155" s="8">
        <f t="shared" si="6"/>
        <v>0</v>
      </c>
      <c r="O155" s="6" t="e">
        <f>VLOOKUP(B155,'FFA Data (Risk)'!A:S,6,FALSE)</f>
        <v>#N/A</v>
      </c>
      <c r="P155" s="6" t="e">
        <f>VLOOKUP(B155,'FFA Data (Risk)'!A:S,13,FALSE)</f>
        <v>#N/A</v>
      </c>
      <c r="Q155" s="5" t="e">
        <f>VLOOKUP(B155,'FFA Data (Risk)'!A:S,11,FALSE)</f>
        <v>#N/A</v>
      </c>
      <c r="R155" t="str">
        <f t="shared" si="7"/>
        <v>DS</v>
      </c>
    </row>
    <row r="156" spans="1:18">
      <c r="A156">
        <v>155</v>
      </c>
      <c r="B156" t="s">
        <v>203</v>
      </c>
      <c r="C156">
        <v>18</v>
      </c>
      <c r="D156" t="s">
        <v>1482</v>
      </c>
      <c r="E156" t="s">
        <v>32</v>
      </c>
      <c r="F156">
        <v>9</v>
      </c>
      <c r="G156">
        <v>108</v>
      </c>
      <c r="H156">
        <v>181</v>
      </c>
      <c r="I156" s="6">
        <v>148.30000000000001</v>
      </c>
      <c r="J156" s="6">
        <v>18.2</v>
      </c>
      <c r="K156">
        <v>158</v>
      </c>
      <c r="L156" s="6">
        <f>VLOOKUP(B156,'PPG Lookup'!A:B,2,FALSE)</f>
        <v>6.7593750000000004</v>
      </c>
      <c r="M156" s="6">
        <f>VLOOKUP(B156,'FFA Data (Risk)'!A:S,19,FALSE)</f>
        <v>3.3130999999999999</v>
      </c>
      <c r="N156" s="8">
        <f t="shared" si="6"/>
        <v>0.31044790104947523</v>
      </c>
      <c r="O156" s="6">
        <f>VLOOKUP(B156,'FFA Data (Risk)'!A:S,6,FALSE)</f>
        <v>-14.686</v>
      </c>
      <c r="P156" s="6">
        <f>VLOOKUP(B156,'FFA Data (Risk)'!A:S,13,FALSE)</f>
        <v>1.8017000000000001</v>
      </c>
      <c r="Q156" s="5">
        <f>VLOOKUP(B156,'FFA Data (Risk)'!A:S,11,FALSE)</f>
        <v>47</v>
      </c>
      <c r="R156" t="str">
        <f t="shared" si="7"/>
        <v>WR</v>
      </c>
    </row>
    <row r="157" spans="1:18">
      <c r="A157">
        <v>156</v>
      </c>
      <c r="B157" t="s">
        <v>180</v>
      </c>
      <c r="C157">
        <v>19</v>
      </c>
      <c r="D157" t="s">
        <v>1504</v>
      </c>
      <c r="E157" t="s">
        <v>95</v>
      </c>
      <c r="F157">
        <v>6</v>
      </c>
      <c r="G157">
        <v>133</v>
      </c>
      <c r="H157">
        <v>182</v>
      </c>
      <c r="I157" s="6">
        <v>153.9</v>
      </c>
      <c r="J157" s="6">
        <v>10</v>
      </c>
      <c r="K157">
        <v>129</v>
      </c>
      <c r="L157" s="6" t="e">
        <f>VLOOKUP(B157,'PPG Lookup'!A:B,2,FALSE)</f>
        <v>#N/A</v>
      </c>
      <c r="N157" s="8">
        <f t="shared" si="6"/>
        <v>0</v>
      </c>
      <c r="O157" s="6" t="e">
        <f>VLOOKUP(B157,'FFA Data (Risk)'!A:S,6,FALSE)</f>
        <v>#N/A</v>
      </c>
      <c r="P157" s="6" t="e">
        <f>VLOOKUP(B157,'FFA Data (Risk)'!A:S,13,FALSE)</f>
        <v>#N/A</v>
      </c>
      <c r="Q157" s="5" t="e">
        <f>VLOOKUP(B157,'FFA Data (Risk)'!A:S,11,FALSE)</f>
        <v>#N/A</v>
      </c>
      <c r="R157" t="str">
        <f t="shared" si="7"/>
        <v>DS</v>
      </c>
    </row>
    <row r="158" spans="1:18">
      <c r="A158">
        <v>157</v>
      </c>
      <c r="B158" t="s">
        <v>185</v>
      </c>
      <c r="C158">
        <v>19</v>
      </c>
      <c r="D158" t="s">
        <v>1506</v>
      </c>
      <c r="E158" t="s">
        <v>55</v>
      </c>
      <c r="F158">
        <v>9</v>
      </c>
      <c r="G158">
        <v>120</v>
      </c>
      <c r="H158">
        <v>190</v>
      </c>
      <c r="I158" s="6">
        <v>154.5</v>
      </c>
      <c r="J158" s="6">
        <v>14</v>
      </c>
      <c r="K158">
        <v>123</v>
      </c>
      <c r="L158" s="6" t="e">
        <f>VLOOKUP(B158,'PPG Lookup'!A:B,2,FALSE)</f>
        <v>#N/A</v>
      </c>
      <c r="N158" s="8">
        <f t="shared" si="6"/>
        <v>0</v>
      </c>
      <c r="O158" s="6" t="e">
        <f>VLOOKUP(B158,'FFA Data (Risk)'!A:S,6,FALSE)</f>
        <v>#N/A</v>
      </c>
      <c r="P158" s="6" t="e">
        <f>VLOOKUP(B158,'FFA Data (Risk)'!A:S,13,FALSE)</f>
        <v>#N/A</v>
      </c>
      <c r="Q158" s="5" t="e">
        <f>VLOOKUP(B158,'FFA Data (Risk)'!A:S,11,FALSE)</f>
        <v>#N/A</v>
      </c>
      <c r="R158" t="str">
        <f t="shared" si="7"/>
        <v>DS</v>
      </c>
    </row>
    <row r="159" spans="1:18">
      <c r="A159">
        <v>158</v>
      </c>
      <c r="B159" t="s">
        <v>202</v>
      </c>
      <c r="C159">
        <v>18</v>
      </c>
      <c r="D159" t="s">
        <v>1497</v>
      </c>
      <c r="E159" t="s">
        <v>71</v>
      </c>
      <c r="F159">
        <v>10</v>
      </c>
      <c r="G159">
        <v>112</v>
      </c>
      <c r="H159">
        <v>176</v>
      </c>
      <c r="I159" s="6">
        <v>151.30000000000001</v>
      </c>
      <c r="J159" s="6">
        <v>15.9</v>
      </c>
      <c r="K159">
        <v>184</v>
      </c>
      <c r="L159" s="6">
        <f>VLOOKUP(B159,'PPG Lookup'!A:B,2,FALSE)</f>
        <v>4.0568749999999998</v>
      </c>
      <c r="M159" s="6">
        <f>VLOOKUP(B159,'FFA Data (Risk)'!A:S,19,FALSE)</f>
        <v>3.2044999999999999</v>
      </c>
      <c r="N159" s="8">
        <f t="shared" si="6"/>
        <v>0.30027173913043476</v>
      </c>
      <c r="O159" s="6">
        <f>VLOOKUP(B159,'FFA Data (Risk)'!A:S,6,FALSE)</f>
        <v>-41.185200000000002</v>
      </c>
      <c r="P159" s="6">
        <f>VLOOKUP(B159,'FFA Data (Risk)'!A:S,13,FALSE)</f>
        <v>1.2237</v>
      </c>
      <c r="Q159" s="5">
        <f>VLOOKUP(B159,'FFA Data (Risk)'!A:S,11,FALSE)</f>
        <v>25</v>
      </c>
      <c r="R159" t="str">
        <f t="shared" si="7"/>
        <v>TE</v>
      </c>
    </row>
    <row r="160" spans="1:18">
      <c r="A160">
        <v>159</v>
      </c>
      <c r="B160" t="s">
        <v>200</v>
      </c>
      <c r="C160">
        <v>18</v>
      </c>
      <c r="D160" t="s">
        <v>1499</v>
      </c>
      <c r="E160" t="s">
        <v>57</v>
      </c>
      <c r="F160">
        <v>10</v>
      </c>
      <c r="G160">
        <v>96</v>
      </c>
      <c r="H160">
        <v>187</v>
      </c>
      <c r="I160" s="6">
        <v>149.5</v>
      </c>
      <c r="J160" s="6">
        <v>17.600000000000001</v>
      </c>
      <c r="K160">
        <v>148</v>
      </c>
      <c r="L160" s="6">
        <f>VLOOKUP(B160,'PPG Lookup'!A:B,2,FALSE)</f>
        <v>5.6081249999999994</v>
      </c>
      <c r="M160" s="6">
        <f>VLOOKUP(B160,'FFA Data (Risk)'!A:S,19,FALSE)</f>
        <v>2.1960000000000002</v>
      </c>
      <c r="N160" s="8">
        <f t="shared" si="6"/>
        <v>0.2057721139430285</v>
      </c>
      <c r="O160" s="6">
        <f>VLOOKUP(B160,'FFA Data (Risk)'!A:S,6,FALSE)</f>
        <v>-24.948399999999999</v>
      </c>
      <c r="P160" s="6">
        <f>VLOOKUP(B160,'FFA Data (Risk)'!A:S,13,FALSE)</f>
        <v>1.7235</v>
      </c>
      <c r="Q160" s="5">
        <f>VLOOKUP(B160,'FFA Data (Risk)'!A:S,11,FALSE)</f>
        <v>18</v>
      </c>
      <c r="R160" t="str">
        <f t="shared" si="7"/>
        <v>TE</v>
      </c>
    </row>
    <row r="161" spans="1:18">
      <c r="A161">
        <v>160</v>
      </c>
      <c r="B161" t="s">
        <v>183</v>
      </c>
      <c r="C161">
        <v>18</v>
      </c>
      <c r="D161" t="s">
        <v>1496</v>
      </c>
      <c r="E161" t="s">
        <v>47</v>
      </c>
      <c r="F161">
        <v>8</v>
      </c>
      <c r="G161">
        <v>99</v>
      </c>
      <c r="H161">
        <v>187</v>
      </c>
      <c r="I161" s="6">
        <v>146</v>
      </c>
      <c r="J161" s="6">
        <v>19.3</v>
      </c>
      <c r="K161">
        <v>171</v>
      </c>
      <c r="L161" s="6">
        <f>VLOOKUP(B161,'PPG Lookup'!A:B,2,FALSE)</f>
        <v>4.6331249999999997</v>
      </c>
      <c r="M161" s="6">
        <f>VLOOKUP(B161,'FFA Data (Risk)'!A:S,19,FALSE)</f>
        <v>4.8723999999999998</v>
      </c>
      <c r="N161" s="8">
        <f t="shared" si="6"/>
        <v>0.45655922038980506</v>
      </c>
      <c r="O161" s="6">
        <f>VLOOKUP(B161,'FFA Data (Risk)'!A:S,6,FALSE)</f>
        <v>-57.567399999999999</v>
      </c>
      <c r="P161" s="6">
        <f>VLOOKUP(B161,'FFA Data (Risk)'!A:S,13,FALSE)</f>
        <v>6.4648000000000003</v>
      </c>
      <c r="Q161" s="5">
        <f>VLOOKUP(B161,'FFA Data (Risk)'!A:S,11,FALSE)</f>
        <v>51</v>
      </c>
      <c r="R161" t="str">
        <f t="shared" si="7"/>
        <v>RB</v>
      </c>
    </row>
    <row r="162" spans="1:18">
      <c r="A162">
        <v>161</v>
      </c>
      <c r="B162" t="s">
        <v>194</v>
      </c>
      <c r="C162">
        <v>18</v>
      </c>
      <c r="D162" t="s">
        <v>1493</v>
      </c>
      <c r="E162" t="s">
        <v>47</v>
      </c>
      <c r="F162">
        <v>8</v>
      </c>
      <c r="G162">
        <v>108</v>
      </c>
      <c r="H162">
        <v>179</v>
      </c>
      <c r="I162" s="6">
        <v>144.9</v>
      </c>
      <c r="J162" s="6">
        <v>21.9</v>
      </c>
      <c r="K162">
        <v>150</v>
      </c>
      <c r="L162" s="6">
        <f>VLOOKUP(B162,'PPG Lookup'!A:B,2,FALSE)</f>
        <v>5.9056249999999997</v>
      </c>
      <c r="M162" s="6">
        <f>VLOOKUP(B162,'FFA Data (Risk)'!A:S,19,FALSE)</f>
        <v>5.8691000000000004</v>
      </c>
      <c r="N162" s="8">
        <f t="shared" si="6"/>
        <v>0.54995314842578713</v>
      </c>
      <c r="O162" s="6">
        <f>VLOOKUP(B162,'FFA Data (Risk)'!A:S,6,FALSE)</f>
        <v>-19.020199999999999</v>
      </c>
      <c r="P162" s="6">
        <f>VLOOKUP(B162,'FFA Data (Risk)'!A:S,13,FALSE)</f>
        <v>1.6753</v>
      </c>
      <c r="Q162" s="5">
        <f>VLOOKUP(B162,'FFA Data (Risk)'!A:S,11,FALSE)</f>
        <v>50</v>
      </c>
      <c r="R162" t="str">
        <f t="shared" si="7"/>
        <v>WR</v>
      </c>
    </row>
    <row r="163" spans="1:18">
      <c r="A163">
        <v>162</v>
      </c>
      <c r="B163" t="s">
        <v>210</v>
      </c>
      <c r="C163">
        <v>18</v>
      </c>
      <c r="D163" t="s">
        <v>1507</v>
      </c>
      <c r="E163" t="s">
        <v>36</v>
      </c>
      <c r="F163">
        <v>9</v>
      </c>
      <c r="G163">
        <v>96</v>
      </c>
      <c r="H163">
        <v>175</v>
      </c>
      <c r="I163" s="6">
        <v>147.6</v>
      </c>
      <c r="J163" s="6">
        <v>23.5</v>
      </c>
      <c r="K163">
        <v>160</v>
      </c>
      <c r="L163" s="6">
        <f>VLOOKUP(B163,'PPG Lookup'!A:B,2,FALSE)</f>
        <v>4.4425000000000008</v>
      </c>
      <c r="M163" s="6">
        <f>VLOOKUP(B163,'FFA Data (Risk)'!A:S,19,FALSE)</f>
        <v>5.5658000000000003</v>
      </c>
      <c r="N163" s="8">
        <f t="shared" si="6"/>
        <v>0.52153298350824584</v>
      </c>
      <c r="O163" s="6">
        <f>VLOOKUP(B163,'FFA Data (Risk)'!A:S,6,FALSE)</f>
        <v>-35.161900000000003</v>
      </c>
      <c r="P163" s="6">
        <f>VLOOKUP(B163,'FFA Data (Risk)'!A:S,13,FALSE)</f>
        <v>6.1353</v>
      </c>
      <c r="Q163" s="5">
        <f>VLOOKUP(B163,'FFA Data (Risk)'!A:S,11,FALSE)</f>
        <v>24</v>
      </c>
      <c r="R163" t="str">
        <f t="shared" si="7"/>
        <v>TE</v>
      </c>
    </row>
    <row r="164" spans="1:18">
      <c r="A164">
        <v>163</v>
      </c>
      <c r="B164" t="s">
        <v>220</v>
      </c>
      <c r="C164">
        <v>18</v>
      </c>
      <c r="D164" t="s">
        <v>1494</v>
      </c>
      <c r="E164" t="s">
        <v>24</v>
      </c>
      <c r="F164">
        <v>7</v>
      </c>
      <c r="G164">
        <v>110</v>
      </c>
      <c r="H164">
        <v>185</v>
      </c>
      <c r="I164" s="6">
        <v>152.4</v>
      </c>
      <c r="J164" s="6">
        <v>20.399999999999999</v>
      </c>
      <c r="K164">
        <v>161</v>
      </c>
      <c r="L164" s="6">
        <f>VLOOKUP(B164,'PPG Lookup'!A:B,2,FALSE)</f>
        <v>5.1193750000000007</v>
      </c>
      <c r="M164" s="6">
        <f>VLOOKUP(B164,'FFA Data (Risk)'!A:S,19,FALSE)</f>
        <v>5.1326000000000001</v>
      </c>
      <c r="N164" s="8">
        <f t="shared" si="6"/>
        <v>0.48094077961019488</v>
      </c>
      <c r="O164" s="6">
        <f>VLOOKUP(B164,'FFA Data (Risk)'!A:S,6,FALSE)</f>
        <v>-48.162799999999997</v>
      </c>
      <c r="P164" s="6">
        <f>VLOOKUP(B164,'FFA Data (Risk)'!A:S,13,FALSE)</f>
        <v>4.157</v>
      </c>
      <c r="Q164" s="5">
        <f>VLOOKUP(B164,'FFA Data (Risk)'!A:S,11,FALSE)</f>
        <v>67</v>
      </c>
      <c r="R164" t="str">
        <f t="shared" si="7"/>
        <v>WR</v>
      </c>
    </row>
    <row r="165" spans="1:18">
      <c r="A165">
        <v>164</v>
      </c>
      <c r="B165" t="s">
        <v>204</v>
      </c>
      <c r="C165">
        <v>19</v>
      </c>
      <c r="D165" t="s">
        <v>1508</v>
      </c>
      <c r="E165" t="s">
        <v>17</v>
      </c>
      <c r="F165">
        <v>5</v>
      </c>
      <c r="G165">
        <v>118</v>
      </c>
      <c r="H165">
        <v>190</v>
      </c>
      <c r="I165" s="6">
        <v>157</v>
      </c>
      <c r="J165" s="6">
        <v>17.2</v>
      </c>
      <c r="K165">
        <v>191</v>
      </c>
      <c r="L165" s="6">
        <f>VLOOKUP(B165,'PPG Lookup'!A:B,2,FALSE)</f>
        <v>3.5793750000000002</v>
      </c>
      <c r="M165" s="6">
        <f>VLOOKUP(B165,'FFA Data (Risk)'!A:S,19,FALSE)</f>
        <v>3.0451000000000001</v>
      </c>
      <c r="N165" s="8">
        <f t="shared" si="6"/>
        <v>0.28533545727136433</v>
      </c>
      <c r="O165" s="6">
        <f>VLOOKUP(B165,'FFA Data (Risk)'!A:S,6,FALSE)</f>
        <v>-69.634799999999998</v>
      </c>
      <c r="P165" s="6">
        <f>VLOOKUP(B165,'FFA Data (Risk)'!A:S,13,FALSE)</f>
        <v>1.4424999999999999</v>
      </c>
      <c r="Q165" s="5">
        <f>VLOOKUP(B165,'FFA Data (Risk)'!A:S,11,FALSE)</f>
        <v>58</v>
      </c>
      <c r="R165" t="str">
        <f t="shared" si="7"/>
        <v>RB</v>
      </c>
    </row>
    <row r="166" spans="1:18">
      <c r="A166">
        <v>165</v>
      </c>
      <c r="B166" t="s">
        <v>225</v>
      </c>
      <c r="C166">
        <v>19</v>
      </c>
      <c r="D166" t="s">
        <v>1510</v>
      </c>
      <c r="E166" t="s">
        <v>73</v>
      </c>
      <c r="F166">
        <v>8</v>
      </c>
      <c r="G166">
        <v>89</v>
      </c>
      <c r="H166">
        <v>186</v>
      </c>
      <c r="I166" s="6">
        <v>159</v>
      </c>
      <c r="J166" s="6">
        <v>24.3</v>
      </c>
      <c r="K166">
        <v>167</v>
      </c>
      <c r="L166" s="6">
        <f>VLOOKUP(B166,'PPG Lookup'!A:B,2,FALSE)</f>
        <v>3.805625</v>
      </c>
      <c r="M166" s="6">
        <f>VLOOKUP(B166,'FFA Data (Risk)'!A:S,19,FALSE)</f>
        <v>3.2587999999999999</v>
      </c>
      <c r="N166" s="8">
        <f t="shared" si="6"/>
        <v>0.30535982008995499</v>
      </c>
      <c r="O166" s="6">
        <f>VLOOKUP(B166,'FFA Data (Risk)'!A:S,6,FALSE)</f>
        <v>-70.482799999999997</v>
      </c>
      <c r="P166" s="6">
        <f>VLOOKUP(B166,'FFA Data (Risk)'!A:S,13,FALSE)</f>
        <v>1.6111</v>
      </c>
      <c r="Q166" s="5">
        <f>VLOOKUP(B166,'FFA Data (Risk)'!A:S,11,FALSE)</f>
        <v>59</v>
      </c>
      <c r="R166" t="str">
        <f t="shared" si="7"/>
        <v>RB</v>
      </c>
    </row>
    <row r="167" spans="1:18">
      <c r="A167">
        <v>166</v>
      </c>
      <c r="B167" t="s">
        <v>217</v>
      </c>
      <c r="C167">
        <v>19</v>
      </c>
      <c r="D167" t="s">
        <v>1495</v>
      </c>
      <c r="E167" t="s">
        <v>71</v>
      </c>
      <c r="F167">
        <v>10</v>
      </c>
      <c r="G167">
        <v>111</v>
      </c>
      <c r="H167">
        <v>188</v>
      </c>
      <c r="I167" s="6">
        <v>156.4</v>
      </c>
      <c r="J167" s="6">
        <v>21.8</v>
      </c>
      <c r="K167">
        <v>248</v>
      </c>
      <c r="L167" s="6">
        <f>VLOOKUP(B167,'PPG Lookup'!A:B,2,FALSE)</f>
        <v>6.9475000000000007</v>
      </c>
      <c r="M167" s="6">
        <f>VLOOKUP(B167,'FFA Data (Risk)'!A:S,19,FALSE)</f>
        <v>2.8616999999999999</v>
      </c>
      <c r="N167" s="8">
        <f t="shared" si="6"/>
        <v>0.26815029985007494</v>
      </c>
      <c r="O167" s="6">
        <f>VLOOKUP(B167,'FFA Data (Risk)'!A:S,6,FALSE)</f>
        <v>-24.569299999999998</v>
      </c>
      <c r="P167" s="6">
        <f>VLOOKUP(B167,'FFA Data (Risk)'!A:S,13,FALSE)</f>
        <v>3.0171999999999999</v>
      </c>
      <c r="Q167" s="5">
        <f>VLOOKUP(B167,'FFA Data (Risk)'!A:S,11,FALSE)</f>
        <v>56</v>
      </c>
      <c r="R167" t="str">
        <f t="shared" si="7"/>
        <v>WR</v>
      </c>
    </row>
    <row r="168" spans="1:18">
      <c r="A168">
        <v>167</v>
      </c>
      <c r="B168" t="s">
        <v>205</v>
      </c>
      <c r="C168">
        <v>19</v>
      </c>
      <c r="D168" t="s">
        <v>1512</v>
      </c>
      <c r="E168" t="s">
        <v>132</v>
      </c>
      <c r="F168">
        <v>11</v>
      </c>
      <c r="G168">
        <v>121</v>
      </c>
      <c r="H168">
        <v>187</v>
      </c>
      <c r="I168" s="6">
        <v>159.30000000000001</v>
      </c>
      <c r="J168" s="6">
        <v>17.7</v>
      </c>
      <c r="K168">
        <v>217</v>
      </c>
      <c r="L168" s="6">
        <f>VLOOKUP(B168,'PPG Lookup'!A:B,2,FALSE)</f>
        <v>4.3293750000000006</v>
      </c>
      <c r="M168" s="6">
        <f>VLOOKUP(B168,'FFA Data (Risk)'!A:S,19,FALSE)</f>
        <v>2.9851999999999999</v>
      </c>
      <c r="N168" s="8">
        <f t="shared" si="6"/>
        <v>0.27972263868065966</v>
      </c>
      <c r="O168" s="6">
        <f>VLOOKUP(B168,'FFA Data (Risk)'!A:S,6,FALSE)</f>
        <v>-66.455299999999994</v>
      </c>
      <c r="P168" s="6">
        <f>VLOOKUP(B168,'FFA Data (Risk)'!A:S,13,FALSE)</f>
        <v>1.4011</v>
      </c>
      <c r="Q168" s="5">
        <f>VLOOKUP(B168,'FFA Data (Risk)'!A:S,11,FALSE)</f>
        <v>54</v>
      </c>
      <c r="R168" t="str">
        <f t="shared" si="7"/>
        <v>RB</v>
      </c>
    </row>
    <row r="169" spans="1:18">
      <c r="A169">
        <v>168</v>
      </c>
      <c r="B169" t="s">
        <v>212</v>
      </c>
      <c r="C169">
        <v>19</v>
      </c>
      <c r="D169" t="s">
        <v>1513</v>
      </c>
      <c r="E169" t="s">
        <v>88</v>
      </c>
      <c r="F169">
        <v>8</v>
      </c>
      <c r="G169">
        <v>113</v>
      </c>
      <c r="H169">
        <v>188</v>
      </c>
      <c r="I169" s="6">
        <v>161.5</v>
      </c>
      <c r="J169" s="6">
        <v>19.100000000000001</v>
      </c>
      <c r="K169">
        <v>193</v>
      </c>
      <c r="L169" s="6">
        <f>VLOOKUP(B169,'PPG Lookup'!A:B,2,FALSE)</f>
        <v>4.3756249999999994</v>
      </c>
      <c r="M169" s="6">
        <f>VLOOKUP(B169,'FFA Data (Risk)'!A:S,19,FALSE)</f>
        <v>5.2157</v>
      </c>
      <c r="N169" s="8">
        <f t="shared" si="6"/>
        <v>0.4887275112443778</v>
      </c>
      <c r="O169" s="6">
        <f>VLOOKUP(B169,'FFA Data (Risk)'!A:S,6,FALSE)</f>
        <v>-62.8416</v>
      </c>
      <c r="P169" s="6">
        <f>VLOOKUP(B169,'FFA Data (Risk)'!A:S,13,FALSE)</f>
        <v>2.9975000000000001</v>
      </c>
      <c r="Q169" s="5">
        <f>VLOOKUP(B169,'FFA Data (Risk)'!A:S,11,FALSE)</f>
        <v>52</v>
      </c>
      <c r="R169" t="str">
        <f t="shared" si="7"/>
        <v>RB</v>
      </c>
    </row>
    <row r="170" spans="1:18">
      <c r="A170">
        <v>169</v>
      </c>
      <c r="B170" t="s">
        <v>189</v>
      </c>
      <c r="C170">
        <v>19</v>
      </c>
      <c r="D170" t="s">
        <v>1514</v>
      </c>
      <c r="E170" t="s">
        <v>64</v>
      </c>
      <c r="F170">
        <v>5</v>
      </c>
      <c r="G170">
        <v>108</v>
      </c>
      <c r="H170">
        <v>184</v>
      </c>
      <c r="I170" s="6">
        <v>157.4</v>
      </c>
      <c r="J170" s="6">
        <v>16.7</v>
      </c>
      <c r="K170">
        <v>170</v>
      </c>
      <c r="L170" s="6">
        <f>VLOOKUP(B170,'PPG Lookup'!A:B,2,FALSE)</f>
        <v>3.8187500000000001</v>
      </c>
      <c r="M170" s="6">
        <f>VLOOKUP(B170,'FFA Data (Risk)'!A:S,19,FALSE)</f>
        <v>5.2987000000000002</v>
      </c>
      <c r="N170" s="8">
        <f t="shared" si="6"/>
        <v>0.49650487256371811</v>
      </c>
      <c r="O170" s="6">
        <f>VLOOKUP(B170,'FFA Data (Risk)'!A:S,6,FALSE)</f>
        <v>-98.664199999999994</v>
      </c>
      <c r="P170" s="6">
        <f>VLOOKUP(B170,'FFA Data (Risk)'!A:S,13,FALSE)</f>
        <v>0.59870000000000001</v>
      </c>
      <c r="Q170" s="5">
        <f>VLOOKUP(B170,'FFA Data (Risk)'!A:S,11,FALSE)</f>
        <v>85</v>
      </c>
      <c r="R170" t="str">
        <f t="shared" si="7"/>
        <v>RB</v>
      </c>
    </row>
    <row r="171" spans="1:18">
      <c r="A171">
        <v>170</v>
      </c>
      <c r="B171" t="s">
        <v>229</v>
      </c>
      <c r="C171">
        <v>18</v>
      </c>
      <c r="D171" t="s">
        <v>1483</v>
      </c>
      <c r="E171" t="s">
        <v>53</v>
      </c>
      <c r="F171">
        <v>6</v>
      </c>
      <c r="G171">
        <v>119</v>
      </c>
      <c r="H171">
        <v>178</v>
      </c>
      <c r="I171" s="6">
        <v>153.30000000000001</v>
      </c>
      <c r="J171" s="6">
        <v>16.600000000000001</v>
      </c>
      <c r="K171">
        <v>156</v>
      </c>
      <c r="L171" s="6">
        <f>VLOOKUP(B171,'PPG Lookup'!A:B,2,FALSE)</f>
        <v>13.586374999999999</v>
      </c>
      <c r="M171" s="6">
        <f>VLOOKUP(B171,'FFA Data (Risk)'!A:S,19,FALSE)</f>
        <v>4.7134</v>
      </c>
      <c r="N171" s="8">
        <f t="shared" si="6"/>
        <v>0.44166041979010495</v>
      </c>
      <c r="O171" s="6">
        <f>VLOOKUP(B171,'FFA Data (Risk)'!A:S,6,FALSE)</f>
        <v>-53.512500000000003</v>
      </c>
      <c r="P171" s="6">
        <f>VLOOKUP(B171,'FFA Data (Risk)'!A:S,13,FALSE)</f>
        <v>1.4642999999999999</v>
      </c>
      <c r="Q171" s="5">
        <f>VLOOKUP(B171,'FFA Data (Risk)'!A:S,11,FALSE)</f>
        <v>25</v>
      </c>
      <c r="R171" t="str">
        <f t="shared" si="7"/>
        <v>QB</v>
      </c>
    </row>
    <row r="172" spans="1:18">
      <c r="A172">
        <v>171</v>
      </c>
      <c r="B172" t="s">
        <v>448</v>
      </c>
      <c r="C172">
        <v>19</v>
      </c>
      <c r="D172" t="s">
        <v>1500</v>
      </c>
      <c r="E172" t="s">
        <v>62</v>
      </c>
      <c r="F172">
        <v>11</v>
      </c>
      <c r="G172">
        <v>105</v>
      </c>
      <c r="H172">
        <v>184</v>
      </c>
      <c r="I172" s="6">
        <v>153.69999999999999</v>
      </c>
      <c r="J172" s="6">
        <v>21.6</v>
      </c>
      <c r="K172">
        <v>174</v>
      </c>
      <c r="L172" s="6">
        <f>VLOOKUP(B172,'PPG Lookup'!A:B,2,FALSE)</f>
        <v>2.026875</v>
      </c>
      <c r="M172" s="6">
        <f>VLOOKUP(B172,'FFA Data (Risk)'!A:S,19,FALSE)</f>
        <v>7.9431000000000003</v>
      </c>
      <c r="N172" s="8">
        <f t="shared" si="6"/>
        <v>0.74429347826086956</v>
      </c>
      <c r="O172" s="6">
        <f>VLOOKUP(B172,'FFA Data (Risk)'!A:S,6,FALSE)</f>
        <v>-55.724899999999998</v>
      </c>
      <c r="P172" s="6">
        <f>VLOOKUP(B172,'FFA Data (Risk)'!A:S,13,FALSE)</f>
        <v>1.4696</v>
      </c>
      <c r="Q172" s="5">
        <f>VLOOKUP(B172,'FFA Data (Risk)'!A:S,11,FALSE)</f>
        <v>71</v>
      </c>
      <c r="R172" t="str">
        <f t="shared" si="7"/>
        <v>WR</v>
      </c>
    </row>
    <row r="173" spans="1:18">
      <c r="A173">
        <v>172</v>
      </c>
      <c r="B173" t="s">
        <v>211</v>
      </c>
      <c r="C173">
        <v>19</v>
      </c>
      <c r="D173" t="s">
        <v>1515</v>
      </c>
      <c r="E173" t="s">
        <v>39</v>
      </c>
      <c r="F173">
        <v>4</v>
      </c>
      <c r="G173">
        <v>103</v>
      </c>
      <c r="H173">
        <v>190</v>
      </c>
      <c r="I173" s="6">
        <v>156.30000000000001</v>
      </c>
      <c r="J173" s="6">
        <v>24.2</v>
      </c>
      <c r="K173">
        <v>190</v>
      </c>
      <c r="L173" s="6">
        <f>VLOOKUP(B173,'PPG Lookup'!A:B,2,FALSE)</f>
        <v>3.243125</v>
      </c>
      <c r="M173" s="6">
        <f>VLOOKUP(B173,'FFA Data (Risk)'!A:S,19,FALSE)</f>
        <v>7.4061000000000003</v>
      </c>
      <c r="N173" s="8">
        <f t="shared" si="6"/>
        <v>0.69397488755622183</v>
      </c>
      <c r="O173" s="6">
        <f>VLOOKUP(B173,'FFA Data (Risk)'!A:S,6,FALSE)</f>
        <v>-83.867500000000007</v>
      </c>
      <c r="P173" s="6">
        <f>VLOOKUP(B173,'FFA Data (Risk)'!A:S,13,FALSE)</f>
        <v>1.2299</v>
      </c>
      <c r="Q173" s="5">
        <f>VLOOKUP(B173,'FFA Data (Risk)'!A:S,11,FALSE)</f>
        <v>71</v>
      </c>
      <c r="R173" t="str">
        <f t="shared" si="7"/>
        <v>RB</v>
      </c>
    </row>
    <row r="174" spans="1:18">
      <c r="A174">
        <v>173</v>
      </c>
      <c r="B174" t="s">
        <v>242</v>
      </c>
      <c r="C174">
        <v>19</v>
      </c>
      <c r="D174" t="s">
        <v>1503</v>
      </c>
      <c r="E174" t="s">
        <v>95</v>
      </c>
      <c r="F174">
        <v>6</v>
      </c>
      <c r="G174">
        <v>107</v>
      </c>
      <c r="H174">
        <v>195</v>
      </c>
      <c r="I174" s="6">
        <v>159</v>
      </c>
      <c r="J174" s="6">
        <v>21</v>
      </c>
      <c r="K174">
        <v>195</v>
      </c>
      <c r="L174" s="6">
        <f>VLOOKUP(B174,'PPG Lookup'!A:B,2,FALSE)</f>
        <v>6.0674999999999999</v>
      </c>
      <c r="M174" s="6">
        <f>VLOOKUP(B174,'FFA Data (Risk)'!A:S,19,FALSE)</f>
        <v>2.8447</v>
      </c>
      <c r="N174" s="8">
        <f t="shared" si="6"/>
        <v>0.26655734632683659</v>
      </c>
      <c r="O174" s="6">
        <f>VLOOKUP(B174,'FFA Data (Risk)'!A:S,6,FALSE)</f>
        <v>-28.005600000000001</v>
      </c>
      <c r="P174" s="6">
        <f>VLOOKUP(B174,'FFA Data (Risk)'!A:S,13,FALSE)</f>
        <v>1.6231</v>
      </c>
      <c r="Q174" s="5">
        <f>VLOOKUP(B174,'FFA Data (Risk)'!A:S,11,FALSE)</f>
        <v>58</v>
      </c>
      <c r="R174" t="str">
        <f t="shared" si="7"/>
        <v>WR</v>
      </c>
    </row>
    <row r="175" spans="1:18">
      <c r="A175">
        <v>174</v>
      </c>
      <c r="B175" t="s">
        <v>227</v>
      </c>
      <c r="C175">
        <v>19</v>
      </c>
      <c r="D175" t="s">
        <v>1517</v>
      </c>
      <c r="E175" t="s">
        <v>28</v>
      </c>
      <c r="F175">
        <v>6</v>
      </c>
      <c r="G175">
        <v>116</v>
      </c>
      <c r="H175">
        <v>185</v>
      </c>
      <c r="I175" s="6">
        <v>153.6</v>
      </c>
      <c r="J175" s="6">
        <v>21.3</v>
      </c>
      <c r="K175">
        <v>255</v>
      </c>
      <c r="L175" s="6">
        <f>VLOOKUP(B175,'PPG Lookup'!A:B,2,FALSE)</f>
        <v>4.3456250000000001</v>
      </c>
      <c r="M175" s="6">
        <f>VLOOKUP(B175,'FFA Data (Risk)'!A:S,19,FALSE)</f>
        <v>4.9038000000000004</v>
      </c>
      <c r="N175" s="8">
        <f t="shared" si="6"/>
        <v>0.45950149925037481</v>
      </c>
      <c r="O175" s="6">
        <f>VLOOKUP(B175,'FFA Data (Risk)'!A:S,6,FALSE)</f>
        <v>-73.857699999999994</v>
      </c>
      <c r="P175" s="6">
        <f>VLOOKUP(B175,'FFA Data (Risk)'!A:S,13,FALSE)</f>
        <v>1.5610999999999999</v>
      </c>
      <c r="Q175" s="5">
        <f>VLOOKUP(B175,'FFA Data (Risk)'!A:S,11,FALSE)</f>
        <v>62</v>
      </c>
      <c r="R175" t="str">
        <f t="shared" si="7"/>
        <v>RB</v>
      </c>
    </row>
    <row r="176" spans="1:18">
      <c r="A176">
        <v>175</v>
      </c>
      <c r="B176" t="s">
        <v>224</v>
      </c>
      <c r="C176">
        <v>18</v>
      </c>
      <c r="D176" t="s">
        <v>1519</v>
      </c>
      <c r="E176" t="s">
        <v>55</v>
      </c>
      <c r="F176">
        <v>9</v>
      </c>
      <c r="G176">
        <v>107</v>
      </c>
      <c r="H176">
        <v>187</v>
      </c>
      <c r="I176" s="6">
        <v>150.69999999999999</v>
      </c>
      <c r="J176" s="6">
        <v>22.5</v>
      </c>
      <c r="K176">
        <v>241</v>
      </c>
      <c r="L176" s="6">
        <f>VLOOKUP(B176,'PPG Lookup'!A:B,2,FALSE)</f>
        <v>3.4212500000000001</v>
      </c>
      <c r="M176" s="6">
        <f>VLOOKUP(B176,'FFA Data (Risk)'!A:S,19,FALSE)</f>
        <v>6.1715</v>
      </c>
      <c r="N176" s="8">
        <f t="shared" si="6"/>
        <v>0.57828898050974509</v>
      </c>
      <c r="O176" s="6">
        <f>VLOOKUP(B176,'FFA Data (Risk)'!A:S,6,FALSE)</f>
        <v>-98.884100000000004</v>
      </c>
      <c r="P176" s="6">
        <f>VLOOKUP(B176,'FFA Data (Risk)'!A:S,13,FALSE)</f>
        <v>1.8889</v>
      </c>
      <c r="Q176" s="5">
        <f>VLOOKUP(B176,'FFA Data (Risk)'!A:S,11,FALSE)</f>
        <v>86</v>
      </c>
      <c r="R176" t="str">
        <f t="shared" si="7"/>
        <v>RB</v>
      </c>
    </row>
    <row r="177" spans="1:18">
      <c r="A177">
        <v>176</v>
      </c>
      <c r="B177" t="s">
        <v>201</v>
      </c>
      <c r="C177">
        <v>20</v>
      </c>
      <c r="D177" t="s">
        <v>1532</v>
      </c>
      <c r="E177" t="s">
        <v>68</v>
      </c>
      <c r="F177">
        <v>9</v>
      </c>
      <c r="G177">
        <v>134</v>
      </c>
      <c r="H177">
        <v>197</v>
      </c>
      <c r="I177" s="6">
        <v>166.9</v>
      </c>
      <c r="J177" s="6">
        <v>12.9</v>
      </c>
      <c r="K177">
        <v>155</v>
      </c>
      <c r="L177" s="6" t="e">
        <f>VLOOKUP(B177,'PPG Lookup'!A:B,2,FALSE)</f>
        <v>#N/A</v>
      </c>
      <c r="N177" s="8">
        <f t="shared" si="6"/>
        <v>0</v>
      </c>
      <c r="O177" s="6" t="e">
        <f>VLOOKUP(B177,'FFA Data (Risk)'!A:S,6,FALSE)</f>
        <v>#N/A</v>
      </c>
      <c r="P177" s="6" t="e">
        <f>VLOOKUP(B177,'FFA Data (Risk)'!A:S,13,FALSE)</f>
        <v>#N/A</v>
      </c>
      <c r="Q177" s="5" t="e">
        <f>VLOOKUP(B177,'FFA Data (Risk)'!A:S,11,FALSE)</f>
        <v>#N/A</v>
      </c>
      <c r="R177" t="str">
        <f t="shared" si="7"/>
        <v>DS</v>
      </c>
    </row>
    <row r="178" spans="1:18">
      <c r="A178">
        <v>177</v>
      </c>
      <c r="B178" t="s">
        <v>471</v>
      </c>
      <c r="C178">
        <v>19</v>
      </c>
      <c r="D178" t="s">
        <v>1505</v>
      </c>
      <c r="E178" t="s">
        <v>57</v>
      </c>
      <c r="F178">
        <v>10</v>
      </c>
      <c r="G178">
        <v>100</v>
      </c>
      <c r="H178">
        <v>185</v>
      </c>
      <c r="I178" s="6">
        <v>156.9</v>
      </c>
      <c r="J178" s="6">
        <v>28.5</v>
      </c>
      <c r="K178">
        <v>154</v>
      </c>
      <c r="L178" s="6">
        <f>VLOOKUP(B178,'PPG Lookup'!A:B,2,FALSE)</f>
        <v>3.618125</v>
      </c>
      <c r="M178" s="6">
        <f>VLOOKUP(B178,'FFA Data (Risk)'!A:S,19,FALSE)</f>
        <v>4.7736999999999998</v>
      </c>
      <c r="N178" s="8">
        <f t="shared" si="6"/>
        <v>0.44731071964017988</v>
      </c>
      <c r="O178" s="6">
        <f>VLOOKUP(B178,'FFA Data (Risk)'!A:S,6,FALSE)</f>
        <v>-63.849899999999998</v>
      </c>
      <c r="P178" s="6">
        <f>VLOOKUP(B178,'FFA Data (Risk)'!A:S,13,FALSE)</f>
        <v>0.81850000000000001</v>
      </c>
      <c r="Q178" s="5">
        <f>VLOOKUP(B178,'FFA Data (Risk)'!A:S,11,FALSE)</f>
        <v>78</v>
      </c>
      <c r="R178" t="str">
        <f t="shared" si="7"/>
        <v>WR</v>
      </c>
    </row>
    <row r="179" spans="1:18">
      <c r="A179">
        <v>178</v>
      </c>
      <c r="B179" t="s">
        <v>237</v>
      </c>
      <c r="C179">
        <v>19</v>
      </c>
      <c r="D179" t="s">
        <v>1509</v>
      </c>
      <c r="E179" t="s">
        <v>141</v>
      </c>
      <c r="F179">
        <v>4</v>
      </c>
      <c r="G179">
        <v>121</v>
      </c>
      <c r="H179">
        <v>184</v>
      </c>
      <c r="I179">
        <v>161.80000000000001</v>
      </c>
      <c r="J179">
        <v>18.8</v>
      </c>
      <c r="K179" s="6">
        <v>153</v>
      </c>
      <c r="L179" s="6">
        <f>VLOOKUP(B179,'PPG Lookup'!A:B,2,FALSE)</f>
        <v>3.7181250000000001</v>
      </c>
      <c r="M179" s="6">
        <f>VLOOKUP(B179,'FFA Data (Risk)'!A:S,19,FALSE)</f>
        <v>5.5468000000000002</v>
      </c>
      <c r="N179" s="8">
        <f t="shared" si="6"/>
        <v>0.51975262368815589</v>
      </c>
      <c r="O179" s="6">
        <f>VLOOKUP(B179,'FFA Data (Risk)'!A:S,6,FALSE)</f>
        <v>-78.131200000000007</v>
      </c>
      <c r="P179" s="6">
        <f>VLOOKUP(B179,'FFA Data (Risk)'!A:S,13,FALSE)</f>
        <v>0.69350000000000001</v>
      </c>
      <c r="Q179" s="5">
        <f>VLOOKUP(B179,'FFA Data (Risk)'!A:S,11,FALSE)</f>
        <v>92</v>
      </c>
      <c r="R179" t="str">
        <f t="shared" si="7"/>
        <v>WR</v>
      </c>
    </row>
    <row r="180" spans="1:18">
      <c r="A180">
        <v>179</v>
      </c>
      <c r="B180" t="s">
        <v>610</v>
      </c>
      <c r="C180">
        <v>19</v>
      </c>
      <c r="D180" t="s">
        <v>1521</v>
      </c>
      <c r="E180" t="s">
        <v>39</v>
      </c>
      <c r="F180">
        <v>4</v>
      </c>
      <c r="G180">
        <v>109</v>
      </c>
      <c r="H180">
        <v>185</v>
      </c>
      <c r="I180" s="6">
        <v>155.5</v>
      </c>
      <c r="J180" s="6">
        <v>22.7</v>
      </c>
      <c r="K180">
        <v>165</v>
      </c>
      <c r="L180" s="6">
        <f>VLOOKUP(B180,'PPG Lookup'!A:B,2,FALSE)</f>
        <v>4.2843749999999998</v>
      </c>
      <c r="M180" s="6">
        <f>VLOOKUP(B180,'FFA Data (Risk)'!A:S,19,FALSE)</f>
        <v>4.9028</v>
      </c>
      <c r="N180" s="8">
        <f t="shared" si="6"/>
        <v>0.45940779610194898</v>
      </c>
      <c r="O180" s="6">
        <f>VLOOKUP(B180,'FFA Data (Risk)'!A:S,6,FALSE)</f>
        <v>-69.324200000000005</v>
      </c>
      <c r="P180" s="6">
        <f>VLOOKUP(B180,'FFA Data (Risk)'!A:S,13,FALSE)</f>
        <v>0.73460000000000003</v>
      </c>
      <c r="Q180" s="5">
        <f>VLOOKUP(B180,'FFA Data (Risk)'!A:S,11,FALSE)</f>
        <v>57</v>
      </c>
      <c r="R180" t="str">
        <f t="shared" si="7"/>
        <v>RB</v>
      </c>
    </row>
    <row r="181" spans="1:18">
      <c r="A181">
        <v>180</v>
      </c>
      <c r="B181" t="s">
        <v>619</v>
      </c>
      <c r="C181">
        <v>19</v>
      </c>
      <c r="D181" t="s">
        <v>1518</v>
      </c>
      <c r="E181" t="s">
        <v>22</v>
      </c>
      <c r="F181">
        <v>7</v>
      </c>
      <c r="G181">
        <v>122</v>
      </c>
      <c r="H181">
        <v>183</v>
      </c>
      <c r="I181" s="6">
        <v>159.1</v>
      </c>
      <c r="J181" s="6">
        <v>14.8</v>
      </c>
      <c r="K181">
        <v>218</v>
      </c>
      <c r="L181" s="6">
        <f>VLOOKUP(B181,'PPG Lookup'!A:B,2,FALSE)</f>
        <v>3.881875</v>
      </c>
      <c r="M181" s="6">
        <f>VLOOKUP(B181,'FFA Data (Risk)'!A:S,19,FALSE)</f>
        <v>4.7035</v>
      </c>
      <c r="N181" s="8">
        <f t="shared" si="6"/>
        <v>0.44073275862068961</v>
      </c>
      <c r="O181" s="6">
        <f>VLOOKUP(B181,'FFA Data (Risk)'!A:S,6,FALSE)</f>
        <v>-51.000399999999999</v>
      </c>
      <c r="P181" s="6">
        <f>VLOOKUP(B181,'FFA Data (Risk)'!A:S,13,FALSE)</f>
        <v>10.8485</v>
      </c>
      <c r="Q181" s="5">
        <f>VLOOKUP(B181,'FFA Data (Risk)'!A:S,11,FALSE)</f>
        <v>30</v>
      </c>
      <c r="R181" t="str">
        <f t="shared" si="7"/>
        <v>TE</v>
      </c>
    </row>
    <row r="182" spans="1:18">
      <c r="A182">
        <v>181</v>
      </c>
      <c r="B182" t="s">
        <v>474</v>
      </c>
      <c r="C182">
        <v>19</v>
      </c>
      <c r="D182" t="s">
        <v>1511</v>
      </c>
      <c r="E182" t="s">
        <v>55</v>
      </c>
      <c r="F182">
        <v>9</v>
      </c>
      <c r="G182">
        <v>128</v>
      </c>
      <c r="H182">
        <v>186</v>
      </c>
      <c r="I182" s="6">
        <v>159.80000000000001</v>
      </c>
      <c r="J182" s="6">
        <v>16.899999999999999</v>
      </c>
      <c r="K182">
        <v>211</v>
      </c>
      <c r="L182" s="6">
        <f>VLOOKUP(B182,'PPG Lookup'!A:B,2,FALSE)</f>
        <v>3.714375</v>
      </c>
      <c r="M182" s="6">
        <f>VLOOKUP(B182,'FFA Data (Risk)'!A:S,19,FALSE)</f>
        <v>7.44</v>
      </c>
      <c r="N182" s="8">
        <f t="shared" si="6"/>
        <v>0.69715142428785604</v>
      </c>
      <c r="O182" s="6">
        <f>VLOOKUP(B182,'FFA Data (Risk)'!A:S,6,FALSE)</f>
        <v>-44.222299999999997</v>
      </c>
      <c r="P182" s="6">
        <f>VLOOKUP(B182,'FFA Data (Risk)'!A:S,13,FALSE)</f>
        <v>0.72289999999999999</v>
      </c>
      <c r="Q182" s="5">
        <f>VLOOKUP(B182,'FFA Data (Risk)'!A:S,11,FALSE)</f>
        <v>63</v>
      </c>
      <c r="R182" t="str">
        <f t="shared" si="7"/>
        <v>WR</v>
      </c>
    </row>
    <row r="183" spans="1:18">
      <c r="A183">
        <v>182</v>
      </c>
      <c r="B183" t="s">
        <v>216</v>
      </c>
      <c r="C183">
        <v>19</v>
      </c>
      <c r="D183" t="s">
        <v>1526</v>
      </c>
      <c r="E183" t="s">
        <v>95</v>
      </c>
      <c r="F183">
        <v>6</v>
      </c>
      <c r="G183">
        <v>120</v>
      </c>
      <c r="H183">
        <v>192</v>
      </c>
      <c r="I183" s="6">
        <v>164.2</v>
      </c>
      <c r="J183" s="6">
        <v>20.399999999999999</v>
      </c>
      <c r="K183">
        <v>256</v>
      </c>
      <c r="L183" s="6">
        <f>VLOOKUP(B183,'PPG Lookup'!A:B,2,FALSE)</f>
        <v>5.1443750000000001</v>
      </c>
      <c r="M183" s="6">
        <f>VLOOKUP(B183,'FFA Data (Risk)'!A:S,19,FALSE)</f>
        <v>3.6223000000000001</v>
      </c>
      <c r="N183" s="8">
        <f t="shared" si="6"/>
        <v>0.3394209145427286</v>
      </c>
      <c r="O183" s="6">
        <f>VLOOKUP(B183,'FFA Data (Risk)'!A:S,6,FALSE)</f>
        <v>-28.2714</v>
      </c>
      <c r="P183" s="6">
        <f>VLOOKUP(B183,'FFA Data (Risk)'!A:S,13,FALSE)</f>
        <v>4.4440999999999997</v>
      </c>
      <c r="Q183" s="5">
        <f>VLOOKUP(B183,'FFA Data (Risk)'!A:S,11,FALSE)</f>
        <v>22</v>
      </c>
      <c r="R183" t="str">
        <f t="shared" si="7"/>
        <v>TE</v>
      </c>
    </row>
    <row r="184" spans="1:18">
      <c r="A184">
        <v>183</v>
      </c>
      <c r="B184" t="s">
        <v>595</v>
      </c>
      <c r="C184">
        <v>18</v>
      </c>
      <c r="D184" t="s">
        <v>1522</v>
      </c>
      <c r="E184" t="s">
        <v>62</v>
      </c>
      <c r="F184">
        <v>11</v>
      </c>
      <c r="G184">
        <v>105</v>
      </c>
      <c r="H184">
        <v>187</v>
      </c>
      <c r="I184" s="6">
        <v>152.19999999999999</v>
      </c>
      <c r="J184" s="6">
        <v>24.7</v>
      </c>
      <c r="K184">
        <v>220</v>
      </c>
      <c r="L184" s="6">
        <f>VLOOKUP(B184,'PPG Lookup'!A:B,2,FALSE)</f>
        <v>2.0324999999999998</v>
      </c>
      <c r="M184" s="6">
        <f>VLOOKUP(B184,'FFA Data (Risk)'!A:S,19,FALSE)</f>
        <v>6.0719000000000003</v>
      </c>
      <c r="N184" s="8">
        <f t="shared" si="6"/>
        <v>0.56895614692653673</v>
      </c>
      <c r="O184" s="6">
        <f>VLOOKUP(B184,'FFA Data (Risk)'!A:S,6,FALSE)</f>
        <v>-86.976299999999995</v>
      </c>
      <c r="P184" s="6">
        <f>VLOOKUP(B184,'FFA Data (Risk)'!A:S,13,FALSE)</f>
        <v>1.7477</v>
      </c>
      <c r="Q184" s="5">
        <f>VLOOKUP(B184,'FFA Data (Risk)'!A:S,11,FALSE)</f>
        <v>76</v>
      </c>
      <c r="R184" t="str">
        <f t="shared" si="7"/>
        <v>RB</v>
      </c>
    </row>
    <row r="185" spans="1:18">
      <c r="A185">
        <v>184</v>
      </c>
      <c r="B185" t="s">
        <v>236</v>
      </c>
      <c r="C185">
        <v>18</v>
      </c>
      <c r="D185" t="s">
        <v>1491</v>
      </c>
      <c r="E185" t="s">
        <v>141</v>
      </c>
      <c r="F185">
        <v>4</v>
      </c>
      <c r="G185">
        <v>112</v>
      </c>
      <c r="H185">
        <v>180</v>
      </c>
      <c r="I185" s="6">
        <v>152.30000000000001</v>
      </c>
      <c r="J185" s="6">
        <v>20.2</v>
      </c>
      <c r="K185">
        <v>186</v>
      </c>
      <c r="L185" s="6">
        <f>VLOOKUP(B185,'PPG Lookup'!A:B,2,FALSE)</f>
        <v>14.035125000000001</v>
      </c>
      <c r="M185" s="6">
        <f>VLOOKUP(B185,'FFA Data (Risk)'!A:S,19,FALSE)</f>
        <v>4.2453000000000003</v>
      </c>
      <c r="N185" s="8">
        <f t="shared" si="6"/>
        <v>0.39779797601199401</v>
      </c>
      <c r="O185" s="6">
        <f>VLOOKUP(B185,'FFA Data (Risk)'!A:S,6,FALSE)</f>
        <v>-34.371499999999997</v>
      </c>
      <c r="P185" s="6">
        <f>VLOOKUP(B185,'FFA Data (Risk)'!A:S,13,FALSE)</f>
        <v>12.2662</v>
      </c>
      <c r="Q185" s="5">
        <f>VLOOKUP(B185,'FFA Data (Risk)'!A:S,11,FALSE)</f>
        <v>22</v>
      </c>
      <c r="R185" t="str">
        <f t="shared" si="7"/>
        <v>QB</v>
      </c>
    </row>
    <row r="186" spans="1:18">
      <c r="A186">
        <v>185</v>
      </c>
      <c r="B186" t="s">
        <v>239</v>
      </c>
      <c r="C186">
        <v>18</v>
      </c>
      <c r="D186" t="s">
        <v>1492</v>
      </c>
      <c r="E186" t="s">
        <v>73</v>
      </c>
      <c r="F186">
        <v>8</v>
      </c>
      <c r="G186">
        <v>89</v>
      </c>
      <c r="H186">
        <v>174</v>
      </c>
      <c r="I186" s="6">
        <v>152.9</v>
      </c>
      <c r="J186" s="6">
        <v>21.3</v>
      </c>
      <c r="K186">
        <v>246</v>
      </c>
      <c r="L186" s="6">
        <f>VLOOKUP(B186,'PPG Lookup'!A:B,2,FALSE)</f>
        <v>13.879124999999998</v>
      </c>
      <c r="M186" s="6">
        <f>VLOOKUP(B186,'FFA Data (Risk)'!A:S,19,FALSE)</f>
        <v>9.4152000000000005</v>
      </c>
      <c r="N186" s="8">
        <f t="shared" si="6"/>
        <v>0.88223388305847072</v>
      </c>
      <c r="O186" s="6">
        <f>VLOOKUP(B186,'FFA Data (Risk)'!A:S,6,FALSE)</f>
        <v>-58.351700000000001</v>
      </c>
      <c r="P186" s="6">
        <f>VLOOKUP(B186,'FFA Data (Risk)'!A:S,13,FALSE)</f>
        <v>56.8245</v>
      </c>
      <c r="Q186" s="5">
        <f>VLOOKUP(B186,'FFA Data (Risk)'!A:S,11,FALSE)</f>
        <v>28</v>
      </c>
      <c r="R186" t="str">
        <f t="shared" si="7"/>
        <v>QB</v>
      </c>
    </row>
    <row r="187" spans="1:18">
      <c r="A187">
        <v>186</v>
      </c>
      <c r="B187" t="s">
        <v>321</v>
      </c>
      <c r="C187">
        <v>19</v>
      </c>
      <c r="D187" t="s">
        <v>1498</v>
      </c>
      <c r="E187" t="s">
        <v>19</v>
      </c>
      <c r="F187">
        <v>9</v>
      </c>
      <c r="G187">
        <v>129</v>
      </c>
      <c r="H187">
        <v>189</v>
      </c>
      <c r="I187" s="6">
        <v>160.19999999999999</v>
      </c>
      <c r="J187" s="6">
        <v>17.7</v>
      </c>
      <c r="K187">
        <v>227</v>
      </c>
      <c r="L187" s="6">
        <f>VLOOKUP(B187,'PPG Lookup'!A:B,2,FALSE)</f>
        <v>14.086000000000002</v>
      </c>
      <c r="M187" s="6">
        <f>VLOOKUP(B187,'FFA Data (Risk)'!A:S,19,FALSE)</f>
        <v>2.6865999999999999</v>
      </c>
      <c r="N187" s="8">
        <f t="shared" si="6"/>
        <v>0.25174287856071964</v>
      </c>
      <c r="O187" s="6">
        <f>VLOOKUP(B187,'FFA Data (Risk)'!A:S,6,FALSE)</f>
        <v>-28.617999999999999</v>
      </c>
      <c r="P187" s="6">
        <f>VLOOKUP(B187,'FFA Data (Risk)'!A:S,13,FALSE)</f>
        <v>4.0602999999999998</v>
      </c>
      <c r="Q187" s="5">
        <f>VLOOKUP(B187,'FFA Data (Risk)'!A:S,11,FALSE)</f>
        <v>18</v>
      </c>
      <c r="R187" t="str">
        <f t="shared" si="7"/>
        <v>QB</v>
      </c>
    </row>
    <row r="188" spans="1:18">
      <c r="A188">
        <v>187</v>
      </c>
      <c r="B188" t="s">
        <v>234</v>
      </c>
      <c r="C188">
        <v>19</v>
      </c>
      <c r="D188" t="s">
        <v>1524</v>
      </c>
      <c r="E188" t="s">
        <v>49</v>
      </c>
      <c r="F188">
        <v>9</v>
      </c>
      <c r="G188">
        <v>94</v>
      </c>
      <c r="H188">
        <v>190</v>
      </c>
      <c r="I188" s="6">
        <v>154.30000000000001</v>
      </c>
      <c r="J188" s="6">
        <v>30.6</v>
      </c>
      <c r="K188">
        <v>229</v>
      </c>
      <c r="L188" s="6">
        <f>VLOOKUP(B188,'PPG Lookup'!A:B,2,FALSE)</f>
        <v>3.828125</v>
      </c>
      <c r="M188" s="6">
        <f>VLOOKUP(B188,'FFA Data (Risk)'!A:S,19,FALSE)</f>
        <v>3.5026999999999999</v>
      </c>
      <c r="N188" s="8">
        <f t="shared" si="6"/>
        <v>0.32821401799100447</v>
      </c>
      <c r="O188" s="6">
        <f>VLOOKUP(B188,'FFA Data (Risk)'!A:S,6,FALSE)</f>
        <v>-90.916499999999999</v>
      </c>
      <c r="P188" s="6">
        <f>VLOOKUP(B188,'FFA Data (Risk)'!A:S,13,FALSE)</f>
        <v>1.7807999999999999</v>
      </c>
      <c r="Q188" s="5">
        <f>VLOOKUP(B188,'FFA Data (Risk)'!A:S,11,FALSE)</f>
        <v>79</v>
      </c>
      <c r="R188" t="str">
        <f t="shared" si="7"/>
        <v>RB</v>
      </c>
    </row>
    <row r="189" spans="1:18">
      <c r="A189">
        <v>188</v>
      </c>
      <c r="B189" t="s">
        <v>367</v>
      </c>
      <c r="C189">
        <v>18</v>
      </c>
      <c r="D189" t="s">
        <v>1535</v>
      </c>
      <c r="E189" t="s">
        <v>22</v>
      </c>
      <c r="F189">
        <v>7</v>
      </c>
      <c r="G189">
        <v>85</v>
      </c>
      <c r="H189">
        <v>186</v>
      </c>
      <c r="I189" s="6">
        <v>148.19999999999999</v>
      </c>
      <c r="J189" s="6">
        <v>27.5</v>
      </c>
      <c r="K189">
        <v>213</v>
      </c>
      <c r="L189" s="6">
        <f>VLOOKUP(B189,'PPG Lookup'!A:B,2,FALSE)</f>
        <v>0.41000000000000003</v>
      </c>
      <c r="M189" s="6">
        <f>VLOOKUP(B189,'FFA Data (Risk)'!A:S,19,FALSE)</f>
        <v>3.7509999999999999</v>
      </c>
      <c r="N189" s="8">
        <f t="shared" si="6"/>
        <v>0.3514805097451274</v>
      </c>
      <c r="O189" s="6">
        <f>VLOOKUP(B189,'FFA Data (Risk)'!A:S,6,FALSE)</f>
        <v>-75.9876</v>
      </c>
      <c r="P189" s="6">
        <f>VLOOKUP(B189,'FFA Data (Risk)'!A:S,13,FALSE)</f>
        <v>1.6187</v>
      </c>
      <c r="Q189" s="5">
        <f>VLOOKUP(B189,'FFA Data (Risk)'!A:S,11,FALSE)</f>
        <v>90</v>
      </c>
      <c r="R189" t="str">
        <f t="shared" si="7"/>
        <v>WR</v>
      </c>
    </row>
    <row r="190" spans="1:18">
      <c r="A190">
        <v>189</v>
      </c>
      <c r="B190" t="s">
        <v>215</v>
      </c>
      <c r="C190">
        <v>19</v>
      </c>
      <c r="D190" t="s">
        <v>1525</v>
      </c>
      <c r="E190" t="s">
        <v>24</v>
      </c>
      <c r="F190">
        <v>7</v>
      </c>
      <c r="G190">
        <v>91</v>
      </c>
      <c r="H190">
        <v>189</v>
      </c>
      <c r="I190" s="6">
        <v>160.80000000000001</v>
      </c>
      <c r="J190" s="6">
        <v>27.5</v>
      </c>
      <c r="K190">
        <v>162</v>
      </c>
      <c r="L190" s="6">
        <f>VLOOKUP(B190,'PPG Lookup'!A:B,2,FALSE)</f>
        <v>4.3687499999999995</v>
      </c>
      <c r="M190" s="6">
        <f>VLOOKUP(B190,'FFA Data (Risk)'!A:S,19,FALSE)</f>
        <v>4.9335000000000004</v>
      </c>
      <c r="N190" s="8">
        <f t="shared" si="6"/>
        <v>0.46228448275862072</v>
      </c>
      <c r="O190" s="6">
        <f>VLOOKUP(B190,'FFA Data (Risk)'!A:S,6,FALSE)</f>
        <v>-80.205500000000001</v>
      </c>
      <c r="P190" s="6">
        <f>VLOOKUP(B190,'FFA Data (Risk)'!A:S,13,FALSE)</f>
        <v>0.72340000000000004</v>
      </c>
      <c r="Q190" s="5">
        <f>VLOOKUP(B190,'FFA Data (Risk)'!A:S,11,FALSE)</f>
        <v>67</v>
      </c>
      <c r="R190" t="str">
        <f t="shared" si="7"/>
        <v>RB</v>
      </c>
    </row>
    <row r="191" spans="1:18">
      <c r="A191">
        <v>190</v>
      </c>
      <c r="B191" t="s">
        <v>587</v>
      </c>
      <c r="C191">
        <v>18</v>
      </c>
      <c r="D191" t="s">
        <v>1527</v>
      </c>
      <c r="E191" t="s">
        <v>24</v>
      </c>
      <c r="F191">
        <v>7</v>
      </c>
      <c r="G191">
        <v>115</v>
      </c>
      <c r="H191">
        <v>185</v>
      </c>
      <c r="I191" s="6">
        <v>149.19999999999999</v>
      </c>
      <c r="J191" s="6">
        <v>25.8</v>
      </c>
      <c r="K191">
        <v>169</v>
      </c>
      <c r="L191" s="6">
        <f>VLOOKUP(B191,'PPG Lookup'!A:B,2,FALSE)</f>
        <v>1.8275000000000001</v>
      </c>
      <c r="M191" s="6">
        <f>VLOOKUP(B191,'FFA Data (Risk)'!A:S,19,FALSE)</f>
        <v>3.081</v>
      </c>
      <c r="N191" s="8">
        <f t="shared" si="6"/>
        <v>0.28869940029985003</v>
      </c>
      <c r="O191" s="6">
        <f>VLOOKUP(B191,'FFA Data (Risk)'!A:S,6,FALSE)</f>
        <v>-71.671700000000001</v>
      </c>
      <c r="P191" s="6">
        <f>VLOOKUP(B191,'FFA Data (Risk)'!A:S,13,FALSE)</f>
        <v>1.5152000000000001</v>
      </c>
      <c r="Q191" s="5">
        <f>VLOOKUP(B191,'FFA Data (Risk)'!A:S,11,FALSE)</f>
        <v>60</v>
      </c>
      <c r="R191" t="str">
        <f t="shared" si="7"/>
        <v>RB</v>
      </c>
    </row>
    <row r="192" spans="1:18">
      <c r="A192">
        <v>191</v>
      </c>
      <c r="B192" t="s">
        <v>222</v>
      </c>
      <c r="C192">
        <v>19</v>
      </c>
      <c r="D192" t="s">
        <v>1528</v>
      </c>
      <c r="E192" t="s">
        <v>57</v>
      </c>
      <c r="F192">
        <v>10</v>
      </c>
      <c r="G192">
        <v>135</v>
      </c>
      <c r="H192">
        <v>187</v>
      </c>
      <c r="I192" s="6">
        <v>164</v>
      </c>
      <c r="J192" s="6">
        <v>17.2</v>
      </c>
      <c r="K192">
        <v>203</v>
      </c>
      <c r="L192" s="6">
        <f>VLOOKUP(B192,'PPG Lookup'!A:B,2,FALSE)</f>
        <v>4.5581250000000004</v>
      </c>
      <c r="M192" s="6">
        <f>VLOOKUP(B192,'FFA Data (Risk)'!A:S,19,FALSE)</f>
        <v>0</v>
      </c>
      <c r="N192" s="8">
        <f t="shared" si="6"/>
        <v>0</v>
      </c>
      <c r="O192" s="6">
        <f>VLOOKUP(B192,'FFA Data (Risk)'!A:S,6,FALSE)</f>
        <v>52.4</v>
      </c>
      <c r="P192" s="6" t="str">
        <f>VLOOKUP(B192,'FFA Data (Risk)'!A:S,13,FALSE)</f>
        <v>null</v>
      </c>
      <c r="Q192" s="5" t="str">
        <f>VLOOKUP(B192,'FFA Data (Risk)'!A:S,11,FALSE)</f>
        <v>null</v>
      </c>
      <c r="R192" t="str">
        <f t="shared" si="7"/>
        <v>RB</v>
      </c>
    </row>
    <row r="193" spans="1:18">
      <c r="A193">
        <v>192</v>
      </c>
      <c r="B193" t="s">
        <v>490</v>
      </c>
      <c r="C193">
        <v>20</v>
      </c>
      <c r="D193" t="s">
        <v>1516</v>
      </c>
      <c r="E193" t="s">
        <v>88</v>
      </c>
      <c r="F193">
        <v>8</v>
      </c>
      <c r="G193">
        <v>126</v>
      </c>
      <c r="H193">
        <v>190</v>
      </c>
      <c r="I193" s="6">
        <v>169.6</v>
      </c>
      <c r="J193" s="6">
        <v>16.8</v>
      </c>
      <c r="K193">
        <v>266</v>
      </c>
      <c r="L193" s="6">
        <f>VLOOKUP(B193,'PPG Lookup'!A:B,2,FALSE)</f>
        <v>5.0687499999999996</v>
      </c>
      <c r="M193" s="6">
        <f>VLOOKUP(B193,'FFA Data (Risk)'!A:S,19,FALSE)</f>
        <v>2.6970000000000001</v>
      </c>
      <c r="N193" s="8">
        <f t="shared" si="6"/>
        <v>0.25271739130434784</v>
      </c>
      <c r="O193" s="6">
        <f>VLOOKUP(B193,'FFA Data (Risk)'!A:S,6,FALSE)</f>
        <v>-43.438099999999999</v>
      </c>
      <c r="P193" s="6">
        <f>VLOOKUP(B193,'FFA Data (Risk)'!A:S,13,FALSE)</f>
        <v>1.1323000000000001</v>
      </c>
      <c r="Q193" s="5">
        <f>VLOOKUP(B193,'FFA Data (Risk)'!A:S,11,FALSE)</f>
        <v>62</v>
      </c>
      <c r="R193" t="str">
        <f t="shared" si="7"/>
        <v>WR</v>
      </c>
    </row>
    <row r="194" spans="1:18">
      <c r="A194">
        <v>193</v>
      </c>
      <c r="B194" t="s">
        <v>223</v>
      </c>
      <c r="C194">
        <v>19</v>
      </c>
      <c r="D194" t="s">
        <v>1534</v>
      </c>
      <c r="E194" t="s">
        <v>91</v>
      </c>
      <c r="F194">
        <v>5</v>
      </c>
      <c r="G194">
        <v>121</v>
      </c>
      <c r="H194">
        <v>188</v>
      </c>
      <c r="I194" s="6">
        <v>157</v>
      </c>
      <c r="J194" s="6">
        <v>19.600000000000001</v>
      </c>
      <c r="K194">
        <v>263</v>
      </c>
      <c r="L194" s="6">
        <f>VLOOKUP(B194,'PPG Lookup'!A:B,2,FALSE)</f>
        <v>3.8974999999999995</v>
      </c>
      <c r="M194" s="6">
        <f>VLOOKUP(B194,'FFA Data (Risk)'!A:S,19,FALSE)</f>
        <v>6.4047000000000001</v>
      </c>
      <c r="N194" s="8">
        <f t="shared" si="6"/>
        <v>0.60014055472263861</v>
      </c>
      <c r="O194" s="6">
        <f>VLOOKUP(B194,'FFA Data (Risk)'!A:S,6,FALSE)</f>
        <v>-48.065600000000003</v>
      </c>
      <c r="P194" s="6">
        <f>VLOOKUP(B194,'FFA Data (Risk)'!A:S,13,FALSE)</f>
        <v>2.9344000000000001</v>
      </c>
      <c r="Q194" s="5">
        <f>VLOOKUP(B194,'FFA Data (Risk)'!A:S,11,FALSE)</f>
        <v>28</v>
      </c>
      <c r="R194" t="str">
        <f t="shared" si="7"/>
        <v>TE</v>
      </c>
    </row>
    <row r="195" spans="1:18">
      <c r="A195">
        <v>194</v>
      </c>
      <c r="B195" t="s">
        <v>231</v>
      </c>
      <c r="C195">
        <v>20</v>
      </c>
      <c r="D195" t="s">
        <v>1529</v>
      </c>
      <c r="E195" t="s">
        <v>15</v>
      </c>
      <c r="F195">
        <v>11</v>
      </c>
      <c r="G195">
        <v>150</v>
      </c>
      <c r="H195">
        <v>188</v>
      </c>
      <c r="I195" s="6">
        <v>171.9</v>
      </c>
      <c r="J195" s="6">
        <v>11.1</v>
      </c>
      <c r="K195">
        <v>146</v>
      </c>
      <c r="L195" s="6">
        <f>VLOOKUP(B195,'PPG Lookup'!A:B,2,FALSE)</f>
        <v>3.2075</v>
      </c>
      <c r="M195" s="6">
        <f>VLOOKUP(B195,'FFA Data (Risk)'!A:S,19,FALSE)</f>
        <v>5.3005000000000004</v>
      </c>
      <c r="N195" s="8">
        <f t="shared" ref="N195:N228" si="8">(M195-MIN(M:M))/(MAX(M:M)-MIN(M:M))</f>
        <v>0.49667353823088456</v>
      </c>
      <c r="O195" s="6">
        <f>VLOOKUP(B195,'FFA Data (Risk)'!A:S,6,FALSE)</f>
        <v>-79.454400000000007</v>
      </c>
      <c r="P195" s="6">
        <f>VLOOKUP(B195,'FFA Data (Risk)'!A:S,13,FALSE)</f>
        <v>0.77939999999999998</v>
      </c>
      <c r="Q195" s="5">
        <f>VLOOKUP(B195,'FFA Data (Risk)'!A:S,11,FALSE)</f>
        <v>66</v>
      </c>
      <c r="R195" t="str">
        <f t="shared" ref="R195:R228" si="9">LEFT(D195,2)</f>
        <v>RB</v>
      </c>
    </row>
    <row r="196" spans="1:18">
      <c r="A196">
        <v>195</v>
      </c>
      <c r="B196" t="s">
        <v>232</v>
      </c>
      <c r="C196">
        <v>20</v>
      </c>
      <c r="D196" t="s">
        <v>1520</v>
      </c>
      <c r="E196" t="s">
        <v>57</v>
      </c>
      <c r="F196">
        <v>10</v>
      </c>
      <c r="G196">
        <v>154</v>
      </c>
      <c r="H196">
        <v>188</v>
      </c>
      <c r="I196" s="6">
        <v>171.4</v>
      </c>
      <c r="J196" s="6">
        <v>10.6</v>
      </c>
      <c r="K196">
        <v>183</v>
      </c>
      <c r="L196" s="6">
        <f>VLOOKUP(B196,'PPG Lookup'!A:B,2,FALSE)</f>
        <v>4.1187499999999995</v>
      </c>
      <c r="M196" s="6">
        <f>VLOOKUP(B196,'FFA Data (Risk)'!A:S,19,FALSE)</f>
        <v>4.0208000000000004</v>
      </c>
      <c r="N196" s="8">
        <f t="shared" si="8"/>
        <v>0.3767616191904048</v>
      </c>
      <c r="O196" s="6">
        <f>VLOOKUP(B196,'FFA Data (Risk)'!A:S,6,FALSE)</f>
        <v>-54.457000000000001</v>
      </c>
      <c r="P196" s="6">
        <f>VLOOKUP(B196,'FFA Data (Risk)'!A:S,13,FALSE)</f>
        <v>0.9466</v>
      </c>
      <c r="Q196" s="5">
        <f>VLOOKUP(B196,'FFA Data (Risk)'!A:S,11,FALSE)</f>
        <v>69</v>
      </c>
      <c r="R196" t="str">
        <f t="shared" si="9"/>
        <v>WR</v>
      </c>
    </row>
    <row r="197" spans="1:18">
      <c r="A197">
        <v>196</v>
      </c>
      <c r="B197" t="s">
        <v>318</v>
      </c>
      <c r="C197">
        <v>19</v>
      </c>
      <c r="D197" t="s">
        <v>1501</v>
      </c>
      <c r="E197" t="s">
        <v>83</v>
      </c>
      <c r="F197">
        <v>6</v>
      </c>
      <c r="G197">
        <v>129</v>
      </c>
      <c r="H197">
        <v>193</v>
      </c>
      <c r="I197" s="6">
        <v>155.6</v>
      </c>
      <c r="J197" s="6">
        <v>19.3</v>
      </c>
      <c r="K197">
        <v>176</v>
      </c>
      <c r="L197" s="6">
        <f>VLOOKUP(B197,'PPG Lookup'!A:B,2,FALSE)</f>
        <v>12.713749999999999</v>
      </c>
      <c r="M197" s="6">
        <f>VLOOKUP(B197,'FFA Data (Risk)'!A:S,19,FALSE)</f>
        <v>5.6502999999999997</v>
      </c>
      <c r="N197" s="8">
        <f t="shared" si="8"/>
        <v>0.52945089955022484</v>
      </c>
      <c r="O197" s="6">
        <f>VLOOKUP(B197,'FFA Data (Risk)'!A:S,6,FALSE)</f>
        <v>-54.533799999999999</v>
      </c>
      <c r="P197" s="6">
        <f>VLOOKUP(B197,'FFA Data (Risk)'!A:S,13,FALSE)</f>
        <v>2.3519999999999999</v>
      </c>
      <c r="Q197" s="5">
        <f>VLOOKUP(B197,'FFA Data (Risk)'!A:S,11,FALSE)</f>
        <v>26</v>
      </c>
      <c r="R197" t="str">
        <f t="shared" si="9"/>
        <v>QB</v>
      </c>
    </row>
    <row r="198" spans="1:18">
      <c r="A198">
        <v>197</v>
      </c>
      <c r="B198" t="s">
        <v>600</v>
      </c>
      <c r="C198">
        <v>20</v>
      </c>
      <c r="D198" t="s">
        <v>1530</v>
      </c>
      <c r="E198" t="s">
        <v>75</v>
      </c>
      <c r="F198">
        <v>5</v>
      </c>
      <c r="G198">
        <v>128</v>
      </c>
      <c r="H198">
        <v>193</v>
      </c>
      <c r="I198" s="6">
        <v>172.1</v>
      </c>
      <c r="J198" s="6">
        <v>18.600000000000001</v>
      </c>
      <c r="K198">
        <v>189</v>
      </c>
      <c r="L198" s="6">
        <f>VLOOKUP(B198,'PPG Lookup'!A:B,2,FALSE)</f>
        <v>2.30125</v>
      </c>
      <c r="M198" s="6">
        <f>VLOOKUP(B198,'FFA Data (Risk)'!A:S,19,FALSE)</f>
        <v>3.1785000000000001</v>
      </c>
      <c r="N198" s="8">
        <f t="shared" si="8"/>
        <v>0.29783545727136429</v>
      </c>
      <c r="O198" s="6">
        <f>VLOOKUP(B198,'FFA Data (Risk)'!A:S,6,FALSE)</f>
        <v>-91.590500000000006</v>
      </c>
      <c r="P198" s="6">
        <f>VLOOKUP(B198,'FFA Data (Risk)'!A:S,13,FALSE)</f>
        <v>2.2642000000000002</v>
      </c>
      <c r="Q198" s="5">
        <f>VLOOKUP(B198,'FFA Data (Risk)'!A:S,11,FALSE)</f>
        <v>80</v>
      </c>
      <c r="R198" t="str">
        <f t="shared" si="9"/>
        <v>RB</v>
      </c>
    </row>
    <row r="199" spans="1:18">
      <c r="A199">
        <v>198</v>
      </c>
      <c r="B199" t="s">
        <v>395</v>
      </c>
      <c r="C199">
        <v>19</v>
      </c>
      <c r="D199" t="s">
        <v>1523</v>
      </c>
      <c r="E199" t="s">
        <v>22</v>
      </c>
      <c r="F199">
        <v>7</v>
      </c>
      <c r="G199">
        <v>135</v>
      </c>
      <c r="H199">
        <v>191</v>
      </c>
      <c r="I199" s="6">
        <v>162.5</v>
      </c>
      <c r="J199" s="6">
        <v>19.3</v>
      </c>
      <c r="K199">
        <v>205</v>
      </c>
      <c r="L199" s="6">
        <f>VLOOKUP(B199,'PPG Lookup'!A:B,2,FALSE)</f>
        <v>0.55812499999999998</v>
      </c>
      <c r="M199" s="6">
        <f>VLOOKUP(B199,'FFA Data (Risk)'!A:S,19,FALSE)</f>
        <v>3.7900999999999998</v>
      </c>
      <c r="N199" s="8">
        <f t="shared" si="8"/>
        <v>0.35514430284857568</v>
      </c>
      <c r="O199" s="6">
        <f>VLOOKUP(B199,'FFA Data (Risk)'!A:S,6,FALSE)</f>
        <v>-70.189499999999995</v>
      </c>
      <c r="P199" s="6">
        <f>VLOOKUP(B199,'FFA Data (Risk)'!A:S,13,FALSE)</f>
        <v>0.70030000000000003</v>
      </c>
      <c r="Q199" s="5">
        <f>VLOOKUP(B199,'FFA Data (Risk)'!A:S,11,FALSE)</f>
        <v>84</v>
      </c>
      <c r="R199" t="str">
        <f t="shared" si="9"/>
        <v>WR</v>
      </c>
    </row>
    <row r="200" spans="1:18">
      <c r="A200">
        <v>199</v>
      </c>
      <c r="B200" t="s">
        <v>214</v>
      </c>
      <c r="C200">
        <v>20</v>
      </c>
      <c r="D200" t="s">
        <v>1533</v>
      </c>
      <c r="E200" t="s">
        <v>24</v>
      </c>
      <c r="F200">
        <v>7</v>
      </c>
      <c r="G200">
        <v>128</v>
      </c>
      <c r="H200">
        <v>183</v>
      </c>
      <c r="I200" s="6">
        <v>167.3</v>
      </c>
      <c r="J200" s="6">
        <v>16</v>
      </c>
      <c r="K200">
        <v>182</v>
      </c>
      <c r="L200" s="6" t="e">
        <f>VLOOKUP(B200,'PPG Lookup'!A:B,2,FALSE)</f>
        <v>#N/A</v>
      </c>
      <c r="N200" s="8">
        <f t="shared" si="8"/>
        <v>0</v>
      </c>
      <c r="O200" s="6" t="e">
        <f>VLOOKUP(B200,'FFA Data (Risk)'!A:S,6,FALSE)</f>
        <v>#N/A</v>
      </c>
      <c r="P200" s="6" t="e">
        <f>VLOOKUP(B200,'FFA Data (Risk)'!A:S,13,FALSE)</f>
        <v>#N/A</v>
      </c>
      <c r="Q200" s="5" t="e">
        <f>VLOOKUP(B200,'FFA Data (Risk)'!A:S,11,FALSE)</f>
        <v>#N/A</v>
      </c>
      <c r="R200" t="str">
        <f t="shared" si="9"/>
        <v>DS</v>
      </c>
    </row>
    <row r="201" spans="1:18">
      <c r="A201">
        <v>200</v>
      </c>
      <c r="B201" t="s">
        <v>486</v>
      </c>
      <c r="C201">
        <v>20</v>
      </c>
      <c r="D201" t="s">
        <v>1531</v>
      </c>
      <c r="E201" t="s">
        <v>132</v>
      </c>
      <c r="F201">
        <v>11</v>
      </c>
      <c r="G201">
        <v>123</v>
      </c>
      <c r="H201">
        <v>191</v>
      </c>
      <c r="I201" s="6">
        <v>164.7</v>
      </c>
      <c r="J201" s="6">
        <v>20.100000000000001</v>
      </c>
      <c r="K201">
        <v>287</v>
      </c>
      <c r="L201" s="6">
        <f>VLOOKUP(B201,'PPG Lookup'!A:B,2,FALSE)</f>
        <v>4.868125</v>
      </c>
      <c r="M201" s="6">
        <f>VLOOKUP(B201,'FFA Data (Risk)'!A:S,19,FALSE)</f>
        <v>4.4013999999999998</v>
      </c>
      <c r="N201" s="8">
        <f t="shared" si="8"/>
        <v>0.4124250374812593</v>
      </c>
      <c r="O201" s="6">
        <f>VLOOKUP(B201,'FFA Data (Risk)'!A:S,6,FALSE)</f>
        <v>-44.918399999999998</v>
      </c>
      <c r="P201" s="6">
        <f>VLOOKUP(B201,'FFA Data (Risk)'!A:S,13,FALSE)</f>
        <v>1.3006</v>
      </c>
      <c r="Q201" s="5">
        <f>VLOOKUP(B201,'FFA Data (Risk)'!A:S,11,FALSE)</f>
        <v>64</v>
      </c>
      <c r="R201" t="str">
        <f t="shared" si="9"/>
        <v>WR</v>
      </c>
    </row>
    <row r="202" spans="1:18">
      <c r="A202">
        <v>189</v>
      </c>
      <c r="B202" t="s">
        <v>233</v>
      </c>
      <c r="C202">
        <v>20</v>
      </c>
      <c r="D202" t="s">
        <v>3</v>
      </c>
      <c r="E202" t="s">
        <v>49</v>
      </c>
      <c r="F202">
        <v>9</v>
      </c>
      <c r="G202">
        <v>130</v>
      </c>
      <c r="H202">
        <v>233</v>
      </c>
      <c r="I202" s="6">
        <v>168.85714290000001</v>
      </c>
      <c r="J202" s="6">
        <v>26.61862168</v>
      </c>
      <c r="K202">
        <v>205</v>
      </c>
      <c r="L202" s="6">
        <f>VLOOKUP(B202,'PPG Lookup'!A:B,2,FALSE)</f>
        <v>3.8781249999999998</v>
      </c>
      <c r="M202" s="6">
        <f>VLOOKUP(B202,'FFA Data (Risk)'!A:S,19,FALSE)</f>
        <v>3.6124999999999998</v>
      </c>
      <c r="N202" s="8">
        <f t="shared" si="8"/>
        <v>0.33850262368815587</v>
      </c>
      <c r="O202" s="6">
        <f>VLOOKUP(B202,'FFA Data (Risk)'!A:S,6,FALSE)</f>
        <v>-50.999699999999997</v>
      </c>
      <c r="P202" s="6">
        <f>VLOOKUP(B202,'FFA Data (Risk)'!A:S,13,FALSE)</f>
        <v>3.653</v>
      </c>
      <c r="Q202" s="5">
        <f>VLOOKUP(B202,'FFA Data (Risk)'!A:S,11,FALSE)</f>
        <v>29</v>
      </c>
      <c r="R202" t="str">
        <f t="shared" si="9"/>
        <v>TE</v>
      </c>
    </row>
    <row r="203" spans="1:18">
      <c r="A203">
        <v>176</v>
      </c>
      <c r="B203" t="s">
        <v>220</v>
      </c>
      <c r="C203">
        <v>20</v>
      </c>
      <c r="D203" t="s">
        <v>2</v>
      </c>
      <c r="E203" t="s">
        <v>24</v>
      </c>
      <c r="F203">
        <v>7</v>
      </c>
      <c r="G203">
        <v>119</v>
      </c>
      <c r="H203">
        <v>197</v>
      </c>
      <c r="I203" s="6">
        <v>163.4</v>
      </c>
      <c r="J203" s="6">
        <v>19.210413840000001</v>
      </c>
      <c r="K203">
        <v>149</v>
      </c>
      <c r="L203" s="6">
        <f>VLOOKUP(B203,'PPG Lookup'!A:B,2,FALSE)</f>
        <v>5.1193750000000007</v>
      </c>
      <c r="M203" s="6">
        <f>VLOOKUP(B203,'FFA Data (Risk)'!A:S,19,FALSE)</f>
        <v>5.1326000000000001</v>
      </c>
      <c r="N203" s="8">
        <f t="shared" si="8"/>
        <v>0.48094077961019488</v>
      </c>
      <c r="O203" s="6">
        <f>VLOOKUP(B203,'FFA Data (Risk)'!A:S,6,FALSE)</f>
        <v>-48.162799999999997</v>
      </c>
      <c r="P203" s="6">
        <f>VLOOKUP(B203,'FFA Data (Risk)'!A:S,13,FALSE)</f>
        <v>4.157</v>
      </c>
      <c r="Q203" s="5">
        <f>VLOOKUP(B203,'FFA Data (Risk)'!A:S,11,FALSE)</f>
        <v>67</v>
      </c>
      <c r="R203" t="str">
        <f t="shared" si="9"/>
        <v>WR</v>
      </c>
    </row>
    <row r="204" spans="1:18">
      <c r="A204">
        <v>227</v>
      </c>
      <c r="B204" t="s">
        <v>757</v>
      </c>
      <c r="C204">
        <v>20</v>
      </c>
      <c r="D204" t="s">
        <v>5</v>
      </c>
      <c r="E204" t="s">
        <v>34</v>
      </c>
      <c r="L204" s="6" t="e">
        <f>VLOOKUP(B204,'PPG Lookup'!A:B,2,FALSE)</f>
        <v>#N/A</v>
      </c>
      <c r="M204" s="6">
        <f>VLOOKUP(B204,'FFA Data (Risk)'!A:S,19,FALSE)</f>
        <v>3.0356999999999998</v>
      </c>
      <c r="N204" s="8">
        <f t="shared" si="8"/>
        <v>0.28445464767616191</v>
      </c>
      <c r="O204" s="6">
        <f>VLOOKUP(B204,'FFA Data (Risk)'!A:S,6,FALSE)</f>
        <v>-54.014499999999998</v>
      </c>
      <c r="P204" s="6">
        <f>VLOOKUP(B204,'FFA Data (Risk)'!A:S,13,FALSE)</f>
        <v>1.7777000000000001</v>
      </c>
      <c r="Q204" s="5">
        <f>VLOOKUP(B204,'FFA Data (Risk)'!A:S,11,FALSE)</f>
        <v>24</v>
      </c>
      <c r="R204" t="str">
        <f t="shared" si="9"/>
        <v>K</v>
      </c>
    </row>
    <row r="205" spans="1:18">
      <c r="A205">
        <v>228</v>
      </c>
      <c r="B205" t="s">
        <v>762</v>
      </c>
      <c r="C205">
        <v>20</v>
      </c>
      <c r="D205" t="s">
        <v>5</v>
      </c>
      <c r="E205" t="s">
        <v>83</v>
      </c>
      <c r="L205" s="6" t="e">
        <f>VLOOKUP(B205,'PPG Lookup'!A:B,2,FALSE)</f>
        <v>#N/A</v>
      </c>
      <c r="M205" s="6">
        <f>VLOOKUP(B205,'FFA Data (Risk)'!A:S,19,FALSE)</f>
        <v>4.2906000000000004</v>
      </c>
      <c r="N205" s="8">
        <f t="shared" si="8"/>
        <v>0.40204272863568219</v>
      </c>
      <c r="O205" s="6">
        <f>VLOOKUP(B205,'FFA Data (Risk)'!A:S,6,FALSE)</f>
        <v>-54.0398</v>
      </c>
      <c r="P205" s="6">
        <f>VLOOKUP(B205,'FFA Data (Risk)'!A:S,13,FALSE)</f>
        <v>4.4532999999999996</v>
      </c>
      <c r="Q205" s="5">
        <f>VLOOKUP(B205,'FFA Data (Risk)'!A:S,11,FALSE)</f>
        <v>25</v>
      </c>
      <c r="R205" t="str">
        <f t="shared" si="9"/>
        <v>K</v>
      </c>
    </row>
    <row r="206" spans="1:18">
      <c r="A206">
        <v>226</v>
      </c>
      <c r="B206" t="s">
        <v>774</v>
      </c>
      <c r="C206">
        <v>20</v>
      </c>
      <c r="D206" t="s">
        <v>5</v>
      </c>
      <c r="E206" t="s">
        <v>73</v>
      </c>
      <c r="L206" s="6" t="e">
        <f>VLOOKUP(B206,'PPG Lookup'!A:B,2,FALSE)</f>
        <v>#N/A</v>
      </c>
      <c r="M206" s="6">
        <f>VLOOKUP(B206,'FFA Data (Risk)'!A:S,19,FALSE)</f>
        <v>4.0517000000000003</v>
      </c>
      <c r="N206" s="8">
        <f t="shared" si="8"/>
        <v>0.37965704647676163</v>
      </c>
      <c r="O206" s="6">
        <f>VLOOKUP(B206,'FFA Data (Risk)'!A:S,6,FALSE)</f>
        <v>-57.544499999999999</v>
      </c>
      <c r="P206" s="6">
        <f>VLOOKUP(B206,'FFA Data (Risk)'!A:S,13,FALSE)</f>
        <v>1.9836</v>
      </c>
      <c r="Q206" s="5">
        <f>VLOOKUP(B206,'FFA Data (Risk)'!A:S,11,FALSE)</f>
        <v>26</v>
      </c>
      <c r="R206" t="str">
        <f t="shared" si="9"/>
        <v>K</v>
      </c>
    </row>
    <row r="207" spans="1:18">
      <c r="A207">
        <v>231</v>
      </c>
      <c r="B207" t="s">
        <v>773</v>
      </c>
      <c r="C207">
        <v>20</v>
      </c>
      <c r="D207" t="s">
        <v>5</v>
      </c>
      <c r="E207" t="s">
        <v>53</v>
      </c>
      <c r="L207" s="6" t="e">
        <f>VLOOKUP(B207,'PPG Lookup'!A:B,2,FALSE)</f>
        <v>#N/A</v>
      </c>
      <c r="M207" s="6">
        <f>VLOOKUP(B207,'FFA Data (Risk)'!A:S,19,FALSE)</f>
        <v>5.0938999999999997</v>
      </c>
      <c r="N207" s="8">
        <f t="shared" si="8"/>
        <v>0.47731446776611686</v>
      </c>
      <c r="O207" s="6">
        <f>VLOOKUP(B207,'FFA Data (Risk)'!A:S,6,FALSE)</f>
        <v>-82.7273</v>
      </c>
      <c r="P207" s="6">
        <f>VLOOKUP(B207,'FFA Data (Risk)'!A:S,13,FALSE)</f>
        <v>18.435300000000002</v>
      </c>
      <c r="Q207" s="5">
        <f>VLOOKUP(B207,'FFA Data (Risk)'!A:S,11,FALSE)</f>
        <v>32</v>
      </c>
      <c r="R207" t="str">
        <f t="shared" si="9"/>
        <v>K</v>
      </c>
    </row>
    <row r="208" spans="1:18">
      <c r="A208">
        <v>167</v>
      </c>
      <c r="B208" t="s">
        <v>212</v>
      </c>
      <c r="C208">
        <v>20</v>
      </c>
      <c r="D208" t="s">
        <v>1</v>
      </c>
      <c r="E208" t="s">
        <v>88</v>
      </c>
      <c r="F208">
        <v>8</v>
      </c>
      <c r="G208">
        <v>106</v>
      </c>
      <c r="H208">
        <v>244</v>
      </c>
      <c r="I208" s="6">
        <v>160.31818179999999</v>
      </c>
      <c r="J208" s="6">
        <v>30.605089240000002</v>
      </c>
      <c r="K208">
        <v>175</v>
      </c>
      <c r="L208" s="6">
        <f>VLOOKUP(B208,'PPG Lookup'!A:B,2,FALSE)</f>
        <v>4.3756249999999994</v>
      </c>
      <c r="M208" s="6">
        <f>VLOOKUP(B208,'FFA Data (Risk)'!A:S,19,FALSE)</f>
        <v>5.2157</v>
      </c>
      <c r="N208" s="8">
        <f t="shared" si="8"/>
        <v>0.4887275112443778</v>
      </c>
      <c r="O208" s="6">
        <f>VLOOKUP(B208,'FFA Data (Risk)'!A:S,6,FALSE)</f>
        <v>-62.8416</v>
      </c>
      <c r="P208" s="6">
        <f>VLOOKUP(B208,'FFA Data (Risk)'!A:S,13,FALSE)</f>
        <v>2.9975000000000001</v>
      </c>
      <c r="Q208" s="5">
        <f>VLOOKUP(B208,'FFA Data (Risk)'!A:S,11,FALSE)</f>
        <v>52</v>
      </c>
      <c r="R208" t="str">
        <f t="shared" si="9"/>
        <v>RB</v>
      </c>
    </row>
    <row r="209" spans="1:18">
      <c r="A209">
        <v>232</v>
      </c>
      <c r="B209" t="s">
        <v>776</v>
      </c>
      <c r="C209">
        <v>20</v>
      </c>
      <c r="D209" t="s">
        <v>5</v>
      </c>
      <c r="E209" t="s">
        <v>88</v>
      </c>
      <c r="L209" s="6" t="e">
        <f>VLOOKUP(B209,'PPG Lookup'!A:B,2,FALSE)</f>
        <v>#N/A</v>
      </c>
      <c r="M209" s="6">
        <f>VLOOKUP(B209,'FFA Data (Risk)'!A:S,19,FALSE)</f>
        <v>3.1871</v>
      </c>
      <c r="N209" s="8">
        <f t="shared" si="8"/>
        <v>0.2986413043478261</v>
      </c>
      <c r="O209" s="6">
        <f>VLOOKUP(B209,'FFA Data (Risk)'!A:S,6,FALSE)</f>
        <v>-59.441600000000001</v>
      </c>
      <c r="P209" s="6">
        <f>VLOOKUP(B209,'FFA Data (Risk)'!A:S,13,FALSE)</f>
        <v>1.7837000000000001</v>
      </c>
      <c r="Q209" s="5">
        <f>VLOOKUP(B209,'FFA Data (Risk)'!A:S,11,FALSE)</f>
        <v>27</v>
      </c>
      <c r="R209" t="str">
        <f t="shared" si="9"/>
        <v>K</v>
      </c>
    </row>
    <row r="210" spans="1:18">
      <c r="A210">
        <v>212</v>
      </c>
      <c r="B210" t="s">
        <v>1177</v>
      </c>
      <c r="C210">
        <v>20</v>
      </c>
      <c r="D210" t="s">
        <v>5</v>
      </c>
      <c r="E210" t="s">
        <v>15</v>
      </c>
      <c r="L210" s="6" t="e">
        <f>VLOOKUP(B210,'PPG Lookup'!A:B,2,FALSE)</f>
        <v>#N/A</v>
      </c>
      <c r="M210" s="6">
        <f>VLOOKUP(B210,'FFA Data (Risk)'!A:S,19,FALSE)</f>
        <v>8.4710999999999999</v>
      </c>
      <c r="N210" s="8">
        <f t="shared" si="8"/>
        <v>0.79376874062968505</v>
      </c>
      <c r="O210" s="6">
        <f>VLOOKUP(B210,'FFA Data (Risk)'!A:S,6,FALSE)</f>
        <v>-59.614699999999999</v>
      </c>
      <c r="P210" s="6">
        <f>VLOOKUP(B210,'FFA Data (Risk)'!A:S,13,FALSE)</f>
        <v>3.6958000000000002</v>
      </c>
      <c r="Q210" s="5">
        <f>VLOOKUP(B210,'FFA Data (Risk)'!A:S,11,FALSE)</f>
        <v>28</v>
      </c>
      <c r="R210" t="str">
        <f t="shared" si="9"/>
        <v>K</v>
      </c>
    </row>
    <row r="211" spans="1:18">
      <c r="A211">
        <v>230</v>
      </c>
      <c r="B211" t="s">
        <v>772</v>
      </c>
      <c r="C211">
        <v>20</v>
      </c>
      <c r="D211" t="s">
        <v>5</v>
      </c>
      <c r="E211" t="s">
        <v>141</v>
      </c>
      <c r="L211" s="6" t="e">
        <f>VLOOKUP(B211,'PPG Lookup'!A:B,2,FALSE)</f>
        <v>#N/A</v>
      </c>
      <c r="M211" s="6">
        <f>VLOOKUP(B211,'FFA Data (Risk)'!A:S,19,FALSE)</f>
        <v>3.6945000000000001</v>
      </c>
      <c r="N211" s="8">
        <f t="shared" si="8"/>
        <v>0.34618628185907047</v>
      </c>
      <c r="O211" s="6">
        <f>VLOOKUP(B211,'FFA Data (Risk)'!A:S,6,FALSE)</f>
        <v>-62.835900000000002</v>
      </c>
      <c r="P211" s="6">
        <f>VLOOKUP(B211,'FFA Data (Risk)'!A:S,13,FALSE)</f>
        <v>7.3978999999999999</v>
      </c>
      <c r="Q211" s="5">
        <f>VLOOKUP(B211,'FFA Data (Risk)'!A:S,11,FALSE)</f>
        <v>29</v>
      </c>
      <c r="R211" t="str">
        <f t="shared" si="9"/>
        <v>K</v>
      </c>
    </row>
    <row r="212" spans="1:18">
      <c r="A212">
        <v>213</v>
      </c>
      <c r="B212" t="s">
        <v>1188</v>
      </c>
      <c r="C212">
        <v>20</v>
      </c>
      <c r="D212" t="s">
        <v>5</v>
      </c>
      <c r="E212" t="s">
        <v>62</v>
      </c>
      <c r="L212" s="6" t="e">
        <f>VLOOKUP(B212,'PPG Lookup'!A:B,2,FALSE)</f>
        <v>#N/A</v>
      </c>
      <c r="M212" s="6">
        <f>VLOOKUP(B212,'FFA Data (Risk)'!A:S,19,FALSE)</f>
        <v>5.93</v>
      </c>
      <c r="N212" s="8">
        <f t="shared" si="8"/>
        <v>0.55565967016491746</v>
      </c>
      <c r="O212" s="6">
        <f>VLOOKUP(B212,'FFA Data (Risk)'!A:S,6,FALSE)</f>
        <v>-63.7851</v>
      </c>
      <c r="P212" s="6">
        <f>VLOOKUP(B212,'FFA Data (Risk)'!A:S,13,FALSE)</f>
        <v>15.919700000000001</v>
      </c>
      <c r="Q212" s="5">
        <f>VLOOKUP(B212,'FFA Data (Risk)'!A:S,11,FALSE)</f>
        <v>30</v>
      </c>
      <c r="R212" t="str">
        <f t="shared" si="9"/>
        <v>K</v>
      </c>
    </row>
    <row r="213" spans="1:18">
      <c r="A213">
        <v>191</v>
      </c>
      <c r="B213" t="s">
        <v>235</v>
      </c>
      <c r="C213">
        <v>20</v>
      </c>
      <c r="D213" t="s">
        <v>2</v>
      </c>
      <c r="E213" t="s">
        <v>88</v>
      </c>
      <c r="F213">
        <v>8</v>
      </c>
      <c r="G213">
        <v>118</v>
      </c>
      <c r="H213">
        <v>245</v>
      </c>
      <c r="I213" s="6">
        <v>168.2307692</v>
      </c>
      <c r="J213" s="6">
        <v>28.574205280000001</v>
      </c>
      <c r="K213">
        <v>220</v>
      </c>
      <c r="L213" s="6">
        <f>VLOOKUP(B213,'PPG Lookup'!A:B,2,FALSE)</f>
        <v>4.0943749999999994</v>
      </c>
      <c r="M213" s="6">
        <f>VLOOKUP(B213,'FFA Data (Risk)'!A:S,19,FALSE)</f>
        <v>8.2730999999999995</v>
      </c>
      <c r="N213" s="8">
        <f t="shared" si="8"/>
        <v>0.77521551724137927</v>
      </c>
      <c r="O213" s="6">
        <f>VLOOKUP(B213,'FFA Data (Risk)'!A:S,6,FALSE)</f>
        <v>-62.680300000000003</v>
      </c>
      <c r="P213" s="6">
        <f>VLOOKUP(B213,'FFA Data (Risk)'!A:S,13,FALSE)</f>
        <v>0.78159999999999996</v>
      </c>
      <c r="Q213" s="5">
        <f>VLOOKUP(B213,'FFA Data (Risk)'!A:S,11,FALSE)</f>
        <v>76</v>
      </c>
      <c r="R213" t="str">
        <f t="shared" si="9"/>
        <v>WR</v>
      </c>
    </row>
    <row r="214" spans="1:18">
      <c r="A214">
        <v>181</v>
      </c>
      <c r="B214" t="s">
        <v>225</v>
      </c>
      <c r="C214">
        <v>20</v>
      </c>
      <c r="D214" t="s">
        <v>1</v>
      </c>
      <c r="E214" t="s">
        <v>73</v>
      </c>
      <c r="F214">
        <v>8</v>
      </c>
      <c r="G214">
        <v>101</v>
      </c>
      <c r="H214">
        <v>210</v>
      </c>
      <c r="I214" s="6">
        <v>160.875</v>
      </c>
      <c r="J214" s="6">
        <v>29.2806997</v>
      </c>
      <c r="K214">
        <v>194</v>
      </c>
      <c r="L214" s="6">
        <f>VLOOKUP(B214,'PPG Lookup'!A:B,2,FALSE)</f>
        <v>3.805625</v>
      </c>
      <c r="M214" s="6">
        <f>VLOOKUP(B214,'FFA Data (Risk)'!A:S,19,FALSE)</f>
        <v>3.2587999999999999</v>
      </c>
      <c r="N214" s="8">
        <f t="shared" si="8"/>
        <v>0.30535982008995499</v>
      </c>
      <c r="O214" s="6">
        <f>VLOOKUP(B214,'FFA Data (Risk)'!A:S,6,FALSE)</f>
        <v>-70.482799999999997</v>
      </c>
      <c r="P214" s="6">
        <f>VLOOKUP(B214,'FFA Data (Risk)'!A:S,13,FALSE)</f>
        <v>1.6111</v>
      </c>
      <c r="Q214" s="5">
        <f>VLOOKUP(B214,'FFA Data (Risk)'!A:S,11,FALSE)</f>
        <v>59</v>
      </c>
      <c r="R214" t="str">
        <f t="shared" si="9"/>
        <v>RB</v>
      </c>
    </row>
    <row r="215" spans="1:18">
      <c r="A215">
        <v>186</v>
      </c>
      <c r="B215" t="s">
        <v>230</v>
      </c>
      <c r="C215">
        <v>20</v>
      </c>
      <c r="D215" t="s">
        <v>1</v>
      </c>
      <c r="E215" t="s">
        <v>36</v>
      </c>
      <c r="F215">
        <v>9</v>
      </c>
      <c r="G215">
        <v>118</v>
      </c>
      <c r="H215">
        <v>232</v>
      </c>
      <c r="I215" s="6">
        <v>165.66666670000001</v>
      </c>
      <c r="J215" s="6">
        <v>26.36327412</v>
      </c>
      <c r="K215">
        <v>214</v>
      </c>
      <c r="L215" s="6">
        <f>VLOOKUP(B215,'PPG Lookup'!A:B,2,FALSE)</f>
        <v>3.2881249999999995</v>
      </c>
      <c r="M215" s="6">
        <f>VLOOKUP(B215,'FFA Data (Risk)'!A:S,19,FALSE)</f>
        <v>5.2390999999999996</v>
      </c>
      <c r="N215" s="8">
        <f t="shared" si="8"/>
        <v>0.49092016491754115</v>
      </c>
      <c r="O215" s="6">
        <f>VLOOKUP(B215,'FFA Data (Risk)'!A:S,6,FALSE)</f>
        <v>-82.732799999999997</v>
      </c>
      <c r="P215" s="6">
        <f>VLOOKUP(B215,'FFA Data (Risk)'!A:S,13,FALSE)</f>
        <v>1.6839999999999999</v>
      </c>
      <c r="Q215" s="5">
        <f>VLOOKUP(B215,'FFA Data (Risk)'!A:S,11,FALSE)</f>
        <v>70</v>
      </c>
      <c r="R215" t="str">
        <f t="shared" si="9"/>
        <v>RB</v>
      </c>
    </row>
    <row r="216" spans="1:18">
      <c r="A216">
        <v>190</v>
      </c>
      <c r="B216" t="s">
        <v>234</v>
      </c>
      <c r="C216">
        <v>20</v>
      </c>
      <c r="D216" t="s">
        <v>1</v>
      </c>
      <c r="E216" t="s">
        <v>49</v>
      </c>
      <c r="F216">
        <v>9</v>
      </c>
      <c r="G216">
        <v>88</v>
      </c>
      <c r="H216">
        <v>233</v>
      </c>
      <c r="I216" s="6">
        <v>167.3846154</v>
      </c>
      <c r="J216" s="6">
        <v>36.54615304</v>
      </c>
      <c r="K216">
        <v>198</v>
      </c>
      <c r="L216" s="6">
        <f>VLOOKUP(B216,'PPG Lookup'!A:B,2,FALSE)</f>
        <v>3.828125</v>
      </c>
      <c r="M216" s="6">
        <f>VLOOKUP(B216,'FFA Data (Risk)'!A:S,19,FALSE)</f>
        <v>3.5026999999999999</v>
      </c>
      <c r="N216" s="8">
        <f t="shared" si="8"/>
        <v>0.32821401799100447</v>
      </c>
      <c r="O216" s="6">
        <f>VLOOKUP(B216,'FFA Data (Risk)'!A:S,6,FALSE)</f>
        <v>-90.916499999999999</v>
      </c>
      <c r="P216" s="6">
        <f>VLOOKUP(B216,'FFA Data (Risk)'!A:S,13,FALSE)</f>
        <v>1.7807999999999999</v>
      </c>
      <c r="Q216" s="5">
        <f>VLOOKUP(B216,'FFA Data (Risk)'!A:S,11,FALSE)</f>
        <v>79</v>
      </c>
      <c r="R216" t="str">
        <f t="shared" si="9"/>
        <v>RB</v>
      </c>
    </row>
    <row r="217" spans="1:18">
      <c r="A217">
        <v>233</v>
      </c>
      <c r="B217" t="s">
        <v>1191</v>
      </c>
      <c r="C217">
        <v>20</v>
      </c>
      <c r="D217" t="s">
        <v>5</v>
      </c>
      <c r="E217" t="s">
        <v>132</v>
      </c>
      <c r="L217" s="6" t="e">
        <f>VLOOKUP(B217,'PPG Lookup'!A:B,2,FALSE)</f>
        <v>#N/A</v>
      </c>
      <c r="M217" s="6">
        <f>VLOOKUP(B217,'FFA Data (Risk)'!A:S,19,FALSE)</f>
        <v>8.8571000000000009</v>
      </c>
      <c r="N217" s="8">
        <f t="shared" si="8"/>
        <v>0.82993815592203901</v>
      </c>
      <c r="O217" s="6">
        <f>VLOOKUP(B217,'FFA Data (Risk)'!A:S,6,FALSE)</f>
        <v>-108.9744</v>
      </c>
      <c r="P217" s="6">
        <f>VLOOKUP(B217,'FFA Data (Risk)'!A:S,13,FALSE)</f>
        <v>27.5702</v>
      </c>
      <c r="Q217" s="5">
        <f>VLOOKUP(B217,'FFA Data (Risk)'!A:S,11,FALSE)</f>
        <v>34</v>
      </c>
      <c r="R217" t="str">
        <f t="shared" si="9"/>
        <v>K</v>
      </c>
    </row>
    <row r="218" spans="1:18">
      <c r="A218">
        <v>229</v>
      </c>
      <c r="B218" t="s">
        <v>1193</v>
      </c>
      <c r="C218">
        <v>20</v>
      </c>
      <c r="D218" t="s">
        <v>5</v>
      </c>
      <c r="E218" t="s">
        <v>132</v>
      </c>
      <c r="L218" s="6" t="e">
        <f>VLOOKUP(B218,'PPG Lookup'!A:B,2,FALSE)</f>
        <v>#N/A</v>
      </c>
      <c r="M218" s="6">
        <f>VLOOKUP(B218,'FFA Data (Risk)'!A:S,19,FALSE)</f>
        <v>6.9896000000000003</v>
      </c>
      <c r="N218" s="8">
        <f t="shared" si="8"/>
        <v>0.65494752623688157</v>
      </c>
      <c r="O218" s="6">
        <f>VLOOKUP(B218,'FFA Data (Risk)'!A:S,6,FALSE)</f>
        <v>-93.350800000000007</v>
      </c>
      <c r="P218" s="6">
        <f>VLOOKUP(B218,'FFA Data (Risk)'!A:S,13,FALSE)</f>
        <v>26.205400000000001</v>
      </c>
      <c r="Q218" s="5">
        <f>VLOOKUP(B218,'FFA Data (Risk)'!A:S,11,FALSE)</f>
        <v>33</v>
      </c>
      <c r="R218" t="str">
        <f t="shared" si="9"/>
        <v>K</v>
      </c>
    </row>
    <row r="219" spans="1:18">
      <c r="A219">
        <v>182</v>
      </c>
      <c r="B219" t="s">
        <v>226</v>
      </c>
      <c r="C219">
        <v>21</v>
      </c>
      <c r="D219" t="s">
        <v>4</v>
      </c>
      <c r="E219" t="s">
        <v>75</v>
      </c>
      <c r="F219">
        <v>5</v>
      </c>
      <c r="G219">
        <v>136</v>
      </c>
      <c r="H219">
        <v>227</v>
      </c>
      <c r="I219" s="6">
        <v>172.25</v>
      </c>
      <c r="J219" s="6">
        <v>19.763286669999999</v>
      </c>
      <c r="K219">
        <v>187</v>
      </c>
      <c r="L219" s="6" t="e">
        <f>VLOOKUP(B219,'PPG Lookup'!A:B,2,FALSE)</f>
        <v>#N/A</v>
      </c>
      <c r="N219" s="8">
        <f t="shared" si="8"/>
        <v>0</v>
      </c>
      <c r="O219" s="6" t="e">
        <f>VLOOKUP(B219,'FFA Data (Risk)'!A:S,6,FALSE)</f>
        <v>#N/A</v>
      </c>
      <c r="P219" s="6" t="e">
        <f>VLOOKUP(B219,'FFA Data (Risk)'!A:S,13,FALSE)</f>
        <v>#N/A</v>
      </c>
      <c r="Q219" s="5" t="e">
        <f>VLOOKUP(B219,'FFA Data (Risk)'!A:S,11,FALSE)</f>
        <v>#N/A</v>
      </c>
      <c r="R219" t="str">
        <f t="shared" si="9"/>
        <v>DS</v>
      </c>
    </row>
    <row r="220" spans="1:18">
      <c r="A220">
        <v>194</v>
      </c>
      <c r="B220" t="s">
        <v>238</v>
      </c>
      <c r="C220">
        <v>21</v>
      </c>
      <c r="D220" t="s">
        <v>4</v>
      </c>
      <c r="E220" t="s">
        <v>91</v>
      </c>
      <c r="F220">
        <v>5</v>
      </c>
      <c r="G220">
        <v>138</v>
      </c>
      <c r="H220">
        <v>195</v>
      </c>
      <c r="I220" s="6">
        <v>171.07142859999999</v>
      </c>
      <c r="J220" s="6">
        <v>15.39695835</v>
      </c>
      <c r="K220">
        <v>150</v>
      </c>
      <c r="L220" s="6" t="e">
        <f>VLOOKUP(B220,'PPG Lookup'!A:B,2,FALSE)</f>
        <v>#N/A</v>
      </c>
      <c r="N220" s="8">
        <f t="shared" si="8"/>
        <v>0</v>
      </c>
      <c r="O220" s="6" t="e">
        <f>VLOOKUP(B220,'FFA Data (Risk)'!A:S,6,FALSE)</f>
        <v>#N/A</v>
      </c>
      <c r="P220" s="6" t="e">
        <f>VLOOKUP(B220,'FFA Data (Risk)'!A:S,13,FALSE)</f>
        <v>#N/A</v>
      </c>
      <c r="Q220" s="5" t="e">
        <f>VLOOKUP(B220,'FFA Data (Risk)'!A:S,11,FALSE)</f>
        <v>#N/A</v>
      </c>
      <c r="R220" t="str">
        <f t="shared" si="9"/>
        <v>DS</v>
      </c>
    </row>
    <row r="221" spans="1:18">
      <c r="A221">
        <v>199</v>
      </c>
      <c r="B221" t="s">
        <v>243</v>
      </c>
      <c r="C221">
        <v>21</v>
      </c>
      <c r="D221" t="s">
        <v>4</v>
      </c>
      <c r="E221" t="s">
        <v>49</v>
      </c>
      <c r="F221">
        <v>9</v>
      </c>
      <c r="G221">
        <v>147</v>
      </c>
      <c r="H221">
        <v>200</v>
      </c>
      <c r="I221" s="6">
        <v>176.7333333</v>
      </c>
      <c r="J221" s="6">
        <v>17.901458659999999</v>
      </c>
      <c r="K221">
        <v>224</v>
      </c>
      <c r="L221" s="6" t="e">
        <f>VLOOKUP(B221,'PPG Lookup'!A:B,2,FALSE)</f>
        <v>#N/A</v>
      </c>
      <c r="N221" s="8">
        <f t="shared" si="8"/>
        <v>0</v>
      </c>
      <c r="O221" s="6" t="e">
        <f>VLOOKUP(B221,'FFA Data (Risk)'!A:S,6,FALSE)</f>
        <v>#N/A</v>
      </c>
      <c r="P221" s="6" t="e">
        <f>VLOOKUP(B221,'FFA Data (Risk)'!A:S,13,FALSE)</f>
        <v>#N/A</v>
      </c>
      <c r="Q221" s="5" t="e">
        <f>VLOOKUP(B221,'FFA Data (Risk)'!A:S,11,FALSE)</f>
        <v>#N/A</v>
      </c>
      <c r="R221" t="str">
        <f t="shared" si="9"/>
        <v>DS</v>
      </c>
    </row>
    <row r="222" spans="1:18">
      <c r="A222">
        <v>195</v>
      </c>
      <c r="B222" t="s">
        <v>239</v>
      </c>
      <c r="C222">
        <v>21</v>
      </c>
      <c r="D222" t="s">
        <v>0</v>
      </c>
      <c r="E222" t="s">
        <v>73</v>
      </c>
      <c r="F222">
        <v>8</v>
      </c>
      <c r="G222">
        <v>98</v>
      </c>
      <c r="H222">
        <v>199</v>
      </c>
      <c r="I222" s="6">
        <v>171.42857140000001</v>
      </c>
      <c r="J222" s="6">
        <v>28.98944213</v>
      </c>
      <c r="K222">
        <v>215</v>
      </c>
      <c r="L222" s="6">
        <f>VLOOKUP(B222,'PPG Lookup'!A:B,2,FALSE)</f>
        <v>13.879124999999998</v>
      </c>
      <c r="M222" s="6">
        <f>VLOOKUP(B222,'FFA Data (Risk)'!A:S,19,FALSE)</f>
        <v>9.4152000000000005</v>
      </c>
      <c r="N222" s="8">
        <f t="shared" si="8"/>
        <v>0.88223388305847072</v>
      </c>
      <c r="O222" s="6">
        <f>VLOOKUP(B222,'FFA Data (Risk)'!A:S,6,FALSE)</f>
        <v>-58.351700000000001</v>
      </c>
      <c r="P222" s="6">
        <f>VLOOKUP(B222,'FFA Data (Risk)'!A:S,13,FALSE)</f>
        <v>56.8245</v>
      </c>
      <c r="Q222" s="5">
        <f>VLOOKUP(B222,'FFA Data (Risk)'!A:S,11,FALSE)</f>
        <v>28</v>
      </c>
      <c r="R222" t="str">
        <f t="shared" si="9"/>
        <v>QB</v>
      </c>
    </row>
    <row r="223" spans="1:18">
      <c r="A223">
        <v>188</v>
      </c>
      <c r="B223" t="s">
        <v>232</v>
      </c>
      <c r="C223">
        <v>21</v>
      </c>
      <c r="D223" t="s">
        <v>2</v>
      </c>
      <c r="E223" t="s">
        <v>57</v>
      </c>
      <c r="F223">
        <v>10</v>
      </c>
      <c r="G223">
        <v>108</v>
      </c>
      <c r="H223">
        <v>282</v>
      </c>
      <c r="I223" s="6">
        <v>176.4375</v>
      </c>
      <c r="J223" s="6">
        <v>36.689522940000003</v>
      </c>
      <c r="K223">
        <v>173</v>
      </c>
      <c r="L223" s="6">
        <f>VLOOKUP(B223,'PPG Lookup'!A:B,2,FALSE)</f>
        <v>4.1187499999999995</v>
      </c>
      <c r="M223" s="6">
        <f>VLOOKUP(B223,'FFA Data (Risk)'!A:S,19,FALSE)</f>
        <v>4.0208000000000004</v>
      </c>
      <c r="N223" s="8">
        <f t="shared" si="8"/>
        <v>0.3767616191904048</v>
      </c>
      <c r="O223" s="6">
        <f>VLOOKUP(B223,'FFA Data (Risk)'!A:S,6,FALSE)</f>
        <v>-54.457000000000001</v>
      </c>
      <c r="P223" s="6">
        <f>VLOOKUP(B223,'FFA Data (Risk)'!A:S,13,FALSE)</f>
        <v>0.9466</v>
      </c>
      <c r="Q223" s="5">
        <f>VLOOKUP(B223,'FFA Data (Risk)'!A:S,11,FALSE)</f>
        <v>69</v>
      </c>
      <c r="R223" t="str">
        <f t="shared" si="9"/>
        <v>WR</v>
      </c>
    </row>
    <row r="224" spans="1:18">
      <c r="A224">
        <v>196</v>
      </c>
      <c r="B224" t="s">
        <v>240</v>
      </c>
      <c r="C224">
        <v>21</v>
      </c>
      <c r="D224" t="s">
        <v>1</v>
      </c>
      <c r="E224" t="s">
        <v>49</v>
      </c>
      <c r="F224">
        <v>9</v>
      </c>
      <c r="G224">
        <v>132</v>
      </c>
      <c r="H224">
        <v>202</v>
      </c>
      <c r="I224" s="6">
        <v>172.46153849999999</v>
      </c>
      <c r="J224" s="6">
        <v>25.129251679999999</v>
      </c>
      <c r="K224">
        <v>265</v>
      </c>
      <c r="L224" s="6">
        <f>VLOOKUP(B224,'PPG Lookup'!A:B,2,FALSE)</f>
        <v>4.5912499999999996</v>
      </c>
      <c r="M224" s="6">
        <f>VLOOKUP(B224,'FFA Data (Risk)'!A:S,19,FALSE)</f>
        <v>3.6303000000000001</v>
      </c>
      <c r="N224" s="8">
        <f t="shared" si="8"/>
        <v>0.34017053973013495</v>
      </c>
      <c r="O224" s="6">
        <f>VLOOKUP(B224,'FFA Data (Risk)'!A:S,6,FALSE)</f>
        <v>-68.794300000000007</v>
      </c>
      <c r="P224" s="6">
        <f>VLOOKUP(B224,'FFA Data (Risk)'!A:S,13,FALSE)</f>
        <v>0.68520000000000003</v>
      </c>
      <c r="Q224" s="5">
        <f>VLOOKUP(B224,'FFA Data (Risk)'!A:S,11,FALSE)</f>
        <v>56</v>
      </c>
      <c r="R224" t="str">
        <f t="shared" si="9"/>
        <v>RB</v>
      </c>
    </row>
    <row r="225" spans="1:18">
      <c r="A225">
        <v>197</v>
      </c>
      <c r="B225" t="s">
        <v>241</v>
      </c>
      <c r="C225">
        <v>21</v>
      </c>
      <c r="D225" t="s">
        <v>1</v>
      </c>
      <c r="E225" t="s">
        <v>91</v>
      </c>
      <c r="F225">
        <v>5</v>
      </c>
      <c r="G225">
        <v>124</v>
      </c>
      <c r="H225">
        <v>284</v>
      </c>
      <c r="I225" s="6">
        <v>182.7692308</v>
      </c>
      <c r="J225" s="6">
        <v>40.371646269999999</v>
      </c>
      <c r="K225">
        <v>191</v>
      </c>
      <c r="L225" s="6">
        <f>VLOOKUP(B225,'PPG Lookup'!A:B,2,FALSE)</f>
        <v>3.4587500000000002</v>
      </c>
      <c r="M225" s="6">
        <f>VLOOKUP(B225,'FFA Data (Risk)'!A:S,19,FALSE)</f>
        <v>3.9390000000000001</v>
      </c>
      <c r="N225" s="8">
        <f t="shared" si="8"/>
        <v>0.36909670164917541</v>
      </c>
      <c r="O225" s="6">
        <f>VLOOKUP(B225,'FFA Data (Risk)'!A:S,6,FALSE)</f>
        <v>-88.125699999999995</v>
      </c>
      <c r="P225" s="6">
        <f>VLOOKUP(B225,'FFA Data (Risk)'!A:S,13,FALSE)</f>
        <v>1.9937</v>
      </c>
      <c r="Q225" s="5">
        <f>VLOOKUP(B225,'FFA Data (Risk)'!A:S,11,FALSE)</f>
        <v>77</v>
      </c>
      <c r="R225" t="str">
        <f t="shared" si="9"/>
        <v>RB</v>
      </c>
    </row>
    <row r="226" spans="1:18">
      <c r="A226">
        <v>187</v>
      </c>
      <c r="B226" t="s">
        <v>231</v>
      </c>
      <c r="C226">
        <v>21</v>
      </c>
      <c r="D226" t="s">
        <v>1</v>
      </c>
      <c r="E226" t="s">
        <v>15</v>
      </c>
      <c r="F226">
        <v>11</v>
      </c>
      <c r="G226">
        <v>121</v>
      </c>
      <c r="H226">
        <v>220</v>
      </c>
      <c r="I226" s="6">
        <v>172.55555559999999</v>
      </c>
      <c r="J226" s="6">
        <v>21.367738460000002</v>
      </c>
      <c r="K226">
        <v>151</v>
      </c>
      <c r="L226" s="6">
        <f>VLOOKUP(B226,'PPG Lookup'!A:B,2,FALSE)</f>
        <v>3.2075</v>
      </c>
      <c r="M226" s="6">
        <f>VLOOKUP(B226,'FFA Data (Risk)'!A:S,19,FALSE)</f>
        <v>5.3005000000000004</v>
      </c>
      <c r="N226" s="8">
        <f t="shared" si="8"/>
        <v>0.49667353823088456</v>
      </c>
      <c r="O226" s="6">
        <f>VLOOKUP(B226,'FFA Data (Risk)'!A:S,6,FALSE)</f>
        <v>-79.454400000000007</v>
      </c>
      <c r="P226" s="6">
        <f>VLOOKUP(B226,'FFA Data (Risk)'!A:S,13,FALSE)</f>
        <v>0.77939999999999998</v>
      </c>
      <c r="Q226" s="5">
        <f>VLOOKUP(B226,'FFA Data (Risk)'!A:S,11,FALSE)</f>
        <v>66</v>
      </c>
      <c r="R226" t="str">
        <f t="shared" si="9"/>
        <v>RB</v>
      </c>
    </row>
    <row r="227" spans="1:18">
      <c r="A227">
        <v>193</v>
      </c>
      <c r="B227" t="s">
        <v>237</v>
      </c>
      <c r="C227">
        <v>21</v>
      </c>
      <c r="D227" t="s">
        <v>2</v>
      </c>
      <c r="E227" t="s">
        <v>141</v>
      </c>
      <c r="F227">
        <v>4</v>
      </c>
      <c r="G227">
        <v>128</v>
      </c>
      <c r="H227">
        <v>207</v>
      </c>
      <c r="I227" s="6">
        <v>173.875</v>
      </c>
      <c r="J227" s="6">
        <v>21.156780829999999</v>
      </c>
      <c r="K227">
        <v>147</v>
      </c>
      <c r="L227" s="6">
        <f>VLOOKUP(B227,'PPG Lookup'!A:B,2,FALSE)</f>
        <v>3.7181250000000001</v>
      </c>
      <c r="M227" s="6">
        <f>VLOOKUP(B227,'FFA Data (Risk)'!A:S,19,FALSE)</f>
        <v>5.5468000000000002</v>
      </c>
      <c r="N227" s="8">
        <f t="shared" si="8"/>
        <v>0.51975262368815589</v>
      </c>
      <c r="O227" s="6">
        <f>VLOOKUP(B227,'FFA Data (Risk)'!A:S,6,FALSE)</f>
        <v>-78.131200000000007</v>
      </c>
      <c r="P227" s="6">
        <f>VLOOKUP(B227,'FFA Data (Risk)'!A:S,13,FALSE)</f>
        <v>0.69350000000000001</v>
      </c>
      <c r="Q227" s="5">
        <f>VLOOKUP(B227,'FFA Data (Risk)'!A:S,11,FALSE)</f>
        <v>92</v>
      </c>
      <c r="R227" t="str">
        <f t="shared" si="9"/>
        <v>WR</v>
      </c>
    </row>
    <row r="228" spans="1:18">
      <c r="A228">
        <v>200</v>
      </c>
      <c r="B228" t="s">
        <v>244</v>
      </c>
      <c r="C228">
        <v>21</v>
      </c>
      <c r="D228" t="s">
        <v>3</v>
      </c>
      <c r="E228" t="s">
        <v>73</v>
      </c>
      <c r="F228">
        <v>8</v>
      </c>
      <c r="G228">
        <v>119</v>
      </c>
      <c r="H228">
        <v>285</v>
      </c>
      <c r="I228" s="6">
        <v>171.11111109999999</v>
      </c>
      <c r="J228" s="6">
        <v>46.629614920000002</v>
      </c>
      <c r="K228">
        <v>320</v>
      </c>
      <c r="L228" s="6">
        <f>VLOOKUP(B228,'PPG Lookup'!A:B,2,FALSE)</f>
        <v>2.6993750000000003</v>
      </c>
      <c r="M228" s="6">
        <f>VLOOKUP(B228,'FFA Data (Risk)'!A:S,19,FALSE)</f>
        <v>10.672000000000001</v>
      </c>
      <c r="N228" s="8">
        <f t="shared" si="8"/>
        <v>1</v>
      </c>
      <c r="O228" s="6">
        <f>VLOOKUP(B228,'FFA Data (Risk)'!A:S,6,FALSE)</f>
        <v>-118.0001</v>
      </c>
      <c r="P228" s="6">
        <f>VLOOKUP(B228,'FFA Data (Risk)'!A:S,13,FALSE)</f>
        <v>0.80969999999999998</v>
      </c>
      <c r="Q228" s="5">
        <f>VLOOKUP(B228,'FFA Data (Risk)'!A:S,11,FALSE)</f>
        <v>84</v>
      </c>
      <c r="R228" t="str">
        <f t="shared" si="9"/>
        <v>TE</v>
      </c>
    </row>
  </sheetData>
  <autoFilter ref="A1:R228"/>
  <hyperlinks>
    <hyperlink ref="B1" r:id="rId1" display="http://www.google.com/url?q=http%3A%2F%2FPlayer.Name&amp;sa=D&amp;sntz=1&amp;usg=AFQjCNG_EtoPCl5OypjT3CB-t569zAuF0Q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3"/>
  <sheetViews>
    <sheetView workbookViewId="0">
      <selection activeCell="Y34" sqref="Y34"/>
    </sheetView>
  </sheetViews>
  <sheetFormatPr defaultRowHeight="15"/>
  <cols>
    <col min="1" max="1" width="22.7109375" bestFit="1" customWidth="1"/>
  </cols>
  <sheetData>
    <row r="1" spans="1:2">
      <c r="A1" t="s">
        <v>339</v>
      </c>
      <c r="B1" t="s">
        <v>6</v>
      </c>
    </row>
    <row r="2" spans="1:2">
      <c r="A2" t="s">
        <v>59</v>
      </c>
      <c r="B2">
        <v>20.521000000000001</v>
      </c>
    </row>
    <row r="3" spans="1:2">
      <c r="A3" t="s">
        <v>56</v>
      </c>
      <c r="B3">
        <v>20.338625</v>
      </c>
    </row>
    <row r="4" spans="1:2">
      <c r="A4" t="s">
        <v>89</v>
      </c>
      <c r="B4">
        <v>18.7255</v>
      </c>
    </row>
    <row r="5" spans="1:2">
      <c r="A5" t="s">
        <v>93</v>
      </c>
      <c r="B5">
        <v>18.567625</v>
      </c>
    </row>
    <row r="6" spans="1:2">
      <c r="A6" t="s">
        <v>100</v>
      </c>
      <c r="B6">
        <v>18.309125000000002</v>
      </c>
    </row>
    <row r="7" spans="1:2">
      <c r="A7" t="s">
        <v>111</v>
      </c>
      <c r="B7">
        <v>17.486124999999998</v>
      </c>
    </row>
    <row r="8" spans="1:2">
      <c r="A8" t="s">
        <v>112</v>
      </c>
      <c r="B8">
        <v>17.202625000000001</v>
      </c>
    </row>
    <row r="9" spans="1:2">
      <c r="A9" t="s">
        <v>106</v>
      </c>
      <c r="B9">
        <v>16.884249999999998</v>
      </c>
    </row>
    <row r="10" spans="1:2">
      <c r="A10" t="s">
        <v>120</v>
      </c>
      <c r="B10">
        <v>16.679999999999996</v>
      </c>
    </row>
    <row r="11" spans="1:2">
      <c r="A11" t="s">
        <v>139</v>
      </c>
      <c r="B11">
        <v>16.447749999999999</v>
      </c>
    </row>
    <row r="12" spans="1:2">
      <c r="A12" t="s">
        <v>134</v>
      </c>
      <c r="B12">
        <v>16.345000000000002</v>
      </c>
    </row>
    <row r="13" spans="1:2">
      <c r="A13" t="s">
        <v>128</v>
      </c>
      <c r="B13">
        <v>15.979375000000001</v>
      </c>
    </row>
    <row r="14" spans="1:2">
      <c r="A14" t="s">
        <v>150</v>
      </c>
      <c r="B14">
        <v>15.932124999999999</v>
      </c>
    </row>
    <row r="15" spans="1:2">
      <c r="A15" t="s">
        <v>175</v>
      </c>
      <c r="B15">
        <v>15.690000000000001</v>
      </c>
    </row>
    <row r="16" spans="1:2">
      <c r="A16" t="s">
        <v>198</v>
      </c>
      <c r="B16">
        <v>15.294625</v>
      </c>
    </row>
    <row r="17" spans="1:2">
      <c r="A17" t="s">
        <v>182</v>
      </c>
      <c r="B17">
        <v>15.001374999999999</v>
      </c>
    </row>
    <row r="18" spans="1:2">
      <c r="A18" t="s">
        <v>207</v>
      </c>
      <c r="B18">
        <v>15.010625000000001</v>
      </c>
    </row>
    <row r="19" spans="1:2">
      <c r="A19" t="s">
        <v>197</v>
      </c>
      <c r="B19">
        <v>14.570750000000002</v>
      </c>
    </row>
    <row r="20" spans="1:2">
      <c r="A20" t="s">
        <v>184</v>
      </c>
      <c r="B20">
        <v>14.441000000000001</v>
      </c>
    </row>
    <row r="21" spans="1:2">
      <c r="A21" t="s">
        <v>321</v>
      </c>
      <c r="B21">
        <v>14.086000000000002</v>
      </c>
    </row>
    <row r="22" spans="1:2">
      <c r="A22" t="s">
        <v>236</v>
      </c>
      <c r="B22">
        <v>14.035125000000001</v>
      </c>
    </row>
    <row r="23" spans="1:2">
      <c r="A23" t="s">
        <v>239</v>
      </c>
      <c r="B23">
        <v>13.879124999999998</v>
      </c>
    </row>
    <row r="24" spans="1:2">
      <c r="A24" t="s">
        <v>221</v>
      </c>
      <c r="B24">
        <v>13.696624999999999</v>
      </c>
    </row>
    <row r="25" spans="1:2">
      <c r="A25" t="s">
        <v>229</v>
      </c>
      <c r="B25">
        <v>13.586374999999999</v>
      </c>
    </row>
    <row r="26" spans="1:2">
      <c r="A26" t="s">
        <v>146</v>
      </c>
      <c r="B26">
        <v>13.5655</v>
      </c>
    </row>
    <row r="27" spans="1:2">
      <c r="A27" t="s">
        <v>320</v>
      </c>
      <c r="B27">
        <v>12.867374999999997</v>
      </c>
    </row>
    <row r="28" spans="1:2">
      <c r="A28" t="s">
        <v>319</v>
      </c>
      <c r="B28">
        <v>12.847875</v>
      </c>
    </row>
    <row r="29" spans="1:2">
      <c r="A29" t="s">
        <v>318</v>
      </c>
      <c r="B29">
        <v>12.713749999999999</v>
      </c>
    </row>
    <row r="30" spans="1:2">
      <c r="A30" t="s">
        <v>317</v>
      </c>
      <c r="B30">
        <v>10.870874999999998</v>
      </c>
    </row>
    <row r="31" spans="1:2">
      <c r="A31" t="s">
        <v>316</v>
      </c>
      <c r="B31">
        <v>8.697000000000001</v>
      </c>
    </row>
    <row r="32" spans="1:2">
      <c r="A32" t="s">
        <v>315</v>
      </c>
      <c r="B32">
        <v>8.5253749999999986</v>
      </c>
    </row>
    <row r="33" spans="1:2">
      <c r="A33" t="s">
        <v>314</v>
      </c>
      <c r="B33">
        <v>7.7754999999999992</v>
      </c>
    </row>
    <row r="34" spans="1:2">
      <c r="A34" t="s">
        <v>313</v>
      </c>
      <c r="B34">
        <v>6.3981249999999994</v>
      </c>
    </row>
    <row r="35" spans="1:2">
      <c r="A35" t="s">
        <v>312</v>
      </c>
      <c r="B35">
        <v>3.7011249999999993</v>
      </c>
    </row>
    <row r="36" spans="1:2">
      <c r="A36" t="s">
        <v>311</v>
      </c>
      <c r="B36">
        <v>3.3457500000000002</v>
      </c>
    </row>
    <row r="37" spans="1:2">
      <c r="A37" t="s">
        <v>310</v>
      </c>
      <c r="B37">
        <v>2.9740000000000002</v>
      </c>
    </row>
    <row r="38" spans="1:2">
      <c r="A38" t="s">
        <v>309</v>
      </c>
      <c r="B38">
        <v>1.5742499999999999</v>
      </c>
    </row>
    <row r="39" spans="1:2">
      <c r="A39" t="s">
        <v>308</v>
      </c>
      <c r="B39">
        <v>1.4998750000000001</v>
      </c>
    </row>
    <row r="40" spans="1:2">
      <c r="A40" t="s">
        <v>307</v>
      </c>
      <c r="B40">
        <v>1.4433749999999999</v>
      </c>
    </row>
    <row r="41" spans="1:2">
      <c r="A41" t="s">
        <v>306</v>
      </c>
      <c r="B41">
        <v>1.2326249999999999</v>
      </c>
    </row>
    <row r="42" spans="1:2">
      <c r="A42" t="s">
        <v>305</v>
      </c>
      <c r="B42">
        <v>0.85387499999999994</v>
      </c>
    </row>
    <row r="43" spans="1:2">
      <c r="A43" t="s">
        <v>304</v>
      </c>
      <c r="B43">
        <v>0.7380000000000001</v>
      </c>
    </row>
    <row r="44" spans="1:2">
      <c r="A44" t="s">
        <v>303</v>
      </c>
      <c r="B44">
        <v>0.67449999999999999</v>
      </c>
    </row>
    <row r="45" spans="1:2">
      <c r="A45" t="s">
        <v>302</v>
      </c>
      <c r="B45">
        <v>0.61875000000000002</v>
      </c>
    </row>
    <row r="46" spans="1:2">
      <c r="A46" t="s">
        <v>301</v>
      </c>
      <c r="B46">
        <v>0.58962500000000007</v>
      </c>
    </row>
    <row r="47" spans="1:2">
      <c r="A47" t="s">
        <v>300</v>
      </c>
      <c r="B47">
        <v>0.54937500000000006</v>
      </c>
    </row>
    <row r="48" spans="1:2">
      <c r="A48" t="s">
        <v>299</v>
      </c>
      <c r="B48">
        <v>0.53450000000000009</v>
      </c>
    </row>
    <row r="49" spans="1:2">
      <c r="A49" t="s">
        <v>298</v>
      </c>
      <c r="B49">
        <v>0.49374999999999997</v>
      </c>
    </row>
    <row r="50" spans="1:2">
      <c r="A50" t="s">
        <v>297</v>
      </c>
      <c r="B50">
        <v>0.47449999999999998</v>
      </c>
    </row>
    <row r="51" spans="1:2">
      <c r="A51" t="s">
        <v>296</v>
      </c>
      <c r="B51">
        <v>0.44237499999999996</v>
      </c>
    </row>
    <row r="52" spans="1:2">
      <c r="A52" t="s">
        <v>295</v>
      </c>
      <c r="B52">
        <v>0.45899999999999996</v>
      </c>
    </row>
    <row r="53" spans="1:2">
      <c r="A53" t="s">
        <v>294</v>
      </c>
      <c r="B53">
        <v>0.44074999999999998</v>
      </c>
    </row>
    <row r="54" spans="1:2">
      <c r="A54" t="s">
        <v>293</v>
      </c>
      <c r="B54">
        <v>0.39499999999999996</v>
      </c>
    </row>
    <row r="55" spans="1:2">
      <c r="A55" t="s">
        <v>292</v>
      </c>
      <c r="B55">
        <v>0.37887500000000002</v>
      </c>
    </row>
    <row r="56" spans="1:2">
      <c r="A56" t="s">
        <v>291</v>
      </c>
      <c r="B56">
        <v>0.26087499999999997</v>
      </c>
    </row>
    <row r="57" spans="1:2">
      <c r="A57" t="s">
        <v>290</v>
      </c>
      <c r="B57">
        <v>0.23237499999999997</v>
      </c>
    </row>
    <row r="58" spans="1:2">
      <c r="A58" t="s">
        <v>289</v>
      </c>
      <c r="B58">
        <v>0.21387499999999998</v>
      </c>
    </row>
    <row r="59" spans="1:2">
      <c r="A59" t="s">
        <v>288</v>
      </c>
      <c r="B59">
        <v>0.23487500000000003</v>
      </c>
    </row>
    <row r="60" spans="1:2">
      <c r="A60" t="s">
        <v>287</v>
      </c>
      <c r="B60">
        <v>0.19612499999999997</v>
      </c>
    </row>
    <row r="61" spans="1:2">
      <c r="A61" t="s">
        <v>286</v>
      </c>
      <c r="B61">
        <v>0.171375</v>
      </c>
    </row>
    <row r="62" spans="1:2">
      <c r="A62" t="s">
        <v>285</v>
      </c>
      <c r="B62">
        <v>0.16125</v>
      </c>
    </row>
    <row r="63" spans="1:2">
      <c r="A63" t="s">
        <v>284</v>
      </c>
      <c r="B63">
        <v>0.11849999999999999</v>
      </c>
    </row>
    <row r="64" spans="1:2">
      <c r="A64" t="s">
        <v>283</v>
      </c>
      <c r="B64">
        <v>0.119375</v>
      </c>
    </row>
    <row r="65" spans="1:2">
      <c r="A65" t="s">
        <v>282</v>
      </c>
      <c r="B65">
        <v>0.11650000000000001</v>
      </c>
    </row>
    <row r="66" spans="1:2">
      <c r="A66" t="s">
        <v>281</v>
      </c>
      <c r="B66">
        <v>0.10750000000000001</v>
      </c>
    </row>
    <row r="67" spans="1:2">
      <c r="A67" t="s">
        <v>280</v>
      </c>
      <c r="B67">
        <v>8.5999999999999993E-2</v>
      </c>
    </row>
    <row r="68" spans="1:2">
      <c r="A68" t="s">
        <v>279</v>
      </c>
      <c r="B68">
        <v>5.7500000000000002E-2</v>
      </c>
    </row>
    <row r="69" spans="1:2">
      <c r="A69" t="s">
        <v>278</v>
      </c>
      <c r="B69">
        <v>4.3749999999999997E-2</v>
      </c>
    </row>
    <row r="70" spans="1:2">
      <c r="A70" t="s">
        <v>277</v>
      </c>
      <c r="B70">
        <v>3.925E-2</v>
      </c>
    </row>
    <row r="71" spans="1:2">
      <c r="A71" t="s">
        <v>276</v>
      </c>
      <c r="B71">
        <v>3.15E-2</v>
      </c>
    </row>
    <row r="72" spans="1:2">
      <c r="A72" t="s">
        <v>275</v>
      </c>
      <c r="B72">
        <v>3.2500000000000001E-2</v>
      </c>
    </row>
    <row r="73" spans="1:2">
      <c r="A73" t="s">
        <v>274</v>
      </c>
      <c r="B73">
        <v>0</v>
      </c>
    </row>
    <row r="74" spans="1:2">
      <c r="A74" t="s">
        <v>273</v>
      </c>
      <c r="B74">
        <v>0</v>
      </c>
    </row>
    <row r="75" spans="1:2">
      <c r="A75" t="s">
        <v>272</v>
      </c>
      <c r="B75">
        <v>0</v>
      </c>
    </row>
    <row r="76" spans="1:2">
      <c r="A76" t="s">
        <v>271</v>
      </c>
      <c r="B76">
        <v>0</v>
      </c>
    </row>
    <row r="77" spans="1:2">
      <c r="A77" t="s">
        <v>270</v>
      </c>
      <c r="B77">
        <v>0</v>
      </c>
    </row>
    <row r="78" spans="1:2">
      <c r="A78" t="s">
        <v>269</v>
      </c>
      <c r="B78">
        <v>0</v>
      </c>
    </row>
    <row r="79" spans="1:2">
      <c r="A79" t="s">
        <v>268</v>
      </c>
      <c r="B79">
        <v>0</v>
      </c>
    </row>
    <row r="80" spans="1:2">
      <c r="A80" t="s">
        <v>267</v>
      </c>
      <c r="B80">
        <v>0</v>
      </c>
    </row>
    <row r="81" spans="1:2">
      <c r="A81" t="s">
        <v>266</v>
      </c>
      <c r="B81">
        <v>0</v>
      </c>
    </row>
    <row r="82" spans="1:2">
      <c r="A82" t="s">
        <v>265</v>
      </c>
      <c r="B82">
        <v>0</v>
      </c>
    </row>
    <row r="83" spans="1:2">
      <c r="A83" t="s">
        <v>264</v>
      </c>
      <c r="B83">
        <v>0</v>
      </c>
    </row>
    <row r="84" spans="1:2">
      <c r="A84" t="s">
        <v>263</v>
      </c>
      <c r="B84">
        <v>0</v>
      </c>
    </row>
    <row r="85" spans="1:2">
      <c r="A85" t="s">
        <v>262</v>
      </c>
      <c r="B85">
        <v>0</v>
      </c>
    </row>
    <row r="86" spans="1:2">
      <c r="A86" t="s">
        <v>261</v>
      </c>
      <c r="B86">
        <v>0</v>
      </c>
    </row>
    <row r="87" spans="1:2">
      <c r="A87" t="s">
        <v>260</v>
      </c>
      <c r="B87">
        <v>0</v>
      </c>
    </row>
    <row r="88" spans="1:2">
      <c r="A88" t="s">
        <v>259</v>
      </c>
      <c r="B88">
        <v>0</v>
      </c>
    </row>
    <row r="89" spans="1:2">
      <c r="A89" t="s">
        <v>258</v>
      </c>
      <c r="B89">
        <v>0</v>
      </c>
    </row>
    <row r="90" spans="1:2">
      <c r="A90" t="s">
        <v>257</v>
      </c>
      <c r="B90">
        <v>0</v>
      </c>
    </row>
    <row r="91" spans="1:2">
      <c r="A91" t="s">
        <v>256</v>
      </c>
      <c r="B91">
        <v>0</v>
      </c>
    </row>
    <row r="92" spans="1:2">
      <c r="A92" t="s">
        <v>18</v>
      </c>
      <c r="B92">
        <v>15.249375000000001</v>
      </c>
    </row>
    <row r="93" spans="1:2">
      <c r="A93" t="s">
        <v>31</v>
      </c>
      <c r="B93">
        <v>14.729374999999997</v>
      </c>
    </row>
    <row r="94" spans="1:2">
      <c r="A94" t="s">
        <v>21</v>
      </c>
      <c r="B94">
        <v>14.378124999999999</v>
      </c>
    </row>
    <row r="95" spans="1:2">
      <c r="A95" t="s">
        <v>16</v>
      </c>
      <c r="B95">
        <v>14.370000000000003</v>
      </c>
    </row>
    <row r="96" spans="1:2">
      <c r="A96" t="s">
        <v>14</v>
      </c>
      <c r="B96">
        <v>14.260624999999999</v>
      </c>
    </row>
    <row r="97" spans="1:2">
      <c r="A97" t="s">
        <v>33</v>
      </c>
      <c r="B97">
        <v>13.95</v>
      </c>
    </row>
    <row r="98" spans="1:2">
      <c r="A98" t="s">
        <v>37</v>
      </c>
      <c r="B98">
        <v>13.233125000000001</v>
      </c>
    </row>
    <row r="99" spans="1:2">
      <c r="A99" t="s">
        <v>46</v>
      </c>
      <c r="B99">
        <v>13.0275</v>
      </c>
    </row>
    <row r="100" spans="1:2">
      <c r="A100" t="s">
        <v>43</v>
      </c>
      <c r="B100">
        <v>12.941875000000001</v>
      </c>
    </row>
    <row r="101" spans="1:2">
      <c r="A101" t="s">
        <v>51</v>
      </c>
      <c r="B101">
        <v>12.231249999999999</v>
      </c>
    </row>
    <row r="102" spans="1:2">
      <c r="A102" t="s">
        <v>48</v>
      </c>
      <c r="B102">
        <v>11.445000000000002</v>
      </c>
    </row>
    <row r="103" spans="1:2">
      <c r="A103" t="s">
        <v>66</v>
      </c>
      <c r="B103">
        <v>10.92</v>
      </c>
    </row>
    <row r="104" spans="1:2">
      <c r="A104" t="s">
        <v>63</v>
      </c>
      <c r="B104">
        <v>10.944375000000001</v>
      </c>
    </row>
    <row r="105" spans="1:2">
      <c r="A105" t="s">
        <v>70</v>
      </c>
      <c r="B105">
        <v>10.771250000000002</v>
      </c>
    </row>
    <row r="106" spans="1:2">
      <c r="A106" t="s">
        <v>72</v>
      </c>
      <c r="B106">
        <v>10.567499999999999</v>
      </c>
    </row>
    <row r="107" spans="1:2">
      <c r="A107" t="s">
        <v>84</v>
      </c>
      <c r="B107">
        <v>10.508125</v>
      </c>
    </row>
    <row r="108" spans="1:2">
      <c r="A108" t="s">
        <v>60</v>
      </c>
      <c r="B108">
        <v>10.28</v>
      </c>
    </row>
    <row r="109" spans="1:2">
      <c r="A109" t="s">
        <v>82</v>
      </c>
      <c r="B109">
        <v>10.009375</v>
      </c>
    </row>
    <row r="110" spans="1:2">
      <c r="A110" t="s">
        <v>67</v>
      </c>
      <c r="B110">
        <v>9.9850000000000012</v>
      </c>
    </row>
    <row r="111" spans="1:2">
      <c r="A111" t="s">
        <v>122</v>
      </c>
      <c r="B111">
        <v>9.6868750000000006</v>
      </c>
    </row>
    <row r="112" spans="1:2">
      <c r="A112" t="s">
        <v>94</v>
      </c>
      <c r="B112">
        <v>9.6181250000000027</v>
      </c>
    </row>
    <row r="113" spans="1:2">
      <c r="A113" t="s">
        <v>87</v>
      </c>
      <c r="B113">
        <v>9.5687500000000014</v>
      </c>
    </row>
    <row r="114" spans="1:2">
      <c r="A114" t="s">
        <v>99</v>
      </c>
      <c r="B114">
        <v>9.2175000000000011</v>
      </c>
    </row>
    <row r="115" spans="1:2">
      <c r="A115" t="s">
        <v>80</v>
      </c>
      <c r="B115">
        <v>9.2493749999999988</v>
      </c>
    </row>
    <row r="116" spans="1:2">
      <c r="A116" t="s">
        <v>110</v>
      </c>
      <c r="B116">
        <v>9.1325000000000003</v>
      </c>
    </row>
    <row r="117" spans="1:2">
      <c r="A117" t="s">
        <v>115</v>
      </c>
      <c r="B117">
        <v>9.1025000000000009</v>
      </c>
    </row>
    <row r="118" spans="1:2">
      <c r="A118" t="s">
        <v>131</v>
      </c>
      <c r="B118">
        <v>8.11</v>
      </c>
    </row>
    <row r="119" spans="1:2">
      <c r="A119" t="s">
        <v>92</v>
      </c>
      <c r="B119">
        <v>8.1287500000000001</v>
      </c>
    </row>
    <row r="120" spans="1:2">
      <c r="A120" t="s">
        <v>124</v>
      </c>
      <c r="B120">
        <v>7.8968749999999996</v>
      </c>
    </row>
    <row r="121" spans="1:2">
      <c r="A121" t="s">
        <v>126</v>
      </c>
      <c r="B121">
        <v>7.7212499999999995</v>
      </c>
    </row>
    <row r="122" spans="1:2">
      <c r="A122" t="s">
        <v>69</v>
      </c>
      <c r="B122">
        <v>7.9637500000000019</v>
      </c>
    </row>
    <row r="123" spans="1:2">
      <c r="A123" t="s">
        <v>125</v>
      </c>
      <c r="B123">
        <v>7.5599999999999987</v>
      </c>
    </row>
    <row r="124" spans="1:2">
      <c r="A124" t="s">
        <v>129</v>
      </c>
      <c r="B124">
        <v>7.2737500000000006</v>
      </c>
    </row>
    <row r="125" spans="1:2">
      <c r="A125" t="s">
        <v>151</v>
      </c>
      <c r="B125">
        <v>7.2218749999999998</v>
      </c>
    </row>
    <row r="126" spans="1:2">
      <c r="A126" t="s">
        <v>121</v>
      </c>
      <c r="B126">
        <v>7.0000000000000009</v>
      </c>
    </row>
    <row r="127" spans="1:2">
      <c r="A127" t="s">
        <v>153</v>
      </c>
      <c r="B127">
        <v>6.7743749999999991</v>
      </c>
    </row>
    <row r="128" spans="1:2">
      <c r="A128" t="s">
        <v>108</v>
      </c>
      <c r="B128">
        <v>6.796875</v>
      </c>
    </row>
    <row r="129" spans="1:2">
      <c r="A129" t="s">
        <v>157</v>
      </c>
      <c r="B129">
        <v>6.464999999999999</v>
      </c>
    </row>
    <row r="130" spans="1:2">
      <c r="A130" t="s">
        <v>199</v>
      </c>
      <c r="B130">
        <v>5.8268750000000011</v>
      </c>
    </row>
    <row r="131" spans="1:2">
      <c r="A131" t="s">
        <v>154</v>
      </c>
      <c r="B131">
        <v>5.9168750000000001</v>
      </c>
    </row>
    <row r="132" spans="1:2">
      <c r="A132" t="s">
        <v>156</v>
      </c>
      <c r="B132">
        <v>5.4812499999999993</v>
      </c>
    </row>
    <row r="133" spans="1:2">
      <c r="A133" t="s">
        <v>178</v>
      </c>
      <c r="B133">
        <v>5.3131249999999994</v>
      </c>
    </row>
    <row r="134" spans="1:2">
      <c r="A134" t="s">
        <v>171</v>
      </c>
      <c r="B134">
        <v>5.301874999999999</v>
      </c>
    </row>
    <row r="135" spans="1:2">
      <c r="A135" t="s">
        <v>147</v>
      </c>
      <c r="B135">
        <v>5.2331250000000002</v>
      </c>
    </row>
    <row r="136" spans="1:2">
      <c r="A136" t="s">
        <v>192</v>
      </c>
      <c r="B136">
        <v>4.9599999999999991</v>
      </c>
    </row>
    <row r="137" spans="1:2">
      <c r="A137" t="s">
        <v>155</v>
      </c>
      <c r="B137">
        <v>5.0481249999999998</v>
      </c>
    </row>
    <row r="138" spans="1:2">
      <c r="A138" t="s">
        <v>152</v>
      </c>
      <c r="B138">
        <v>4.8500000000000005</v>
      </c>
    </row>
    <row r="139" spans="1:2">
      <c r="A139" t="s">
        <v>177</v>
      </c>
      <c r="B139">
        <v>4.8849999999999998</v>
      </c>
    </row>
    <row r="140" spans="1:2">
      <c r="A140" t="s">
        <v>165</v>
      </c>
      <c r="B140">
        <v>4.7468750000000002</v>
      </c>
    </row>
    <row r="141" spans="1:2">
      <c r="A141" t="s">
        <v>240</v>
      </c>
      <c r="B141">
        <v>4.5912499999999996</v>
      </c>
    </row>
    <row r="142" spans="1:2">
      <c r="A142" t="s">
        <v>183</v>
      </c>
      <c r="B142">
        <v>4.6331249999999997</v>
      </c>
    </row>
    <row r="143" spans="1:2">
      <c r="A143" t="s">
        <v>222</v>
      </c>
      <c r="B143">
        <v>4.5581250000000004</v>
      </c>
    </row>
    <row r="144" spans="1:2">
      <c r="A144" t="s">
        <v>215</v>
      </c>
      <c r="B144">
        <v>4.3687499999999995</v>
      </c>
    </row>
    <row r="145" spans="1:2">
      <c r="A145" t="s">
        <v>205</v>
      </c>
      <c r="B145">
        <v>4.3293750000000006</v>
      </c>
    </row>
    <row r="146" spans="1:2">
      <c r="A146" t="s">
        <v>610</v>
      </c>
      <c r="B146">
        <v>4.2843749999999998</v>
      </c>
    </row>
    <row r="147" spans="1:2">
      <c r="A147" t="s">
        <v>212</v>
      </c>
      <c r="B147">
        <v>4.3756249999999994</v>
      </c>
    </row>
    <row r="148" spans="1:2">
      <c r="A148" t="s">
        <v>227</v>
      </c>
      <c r="B148">
        <v>4.3456250000000001</v>
      </c>
    </row>
    <row r="149" spans="1:2">
      <c r="A149" t="s">
        <v>169</v>
      </c>
      <c r="B149">
        <v>4.2156250000000002</v>
      </c>
    </row>
    <row r="150" spans="1:2">
      <c r="A150" t="s">
        <v>609</v>
      </c>
      <c r="B150">
        <v>3.8875000000000002</v>
      </c>
    </row>
    <row r="151" spans="1:2">
      <c r="A151" t="s">
        <v>608</v>
      </c>
      <c r="B151">
        <v>3.8912499999999999</v>
      </c>
    </row>
    <row r="152" spans="1:2">
      <c r="A152" t="s">
        <v>234</v>
      </c>
      <c r="B152">
        <v>3.828125</v>
      </c>
    </row>
    <row r="153" spans="1:2">
      <c r="A153" t="s">
        <v>189</v>
      </c>
      <c r="B153">
        <v>3.8187500000000001</v>
      </c>
    </row>
    <row r="154" spans="1:2">
      <c r="A154" t="s">
        <v>225</v>
      </c>
      <c r="B154">
        <v>3.805625</v>
      </c>
    </row>
    <row r="155" spans="1:2">
      <c r="A155" t="s">
        <v>209</v>
      </c>
      <c r="B155">
        <v>3.7068750000000006</v>
      </c>
    </row>
    <row r="156" spans="1:2">
      <c r="A156" t="s">
        <v>241</v>
      </c>
      <c r="B156">
        <v>3.4587500000000002</v>
      </c>
    </row>
    <row r="157" spans="1:2">
      <c r="A157" t="s">
        <v>204</v>
      </c>
      <c r="B157">
        <v>3.5793750000000002</v>
      </c>
    </row>
    <row r="158" spans="1:2">
      <c r="A158" t="s">
        <v>224</v>
      </c>
      <c r="B158">
        <v>3.4212500000000001</v>
      </c>
    </row>
    <row r="159" spans="1:2">
      <c r="A159" t="s">
        <v>607</v>
      </c>
      <c r="B159">
        <v>3.5106249999999997</v>
      </c>
    </row>
    <row r="160" spans="1:2">
      <c r="A160" t="s">
        <v>606</v>
      </c>
      <c r="B160">
        <v>3.3081250000000004</v>
      </c>
    </row>
    <row r="161" spans="1:2">
      <c r="A161" t="s">
        <v>231</v>
      </c>
      <c r="B161">
        <v>3.2075</v>
      </c>
    </row>
    <row r="162" spans="1:2">
      <c r="A162" t="s">
        <v>230</v>
      </c>
      <c r="B162">
        <v>3.2881249999999995</v>
      </c>
    </row>
    <row r="163" spans="1:2">
      <c r="A163" t="s">
        <v>211</v>
      </c>
      <c r="B163">
        <v>3.243125</v>
      </c>
    </row>
    <row r="164" spans="1:2">
      <c r="A164" t="s">
        <v>469</v>
      </c>
      <c r="B164">
        <v>3.160625</v>
      </c>
    </row>
    <row r="165" spans="1:2">
      <c r="A165" t="s">
        <v>605</v>
      </c>
      <c r="B165">
        <v>3.0606250000000004</v>
      </c>
    </row>
    <row r="166" spans="1:2">
      <c r="A166" t="s">
        <v>604</v>
      </c>
      <c r="B166">
        <v>2.9893750000000003</v>
      </c>
    </row>
    <row r="167" spans="1:2">
      <c r="A167" t="s">
        <v>603</v>
      </c>
      <c r="B167">
        <v>3.0162500000000003</v>
      </c>
    </row>
    <row r="168" spans="1:2">
      <c r="A168" t="s">
        <v>602</v>
      </c>
      <c r="B168">
        <v>2.8162500000000001</v>
      </c>
    </row>
    <row r="169" spans="1:2">
      <c r="A169" t="s">
        <v>601</v>
      </c>
      <c r="B169">
        <v>2.3406250000000002</v>
      </c>
    </row>
    <row r="170" spans="1:2">
      <c r="A170" t="s">
        <v>600</v>
      </c>
      <c r="B170">
        <v>2.30125</v>
      </c>
    </row>
    <row r="171" spans="1:2">
      <c r="A171" t="s">
        <v>599</v>
      </c>
      <c r="B171">
        <v>2.2606250000000001</v>
      </c>
    </row>
    <row r="172" spans="1:2">
      <c r="A172" t="s">
        <v>598</v>
      </c>
      <c r="B172">
        <v>2.1387500000000004</v>
      </c>
    </row>
    <row r="173" spans="1:2">
      <c r="A173" t="s">
        <v>457</v>
      </c>
      <c r="B173">
        <v>2.1924999999999999</v>
      </c>
    </row>
    <row r="174" spans="1:2">
      <c r="A174" t="s">
        <v>597</v>
      </c>
      <c r="B174">
        <v>2.1162499999999995</v>
      </c>
    </row>
    <row r="175" spans="1:2">
      <c r="A175" t="s">
        <v>596</v>
      </c>
      <c r="B175">
        <v>2.0468749999999996</v>
      </c>
    </row>
    <row r="176" spans="1:2">
      <c r="A176" t="s">
        <v>595</v>
      </c>
      <c r="B176">
        <v>2.0324999999999998</v>
      </c>
    </row>
    <row r="177" spans="1:2">
      <c r="A177" t="s">
        <v>594</v>
      </c>
      <c r="B177">
        <v>1.9637499999999999</v>
      </c>
    </row>
    <row r="178" spans="1:2">
      <c r="A178" t="s">
        <v>593</v>
      </c>
      <c r="B178">
        <v>2.0318749999999999</v>
      </c>
    </row>
    <row r="179" spans="1:2">
      <c r="A179" t="s">
        <v>592</v>
      </c>
      <c r="B179">
        <v>2</v>
      </c>
    </row>
    <row r="180" spans="1:2">
      <c r="A180" t="s">
        <v>591</v>
      </c>
      <c r="B180">
        <v>1.92</v>
      </c>
    </row>
    <row r="181" spans="1:2">
      <c r="A181" t="s">
        <v>590</v>
      </c>
      <c r="B181">
        <v>1.9431249999999998</v>
      </c>
    </row>
    <row r="182" spans="1:2">
      <c r="A182" t="s">
        <v>589</v>
      </c>
      <c r="B182">
        <v>1.8775000000000002</v>
      </c>
    </row>
    <row r="183" spans="1:2">
      <c r="A183" t="s">
        <v>588</v>
      </c>
      <c r="B183">
        <v>1.8418750000000002</v>
      </c>
    </row>
    <row r="184" spans="1:2">
      <c r="A184" t="s">
        <v>587</v>
      </c>
      <c r="B184">
        <v>1.8275000000000001</v>
      </c>
    </row>
    <row r="185" spans="1:2">
      <c r="A185" t="s">
        <v>586</v>
      </c>
      <c r="B185">
        <v>1.6687500000000002</v>
      </c>
    </row>
    <row r="186" spans="1:2">
      <c r="A186" t="s">
        <v>585</v>
      </c>
      <c r="B186">
        <v>1.62375</v>
      </c>
    </row>
    <row r="187" spans="1:2">
      <c r="A187" t="s">
        <v>584</v>
      </c>
      <c r="B187">
        <v>1.6349999999999998</v>
      </c>
    </row>
    <row r="188" spans="1:2">
      <c r="A188" t="s">
        <v>583</v>
      </c>
      <c r="B188">
        <v>1.6062500000000002</v>
      </c>
    </row>
    <row r="189" spans="1:2">
      <c r="A189" t="s">
        <v>582</v>
      </c>
      <c r="B189">
        <v>1.5731250000000001</v>
      </c>
    </row>
    <row r="190" spans="1:2">
      <c r="A190" t="s">
        <v>581</v>
      </c>
      <c r="B190">
        <v>1.4556249999999999</v>
      </c>
    </row>
    <row r="191" spans="1:2">
      <c r="A191" t="s">
        <v>580</v>
      </c>
      <c r="B191">
        <v>1.3406250000000002</v>
      </c>
    </row>
    <row r="192" spans="1:2">
      <c r="A192" t="s">
        <v>579</v>
      </c>
      <c r="B192">
        <v>1.34375</v>
      </c>
    </row>
    <row r="193" spans="1:2">
      <c r="A193" t="s">
        <v>578</v>
      </c>
      <c r="B193">
        <v>1.296875</v>
      </c>
    </row>
    <row r="194" spans="1:2">
      <c r="A194" t="s">
        <v>577</v>
      </c>
      <c r="B194">
        <v>1.3624999999999998</v>
      </c>
    </row>
    <row r="195" spans="1:2">
      <c r="A195" t="s">
        <v>576</v>
      </c>
      <c r="B195">
        <v>1.1887500000000002</v>
      </c>
    </row>
    <row r="196" spans="1:2">
      <c r="A196" t="s">
        <v>575</v>
      </c>
      <c r="B196">
        <v>1.2043750000000002</v>
      </c>
    </row>
    <row r="197" spans="1:2">
      <c r="A197" t="s">
        <v>574</v>
      </c>
      <c r="B197">
        <v>1.0850000000000002</v>
      </c>
    </row>
    <row r="198" spans="1:2">
      <c r="A198" t="s">
        <v>573</v>
      </c>
      <c r="B198">
        <v>1.0856250000000001</v>
      </c>
    </row>
    <row r="199" spans="1:2">
      <c r="A199" t="s">
        <v>572</v>
      </c>
      <c r="B199">
        <v>0.97999999999999987</v>
      </c>
    </row>
    <row r="200" spans="1:2">
      <c r="A200" t="s">
        <v>571</v>
      </c>
      <c r="B200">
        <v>0.96812500000000001</v>
      </c>
    </row>
    <row r="201" spans="1:2">
      <c r="A201" t="s">
        <v>570</v>
      </c>
      <c r="B201">
        <v>0.98312500000000003</v>
      </c>
    </row>
    <row r="202" spans="1:2">
      <c r="A202" t="s">
        <v>569</v>
      </c>
      <c r="B202">
        <v>1.0337499999999999</v>
      </c>
    </row>
    <row r="203" spans="1:2">
      <c r="A203" t="s">
        <v>568</v>
      </c>
      <c r="B203">
        <v>0.98812499999999992</v>
      </c>
    </row>
    <row r="204" spans="1:2">
      <c r="A204" t="s">
        <v>567</v>
      </c>
      <c r="B204">
        <v>0.93375000000000008</v>
      </c>
    </row>
    <row r="205" spans="1:2">
      <c r="A205" t="s">
        <v>566</v>
      </c>
      <c r="B205">
        <v>0.926875</v>
      </c>
    </row>
    <row r="206" spans="1:2">
      <c r="A206" t="s">
        <v>565</v>
      </c>
      <c r="B206">
        <v>0.90937500000000004</v>
      </c>
    </row>
    <row r="207" spans="1:2">
      <c r="A207" t="s">
        <v>564</v>
      </c>
      <c r="B207">
        <v>0.89062499999999989</v>
      </c>
    </row>
    <row r="208" spans="1:2">
      <c r="A208" t="s">
        <v>563</v>
      </c>
      <c r="B208">
        <v>0.83312500000000012</v>
      </c>
    </row>
    <row r="209" spans="1:2">
      <c r="A209" t="s">
        <v>562</v>
      </c>
      <c r="B209">
        <v>0.83062499999999995</v>
      </c>
    </row>
    <row r="210" spans="1:2">
      <c r="A210" t="s">
        <v>561</v>
      </c>
      <c r="B210">
        <v>0.770625</v>
      </c>
    </row>
    <row r="211" spans="1:2">
      <c r="A211" t="s">
        <v>560</v>
      </c>
      <c r="B211">
        <v>0.84374999999999989</v>
      </c>
    </row>
    <row r="212" spans="1:2">
      <c r="A212" t="s">
        <v>559</v>
      </c>
      <c r="B212">
        <v>0.78750000000000009</v>
      </c>
    </row>
    <row r="213" spans="1:2">
      <c r="A213" t="s">
        <v>558</v>
      </c>
      <c r="B213">
        <v>0.79</v>
      </c>
    </row>
    <row r="214" spans="1:2">
      <c r="A214" t="s">
        <v>557</v>
      </c>
      <c r="B214">
        <v>0.78187499999999988</v>
      </c>
    </row>
    <row r="215" spans="1:2">
      <c r="A215" t="s">
        <v>556</v>
      </c>
      <c r="B215">
        <v>0.78249999999999986</v>
      </c>
    </row>
    <row r="216" spans="1:2">
      <c r="A216" t="s">
        <v>555</v>
      </c>
      <c r="B216">
        <v>0.75687499999999985</v>
      </c>
    </row>
    <row r="217" spans="1:2">
      <c r="A217" t="s">
        <v>554</v>
      </c>
      <c r="B217">
        <v>0.74062500000000009</v>
      </c>
    </row>
    <row r="218" spans="1:2">
      <c r="A218" t="s">
        <v>553</v>
      </c>
      <c r="B218">
        <v>0.76749999999999985</v>
      </c>
    </row>
    <row r="219" spans="1:2">
      <c r="A219" t="s">
        <v>552</v>
      </c>
      <c r="B219">
        <v>0.73312500000000003</v>
      </c>
    </row>
    <row r="220" spans="1:2">
      <c r="A220" t="s">
        <v>551</v>
      </c>
      <c r="B220">
        <v>0.67312499999999997</v>
      </c>
    </row>
    <row r="221" spans="1:2">
      <c r="A221" t="s">
        <v>550</v>
      </c>
      <c r="B221">
        <v>0.640625</v>
      </c>
    </row>
    <row r="222" spans="1:2">
      <c r="A222" t="s">
        <v>549</v>
      </c>
      <c r="B222">
        <v>0.61687500000000006</v>
      </c>
    </row>
    <row r="223" spans="1:2">
      <c r="A223" t="s">
        <v>548</v>
      </c>
      <c r="B223">
        <v>0.58250000000000002</v>
      </c>
    </row>
    <row r="224" spans="1:2">
      <c r="A224" t="s">
        <v>547</v>
      </c>
      <c r="B224">
        <v>0.59062499999999996</v>
      </c>
    </row>
    <row r="225" spans="1:2">
      <c r="A225" t="s">
        <v>546</v>
      </c>
      <c r="B225">
        <v>0.58687500000000004</v>
      </c>
    </row>
    <row r="226" spans="1:2">
      <c r="A226" t="s">
        <v>545</v>
      </c>
      <c r="B226">
        <v>0.515625</v>
      </c>
    </row>
    <row r="227" spans="1:2">
      <c r="A227" t="s">
        <v>544</v>
      </c>
      <c r="B227">
        <v>0.58125000000000004</v>
      </c>
    </row>
    <row r="228" spans="1:2">
      <c r="A228" t="s">
        <v>543</v>
      </c>
      <c r="B228">
        <v>0.515625</v>
      </c>
    </row>
    <row r="229" spans="1:2">
      <c r="A229" t="s">
        <v>542</v>
      </c>
      <c r="B229">
        <v>0.52937499999999993</v>
      </c>
    </row>
    <row r="230" spans="1:2">
      <c r="A230" t="s">
        <v>541</v>
      </c>
      <c r="B230">
        <v>0.50624999999999998</v>
      </c>
    </row>
    <row r="231" spans="1:2">
      <c r="A231" t="s">
        <v>540</v>
      </c>
      <c r="B231">
        <v>0.48812499999999998</v>
      </c>
    </row>
    <row r="232" spans="1:2">
      <c r="A232" t="s">
        <v>539</v>
      </c>
      <c r="B232">
        <v>0.50375000000000003</v>
      </c>
    </row>
    <row r="233" spans="1:2">
      <c r="A233" t="s">
        <v>538</v>
      </c>
      <c r="B233">
        <v>0.47562500000000002</v>
      </c>
    </row>
    <row r="234" spans="1:2">
      <c r="A234" t="s">
        <v>537</v>
      </c>
      <c r="B234">
        <v>0.46500000000000002</v>
      </c>
    </row>
    <row r="235" spans="1:2">
      <c r="A235" t="s">
        <v>536</v>
      </c>
      <c r="B235">
        <v>0.458125</v>
      </c>
    </row>
    <row r="236" spans="1:2">
      <c r="A236" t="s">
        <v>535</v>
      </c>
      <c r="B236">
        <v>0.44375000000000003</v>
      </c>
    </row>
    <row r="237" spans="1:2">
      <c r="A237" t="s">
        <v>534</v>
      </c>
      <c r="B237">
        <v>0.46125000000000005</v>
      </c>
    </row>
    <row r="238" spans="1:2">
      <c r="A238" t="s">
        <v>533</v>
      </c>
      <c r="B238">
        <v>0.40875000000000006</v>
      </c>
    </row>
    <row r="239" spans="1:2">
      <c r="A239" t="s">
        <v>532</v>
      </c>
      <c r="B239">
        <v>0.44250000000000006</v>
      </c>
    </row>
    <row r="240" spans="1:2">
      <c r="A240" t="s">
        <v>531</v>
      </c>
      <c r="B240">
        <v>0.46125000000000005</v>
      </c>
    </row>
    <row r="241" spans="1:2">
      <c r="A241" t="s">
        <v>530</v>
      </c>
      <c r="B241">
        <v>0.43874999999999997</v>
      </c>
    </row>
    <row r="242" spans="1:2">
      <c r="A242" t="s">
        <v>529</v>
      </c>
      <c r="B242">
        <v>0.42187499999999994</v>
      </c>
    </row>
    <row r="243" spans="1:2">
      <c r="A243" t="s">
        <v>528</v>
      </c>
      <c r="B243">
        <v>0.40812499999999996</v>
      </c>
    </row>
    <row r="244" spans="1:2">
      <c r="A244" t="s">
        <v>527</v>
      </c>
      <c r="B244">
        <v>0.38124999999999998</v>
      </c>
    </row>
    <row r="245" spans="1:2">
      <c r="A245" t="s">
        <v>526</v>
      </c>
      <c r="B245">
        <v>0.35562500000000008</v>
      </c>
    </row>
    <row r="246" spans="1:2">
      <c r="A246" t="s">
        <v>525</v>
      </c>
      <c r="B246">
        <v>0.34687499999999999</v>
      </c>
    </row>
    <row r="247" spans="1:2">
      <c r="A247" t="s">
        <v>524</v>
      </c>
      <c r="B247">
        <v>0.33874999999999994</v>
      </c>
    </row>
    <row r="248" spans="1:2">
      <c r="A248" t="s">
        <v>523</v>
      </c>
      <c r="B248">
        <v>0.32562499999999994</v>
      </c>
    </row>
    <row r="249" spans="1:2">
      <c r="A249" t="s">
        <v>522</v>
      </c>
      <c r="B249">
        <v>0.31374999999999997</v>
      </c>
    </row>
    <row r="250" spans="1:2">
      <c r="A250" t="s">
        <v>521</v>
      </c>
      <c r="B250">
        <v>0.30937500000000007</v>
      </c>
    </row>
    <row r="251" spans="1:2">
      <c r="A251" t="s">
        <v>520</v>
      </c>
      <c r="B251">
        <v>0.32187500000000002</v>
      </c>
    </row>
    <row r="252" spans="1:2">
      <c r="A252" t="s">
        <v>519</v>
      </c>
      <c r="B252">
        <v>0.31375000000000003</v>
      </c>
    </row>
    <row r="253" spans="1:2">
      <c r="A253" t="s">
        <v>518</v>
      </c>
      <c r="B253">
        <v>0.28875000000000001</v>
      </c>
    </row>
    <row r="254" spans="1:2">
      <c r="A254" t="s">
        <v>517</v>
      </c>
      <c r="B254">
        <v>0.32687500000000003</v>
      </c>
    </row>
    <row r="255" spans="1:2">
      <c r="A255" t="s">
        <v>516</v>
      </c>
      <c r="B255">
        <v>0.26187500000000002</v>
      </c>
    </row>
    <row r="256" spans="1:2">
      <c r="A256" t="s">
        <v>515</v>
      </c>
      <c r="B256">
        <v>0.245</v>
      </c>
    </row>
    <row r="257" spans="1:2">
      <c r="A257" t="s">
        <v>514</v>
      </c>
      <c r="B257">
        <v>0.234375</v>
      </c>
    </row>
    <row r="258" spans="1:2">
      <c r="A258" t="s">
        <v>513</v>
      </c>
      <c r="B258">
        <v>0.23249999999999998</v>
      </c>
    </row>
    <row r="259" spans="1:2">
      <c r="A259" t="s">
        <v>512</v>
      </c>
      <c r="B259">
        <v>0.171875</v>
      </c>
    </row>
    <row r="260" spans="1:2">
      <c r="A260" t="s">
        <v>511</v>
      </c>
      <c r="B260">
        <v>0.16500000000000001</v>
      </c>
    </row>
    <row r="261" spans="1:2">
      <c r="A261" t="s">
        <v>510</v>
      </c>
      <c r="B261">
        <v>0.13500000000000001</v>
      </c>
    </row>
    <row r="262" spans="1:2">
      <c r="A262" t="s">
        <v>509</v>
      </c>
      <c r="B262">
        <v>0.15</v>
      </c>
    </row>
    <row r="263" spans="1:2">
      <c r="A263" t="s">
        <v>508</v>
      </c>
      <c r="B263">
        <v>0.15375</v>
      </c>
    </row>
    <row r="264" spans="1:2">
      <c r="A264" t="s">
        <v>507</v>
      </c>
      <c r="B264">
        <v>0.14374999999999999</v>
      </c>
    </row>
    <row r="265" spans="1:2">
      <c r="A265" t="s">
        <v>506</v>
      </c>
      <c r="B265">
        <v>0.125</v>
      </c>
    </row>
    <row r="266" spans="1:2">
      <c r="A266" t="s">
        <v>505</v>
      </c>
      <c r="B266">
        <v>0.115</v>
      </c>
    </row>
    <row r="267" spans="1:2">
      <c r="A267" t="s">
        <v>504</v>
      </c>
      <c r="B267">
        <v>0.12375000000000001</v>
      </c>
    </row>
    <row r="268" spans="1:2">
      <c r="A268" t="s">
        <v>503</v>
      </c>
      <c r="B268">
        <v>8.8749999999999996E-2</v>
      </c>
    </row>
    <row r="269" spans="1:2">
      <c r="A269" t="s">
        <v>502</v>
      </c>
      <c r="B269">
        <v>9.6250000000000002E-2</v>
      </c>
    </row>
    <row r="270" spans="1:2">
      <c r="A270" t="s">
        <v>501</v>
      </c>
      <c r="B270">
        <v>8.6875000000000008E-2</v>
      </c>
    </row>
    <row r="271" spans="1:2">
      <c r="A271" t="s">
        <v>500</v>
      </c>
      <c r="B271">
        <v>6.8750000000000006E-2</v>
      </c>
    </row>
    <row r="272" spans="1:2">
      <c r="A272" t="s">
        <v>499</v>
      </c>
      <c r="B272">
        <v>6.8750000000000006E-2</v>
      </c>
    </row>
    <row r="273" spans="1:2">
      <c r="A273" t="s">
        <v>498</v>
      </c>
      <c r="B273">
        <v>4.3749999999999997E-2</v>
      </c>
    </row>
    <row r="274" spans="1:2">
      <c r="A274" t="s">
        <v>497</v>
      </c>
      <c r="B274">
        <v>3.7499999999999999E-2</v>
      </c>
    </row>
    <row r="275" spans="1:2">
      <c r="A275" t="s">
        <v>496</v>
      </c>
      <c r="B275">
        <v>3.7500000000000006E-2</v>
      </c>
    </row>
    <row r="276" spans="1:2">
      <c r="A276" t="s">
        <v>495</v>
      </c>
      <c r="B276">
        <v>3.125E-2</v>
      </c>
    </row>
    <row r="277" spans="1:2">
      <c r="A277" t="s">
        <v>494</v>
      </c>
      <c r="B277">
        <v>0</v>
      </c>
    </row>
    <row r="278" spans="1:2">
      <c r="A278" t="s">
        <v>493</v>
      </c>
      <c r="B278">
        <v>0</v>
      </c>
    </row>
    <row r="279" spans="1:2">
      <c r="A279" t="s">
        <v>492</v>
      </c>
      <c r="B279">
        <v>0</v>
      </c>
    </row>
    <row r="280" spans="1:2">
      <c r="A280" t="s">
        <v>491</v>
      </c>
      <c r="B280">
        <v>0</v>
      </c>
    </row>
    <row r="281" spans="1:2">
      <c r="A281" t="s">
        <v>20</v>
      </c>
      <c r="B281">
        <v>14.073124999999999</v>
      </c>
    </row>
    <row r="282" spans="1:2">
      <c r="A282" t="s">
        <v>23</v>
      </c>
      <c r="B282">
        <v>13.67625</v>
      </c>
    </row>
    <row r="283" spans="1:2">
      <c r="A283" t="s">
        <v>27</v>
      </c>
      <c r="B283">
        <v>13.077500000000001</v>
      </c>
    </row>
    <row r="284" spans="1:2">
      <c r="A284" t="s">
        <v>42</v>
      </c>
      <c r="B284">
        <v>12.938124999999999</v>
      </c>
    </row>
    <row r="285" spans="1:2">
      <c r="A285" t="s">
        <v>25</v>
      </c>
      <c r="B285">
        <v>12.987500000000001</v>
      </c>
    </row>
    <row r="286" spans="1:2">
      <c r="A286" t="s">
        <v>29</v>
      </c>
      <c r="B286">
        <v>12.920624999999999</v>
      </c>
    </row>
    <row r="287" spans="1:2">
      <c r="A287" t="s">
        <v>35</v>
      </c>
      <c r="B287">
        <v>12.546875</v>
      </c>
    </row>
    <row r="288" spans="1:2">
      <c r="A288" t="s">
        <v>45</v>
      </c>
      <c r="B288">
        <v>11.718749999999998</v>
      </c>
    </row>
    <row r="289" spans="1:2">
      <c r="A289" t="s">
        <v>40</v>
      </c>
      <c r="B289">
        <v>11.635</v>
      </c>
    </row>
    <row r="290" spans="1:2">
      <c r="A290" t="s">
        <v>50</v>
      </c>
      <c r="B290">
        <v>11.543125000000002</v>
      </c>
    </row>
    <row r="291" spans="1:2">
      <c r="A291" t="s">
        <v>52</v>
      </c>
      <c r="B291">
        <v>11.001250000000001</v>
      </c>
    </row>
    <row r="292" spans="1:2">
      <c r="A292" t="s">
        <v>58</v>
      </c>
      <c r="B292">
        <v>10.9025</v>
      </c>
    </row>
    <row r="293" spans="1:2">
      <c r="A293" t="s">
        <v>65</v>
      </c>
      <c r="B293">
        <v>10.501875</v>
      </c>
    </row>
    <row r="294" spans="1:2">
      <c r="A294" t="s">
        <v>74</v>
      </c>
      <c r="B294">
        <v>10.1225</v>
      </c>
    </row>
    <row r="295" spans="1:2">
      <c r="A295" t="s">
        <v>54</v>
      </c>
      <c r="B295">
        <v>10.073125000000001</v>
      </c>
    </row>
    <row r="296" spans="1:2">
      <c r="A296" t="s">
        <v>61</v>
      </c>
      <c r="B296">
        <v>10.044999999999998</v>
      </c>
    </row>
    <row r="297" spans="1:2">
      <c r="A297" t="s">
        <v>78</v>
      </c>
      <c r="B297">
        <v>9.61</v>
      </c>
    </row>
    <row r="298" spans="1:2">
      <c r="A298" t="s">
        <v>103</v>
      </c>
      <c r="B298">
        <v>9.3768750000000001</v>
      </c>
    </row>
    <row r="299" spans="1:2">
      <c r="A299" t="s">
        <v>102</v>
      </c>
      <c r="B299">
        <v>9.0693750000000009</v>
      </c>
    </row>
    <row r="300" spans="1:2">
      <c r="A300" t="s">
        <v>77</v>
      </c>
      <c r="B300">
        <v>9.0818750000000001</v>
      </c>
    </row>
    <row r="301" spans="1:2">
      <c r="A301" t="s">
        <v>76</v>
      </c>
      <c r="B301">
        <v>8.9881250000000001</v>
      </c>
    </row>
    <row r="302" spans="1:2">
      <c r="A302" t="s">
        <v>79</v>
      </c>
      <c r="B302">
        <v>8.932500000000001</v>
      </c>
    </row>
    <row r="303" spans="1:2">
      <c r="A303" t="s">
        <v>86</v>
      </c>
      <c r="B303">
        <v>8.8937500000000007</v>
      </c>
    </row>
    <row r="304" spans="1:2">
      <c r="A304" t="s">
        <v>97</v>
      </c>
      <c r="B304">
        <v>8.6256250000000012</v>
      </c>
    </row>
    <row r="305" spans="1:2">
      <c r="A305" t="s">
        <v>90</v>
      </c>
      <c r="B305">
        <v>8.526250000000001</v>
      </c>
    </row>
    <row r="306" spans="1:2">
      <c r="A306" t="s">
        <v>98</v>
      </c>
      <c r="B306">
        <v>8.3293750000000006</v>
      </c>
    </row>
    <row r="307" spans="1:2">
      <c r="A307" t="s">
        <v>109</v>
      </c>
      <c r="B307">
        <v>8.1906249999999989</v>
      </c>
    </row>
    <row r="308" spans="1:2">
      <c r="A308" t="s">
        <v>118</v>
      </c>
      <c r="B308">
        <v>8.0393749999999997</v>
      </c>
    </row>
    <row r="309" spans="1:2">
      <c r="A309" t="s">
        <v>127</v>
      </c>
      <c r="B309">
        <v>7.9625000000000012</v>
      </c>
    </row>
    <row r="310" spans="1:2">
      <c r="A310" t="s">
        <v>107</v>
      </c>
      <c r="B310">
        <v>8.0374999999999996</v>
      </c>
    </row>
    <row r="311" spans="1:2">
      <c r="A311" t="s">
        <v>105</v>
      </c>
      <c r="B311">
        <v>8.0318749999999994</v>
      </c>
    </row>
    <row r="312" spans="1:2">
      <c r="A312" t="s">
        <v>119</v>
      </c>
      <c r="B312">
        <v>7.9218750000000009</v>
      </c>
    </row>
    <row r="313" spans="1:2">
      <c r="A313" t="s">
        <v>116</v>
      </c>
      <c r="B313">
        <v>7.8987499999999997</v>
      </c>
    </row>
    <row r="314" spans="1:2">
      <c r="A314" t="s">
        <v>142</v>
      </c>
      <c r="B314">
        <v>7.835</v>
      </c>
    </row>
    <row r="315" spans="1:2">
      <c r="A315" t="s">
        <v>117</v>
      </c>
      <c r="B315">
        <v>7.8825000000000021</v>
      </c>
    </row>
    <row r="316" spans="1:2">
      <c r="A316" t="s">
        <v>123</v>
      </c>
      <c r="B316">
        <v>7.8100000000000005</v>
      </c>
    </row>
    <row r="317" spans="1:2">
      <c r="A317" t="s">
        <v>148</v>
      </c>
      <c r="B317">
        <v>7.6137499999999987</v>
      </c>
    </row>
    <row r="318" spans="1:2">
      <c r="A318" t="s">
        <v>135</v>
      </c>
      <c r="B318">
        <v>7.6762499999999996</v>
      </c>
    </row>
    <row r="319" spans="1:2">
      <c r="A319" t="s">
        <v>104</v>
      </c>
      <c r="B319">
        <v>7.6549999999999994</v>
      </c>
    </row>
    <row r="320" spans="1:2">
      <c r="A320" t="s">
        <v>130</v>
      </c>
      <c r="B320">
        <v>7.5381250000000009</v>
      </c>
    </row>
    <row r="321" spans="1:2">
      <c r="A321" t="s">
        <v>159</v>
      </c>
      <c r="B321">
        <v>7.3075000000000001</v>
      </c>
    </row>
    <row r="322" spans="1:2">
      <c r="A322" t="s">
        <v>136</v>
      </c>
      <c r="B322">
        <v>7.3268750000000002</v>
      </c>
    </row>
    <row r="323" spans="1:2">
      <c r="A323" t="s">
        <v>114</v>
      </c>
      <c r="B323">
        <v>7.3581250000000002</v>
      </c>
    </row>
    <row r="324" spans="1:2">
      <c r="A324" t="s">
        <v>149</v>
      </c>
      <c r="B324">
        <v>7.0631250000000003</v>
      </c>
    </row>
    <row r="325" spans="1:2">
      <c r="A325" t="s">
        <v>217</v>
      </c>
      <c r="B325">
        <v>6.9475000000000007</v>
      </c>
    </row>
    <row r="326" spans="1:2">
      <c r="A326" t="s">
        <v>196</v>
      </c>
      <c r="B326">
        <v>6.8606250000000006</v>
      </c>
    </row>
    <row r="327" spans="1:2">
      <c r="A327" t="s">
        <v>145</v>
      </c>
      <c r="B327">
        <v>7.0349999999999993</v>
      </c>
    </row>
    <row r="328" spans="1:2">
      <c r="A328" t="s">
        <v>203</v>
      </c>
      <c r="B328">
        <v>6.7593750000000004</v>
      </c>
    </row>
    <row r="329" spans="1:2">
      <c r="A329" t="s">
        <v>158</v>
      </c>
      <c r="B329">
        <v>6.7106250000000012</v>
      </c>
    </row>
    <row r="330" spans="1:2">
      <c r="A330" t="s">
        <v>137</v>
      </c>
      <c r="B330">
        <v>6.7456249999999995</v>
      </c>
    </row>
    <row r="331" spans="1:2">
      <c r="A331" t="s">
        <v>168</v>
      </c>
      <c r="B331">
        <v>6.5637499999999998</v>
      </c>
    </row>
    <row r="332" spans="1:2">
      <c r="A332" t="s">
        <v>176</v>
      </c>
      <c r="B332">
        <v>6.5112500000000004</v>
      </c>
    </row>
    <row r="333" spans="1:2">
      <c r="A333" t="s">
        <v>186</v>
      </c>
      <c r="B333">
        <v>6.4293750000000003</v>
      </c>
    </row>
    <row r="334" spans="1:2">
      <c r="A334" t="s">
        <v>191</v>
      </c>
      <c r="B334">
        <v>6.3606249999999998</v>
      </c>
    </row>
    <row r="335" spans="1:2">
      <c r="A335" t="s">
        <v>193</v>
      </c>
      <c r="B335">
        <v>6.2556250000000002</v>
      </c>
    </row>
    <row r="336" spans="1:2">
      <c r="A336" t="s">
        <v>242</v>
      </c>
      <c r="B336">
        <v>6.0674999999999999</v>
      </c>
    </row>
    <row r="337" spans="1:2">
      <c r="A337" t="s">
        <v>174</v>
      </c>
      <c r="B337">
        <v>6.05375</v>
      </c>
    </row>
    <row r="338" spans="1:2">
      <c r="A338" t="s">
        <v>194</v>
      </c>
      <c r="B338">
        <v>5.9056249999999997</v>
      </c>
    </row>
    <row r="339" spans="1:2">
      <c r="A339" t="s">
        <v>206</v>
      </c>
      <c r="B339">
        <v>5.5724999999999998</v>
      </c>
    </row>
    <row r="340" spans="1:2">
      <c r="A340" t="s">
        <v>187</v>
      </c>
      <c r="B340">
        <v>5.3412499999999996</v>
      </c>
    </row>
    <row r="341" spans="1:2">
      <c r="A341" t="s">
        <v>208</v>
      </c>
      <c r="B341">
        <v>5.2012499999999999</v>
      </c>
    </row>
    <row r="342" spans="1:2">
      <c r="A342" t="s">
        <v>188</v>
      </c>
      <c r="B342">
        <v>5.2</v>
      </c>
    </row>
    <row r="343" spans="1:2">
      <c r="A343" t="s">
        <v>213</v>
      </c>
      <c r="B343">
        <v>5.1987500000000004</v>
      </c>
    </row>
    <row r="344" spans="1:2">
      <c r="A344" t="s">
        <v>220</v>
      </c>
      <c r="B344">
        <v>5.1193750000000007</v>
      </c>
    </row>
    <row r="345" spans="1:2">
      <c r="A345" t="s">
        <v>490</v>
      </c>
      <c r="B345">
        <v>5.0687499999999996</v>
      </c>
    </row>
    <row r="346" spans="1:2">
      <c r="A346" t="s">
        <v>489</v>
      </c>
      <c r="B346">
        <v>5.0406250000000004</v>
      </c>
    </row>
    <row r="347" spans="1:2">
      <c r="A347" t="s">
        <v>488</v>
      </c>
      <c r="B347">
        <v>4.9012499999999992</v>
      </c>
    </row>
    <row r="348" spans="1:2">
      <c r="A348" t="s">
        <v>487</v>
      </c>
      <c r="B348">
        <v>4.9087499999999995</v>
      </c>
    </row>
    <row r="349" spans="1:2">
      <c r="A349" t="s">
        <v>486</v>
      </c>
      <c r="B349">
        <v>4.868125</v>
      </c>
    </row>
    <row r="350" spans="1:2">
      <c r="A350" t="s">
        <v>218</v>
      </c>
      <c r="B350">
        <v>4.7462499999999999</v>
      </c>
    </row>
    <row r="351" spans="1:2">
      <c r="A351" t="s">
        <v>219</v>
      </c>
      <c r="B351">
        <v>4.6893750000000001</v>
      </c>
    </row>
    <row r="352" spans="1:2">
      <c r="A352" t="s">
        <v>485</v>
      </c>
      <c r="B352">
        <v>4.5656249999999998</v>
      </c>
    </row>
    <row r="353" spans="1:2">
      <c r="A353" t="s">
        <v>484</v>
      </c>
      <c r="B353">
        <v>4.4824999999999999</v>
      </c>
    </row>
    <row r="354" spans="1:2">
      <c r="A354" t="s">
        <v>483</v>
      </c>
      <c r="B354">
        <v>4.2712499999999993</v>
      </c>
    </row>
    <row r="355" spans="1:2">
      <c r="A355" t="s">
        <v>482</v>
      </c>
      <c r="B355">
        <v>4.25</v>
      </c>
    </row>
    <row r="356" spans="1:2">
      <c r="A356" t="s">
        <v>232</v>
      </c>
      <c r="B356">
        <v>4.1187499999999995</v>
      </c>
    </row>
    <row r="357" spans="1:2">
      <c r="A357" t="s">
        <v>481</v>
      </c>
      <c r="B357">
        <v>4.0324999999999989</v>
      </c>
    </row>
    <row r="358" spans="1:2">
      <c r="A358" t="s">
        <v>480</v>
      </c>
      <c r="B358">
        <v>4.0662500000000001</v>
      </c>
    </row>
    <row r="359" spans="1:2">
      <c r="A359" t="s">
        <v>235</v>
      </c>
      <c r="B359">
        <v>4.0943749999999994</v>
      </c>
    </row>
    <row r="360" spans="1:2">
      <c r="A360" t="s">
        <v>479</v>
      </c>
      <c r="B360">
        <v>4.0181250000000004</v>
      </c>
    </row>
    <row r="361" spans="1:2">
      <c r="A361" t="s">
        <v>478</v>
      </c>
      <c r="B361">
        <v>3.984999999999999</v>
      </c>
    </row>
    <row r="362" spans="1:2">
      <c r="A362" t="s">
        <v>477</v>
      </c>
      <c r="B362">
        <v>3.8581249999999998</v>
      </c>
    </row>
    <row r="363" spans="1:2">
      <c r="A363" t="s">
        <v>476</v>
      </c>
      <c r="B363">
        <v>3.8606249999999998</v>
      </c>
    </row>
    <row r="364" spans="1:2">
      <c r="A364" t="s">
        <v>475</v>
      </c>
      <c r="B364">
        <v>3.8424999999999998</v>
      </c>
    </row>
    <row r="365" spans="1:2">
      <c r="A365" t="s">
        <v>237</v>
      </c>
      <c r="B365">
        <v>3.7181250000000001</v>
      </c>
    </row>
    <row r="366" spans="1:2">
      <c r="A366" t="s">
        <v>474</v>
      </c>
      <c r="B366">
        <v>3.714375</v>
      </c>
    </row>
    <row r="367" spans="1:2">
      <c r="A367" t="s">
        <v>473</v>
      </c>
      <c r="B367">
        <v>3.6906249999999998</v>
      </c>
    </row>
    <row r="368" spans="1:2">
      <c r="A368" t="s">
        <v>472</v>
      </c>
      <c r="B368">
        <v>3.7056249999999999</v>
      </c>
    </row>
    <row r="369" spans="1:2">
      <c r="A369" t="s">
        <v>471</v>
      </c>
      <c r="B369">
        <v>3.618125</v>
      </c>
    </row>
    <row r="370" spans="1:2">
      <c r="A370" t="s">
        <v>470</v>
      </c>
      <c r="B370">
        <v>3.5456250000000002</v>
      </c>
    </row>
    <row r="371" spans="1:2">
      <c r="A371" t="s">
        <v>469</v>
      </c>
      <c r="B371">
        <v>3.4562499999999998</v>
      </c>
    </row>
    <row r="372" spans="1:2">
      <c r="A372" t="s">
        <v>468</v>
      </c>
      <c r="B372">
        <v>3.2875000000000005</v>
      </c>
    </row>
    <row r="373" spans="1:2">
      <c r="A373" t="s">
        <v>467</v>
      </c>
      <c r="B373">
        <v>3.2231249999999996</v>
      </c>
    </row>
    <row r="374" spans="1:2">
      <c r="A374" t="s">
        <v>466</v>
      </c>
      <c r="B374">
        <v>3.1799999999999997</v>
      </c>
    </row>
    <row r="375" spans="1:2">
      <c r="A375" t="s">
        <v>465</v>
      </c>
      <c r="B375">
        <v>3.1881249999999994</v>
      </c>
    </row>
    <row r="376" spans="1:2">
      <c r="A376" t="s">
        <v>464</v>
      </c>
      <c r="B376">
        <v>3.1300000000000003</v>
      </c>
    </row>
    <row r="377" spans="1:2">
      <c r="A377" t="s">
        <v>463</v>
      </c>
      <c r="B377">
        <v>3.0081250000000002</v>
      </c>
    </row>
    <row r="378" spans="1:2">
      <c r="A378" t="s">
        <v>462</v>
      </c>
      <c r="B378">
        <v>2.9568750000000001</v>
      </c>
    </row>
    <row r="379" spans="1:2">
      <c r="A379" t="s">
        <v>461</v>
      </c>
      <c r="B379">
        <v>2.8737500000000002</v>
      </c>
    </row>
    <row r="380" spans="1:2">
      <c r="A380" t="s">
        <v>460</v>
      </c>
      <c r="B380">
        <v>2.8775000000000004</v>
      </c>
    </row>
    <row r="381" spans="1:2">
      <c r="A381" t="s">
        <v>459</v>
      </c>
      <c r="B381">
        <v>2.8443750000000003</v>
      </c>
    </row>
    <row r="382" spans="1:2">
      <c r="A382" t="s">
        <v>458</v>
      </c>
      <c r="B382">
        <v>2.8268749999999998</v>
      </c>
    </row>
    <row r="383" spans="1:2">
      <c r="A383" t="s">
        <v>457</v>
      </c>
      <c r="B383">
        <v>2.8074999999999997</v>
      </c>
    </row>
    <row r="384" spans="1:2">
      <c r="A384" t="s">
        <v>456</v>
      </c>
      <c r="B384">
        <v>2.65625</v>
      </c>
    </row>
    <row r="385" spans="1:2">
      <c r="A385" t="s">
        <v>455</v>
      </c>
      <c r="B385">
        <v>2.5775000000000001</v>
      </c>
    </row>
    <row r="386" spans="1:2">
      <c r="A386" t="s">
        <v>454</v>
      </c>
      <c r="B386">
        <v>2.4668749999999999</v>
      </c>
    </row>
    <row r="387" spans="1:2">
      <c r="A387" t="s">
        <v>453</v>
      </c>
      <c r="B387">
        <v>2.3250000000000002</v>
      </c>
    </row>
    <row r="388" spans="1:2">
      <c r="A388" t="s">
        <v>452</v>
      </c>
      <c r="B388">
        <v>2.2468750000000002</v>
      </c>
    </row>
    <row r="389" spans="1:2">
      <c r="A389" t="s">
        <v>451</v>
      </c>
      <c r="B389">
        <v>2.1775000000000002</v>
      </c>
    </row>
    <row r="390" spans="1:2">
      <c r="A390" t="s">
        <v>450</v>
      </c>
      <c r="B390">
        <v>2.1412499999999999</v>
      </c>
    </row>
    <row r="391" spans="1:2">
      <c r="A391" t="s">
        <v>449</v>
      </c>
      <c r="B391">
        <v>2.165</v>
      </c>
    </row>
    <row r="392" spans="1:2">
      <c r="A392" t="s">
        <v>448</v>
      </c>
      <c r="B392">
        <v>2.026875</v>
      </c>
    </row>
    <row r="393" spans="1:2">
      <c r="A393" t="s">
        <v>447</v>
      </c>
      <c r="B393">
        <v>2.0118749999999999</v>
      </c>
    </row>
    <row r="394" spans="1:2">
      <c r="A394" t="s">
        <v>446</v>
      </c>
      <c r="B394">
        <v>1.858125</v>
      </c>
    </row>
    <row r="395" spans="1:2">
      <c r="A395" t="s">
        <v>445</v>
      </c>
      <c r="B395">
        <v>1.7806250000000001</v>
      </c>
    </row>
    <row r="396" spans="1:2">
      <c r="A396" t="s">
        <v>444</v>
      </c>
      <c r="B396">
        <v>1.6612500000000003</v>
      </c>
    </row>
    <row r="397" spans="1:2">
      <c r="A397" t="s">
        <v>443</v>
      </c>
      <c r="B397">
        <v>1.5556249999999998</v>
      </c>
    </row>
    <row r="398" spans="1:2">
      <c r="A398" t="s">
        <v>442</v>
      </c>
      <c r="B398">
        <v>1.5325</v>
      </c>
    </row>
    <row r="399" spans="1:2">
      <c r="A399" t="s">
        <v>441</v>
      </c>
      <c r="B399">
        <v>1.49</v>
      </c>
    </row>
    <row r="400" spans="1:2">
      <c r="A400" t="s">
        <v>440</v>
      </c>
      <c r="B400">
        <v>1.51125</v>
      </c>
    </row>
    <row r="401" spans="1:2">
      <c r="A401" t="s">
        <v>439</v>
      </c>
      <c r="B401">
        <v>1.5131249999999998</v>
      </c>
    </row>
    <row r="402" spans="1:2">
      <c r="A402" t="s">
        <v>438</v>
      </c>
      <c r="B402">
        <v>1.463125</v>
      </c>
    </row>
    <row r="403" spans="1:2">
      <c r="A403" t="s">
        <v>437</v>
      </c>
      <c r="B403">
        <v>1.4675000000000002</v>
      </c>
    </row>
    <row r="404" spans="1:2">
      <c r="A404" t="s">
        <v>436</v>
      </c>
      <c r="B404">
        <v>1.409375</v>
      </c>
    </row>
    <row r="405" spans="1:2">
      <c r="A405" t="s">
        <v>435</v>
      </c>
      <c r="B405">
        <v>1.4056249999999999</v>
      </c>
    </row>
    <row r="406" spans="1:2">
      <c r="A406" t="s">
        <v>434</v>
      </c>
      <c r="B406">
        <v>1.3925000000000001</v>
      </c>
    </row>
    <row r="407" spans="1:2">
      <c r="A407" t="s">
        <v>433</v>
      </c>
      <c r="B407">
        <v>1.3612500000000001</v>
      </c>
    </row>
    <row r="408" spans="1:2">
      <c r="A408" t="s">
        <v>432</v>
      </c>
      <c r="B408">
        <v>1.2831250000000003</v>
      </c>
    </row>
    <row r="409" spans="1:2">
      <c r="A409" t="s">
        <v>431</v>
      </c>
      <c r="B409">
        <v>1.2787499999999998</v>
      </c>
    </row>
    <row r="410" spans="1:2">
      <c r="A410" t="s">
        <v>430</v>
      </c>
      <c r="B410">
        <v>1.25125</v>
      </c>
    </row>
    <row r="411" spans="1:2">
      <c r="A411" t="s">
        <v>429</v>
      </c>
      <c r="B411">
        <v>1.2262500000000003</v>
      </c>
    </row>
    <row r="412" spans="1:2">
      <c r="A412" t="s">
        <v>428</v>
      </c>
      <c r="B412">
        <v>1.1812499999999999</v>
      </c>
    </row>
    <row r="413" spans="1:2">
      <c r="A413" t="s">
        <v>427</v>
      </c>
      <c r="B413">
        <v>1.1274999999999999</v>
      </c>
    </row>
    <row r="414" spans="1:2">
      <c r="A414" t="s">
        <v>426</v>
      </c>
      <c r="B414">
        <v>1.0874999999999999</v>
      </c>
    </row>
    <row r="415" spans="1:2">
      <c r="A415" t="s">
        <v>425</v>
      </c>
      <c r="B415">
        <v>1.0193750000000001</v>
      </c>
    </row>
    <row r="416" spans="1:2">
      <c r="A416" t="s">
        <v>424</v>
      </c>
      <c r="B416">
        <v>0.99375000000000013</v>
      </c>
    </row>
    <row r="417" spans="1:2">
      <c r="A417" t="s">
        <v>423</v>
      </c>
      <c r="B417">
        <v>0.958125</v>
      </c>
    </row>
    <row r="418" spans="1:2">
      <c r="A418" t="s">
        <v>422</v>
      </c>
      <c r="B418">
        <v>0.97124999999999995</v>
      </c>
    </row>
    <row r="419" spans="1:2">
      <c r="A419" t="s">
        <v>421</v>
      </c>
      <c r="B419">
        <v>0.92249999999999999</v>
      </c>
    </row>
    <row r="420" spans="1:2">
      <c r="A420" t="s">
        <v>278</v>
      </c>
      <c r="B420">
        <v>0.89624999999999999</v>
      </c>
    </row>
    <row r="421" spans="1:2">
      <c r="A421" t="s">
        <v>420</v>
      </c>
      <c r="B421">
        <v>0.90437499999999993</v>
      </c>
    </row>
    <row r="422" spans="1:2">
      <c r="A422" t="s">
        <v>419</v>
      </c>
      <c r="B422">
        <v>0.916875</v>
      </c>
    </row>
    <row r="423" spans="1:2">
      <c r="A423" t="s">
        <v>418</v>
      </c>
      <c r="B423">
        <v>0.91999999999999993</v>
      </c>
    </row>
    <row r="424" spans="1:2">
      <c r="A424" t="s">
        <v>417</v>
      </c>
      <c r="B424">
        <v>0.85187499999999994</v>
      </c>
    </row>
    <row r="425" spans="1:2">
      <c r="A425" t="s">
        <v>416</v>
      </c>
      <c r="B425">
        <v>0.84</v>
      </c>
    </row>
    <row r="426" spans="1:2">
      <c r="A426" t="s">
        <v>415</v>
      </c>
      <c r="B426">
        <v>0.83437500000000009</v>
      </c>
    </row>
    <row r="427" spans="1:2">
      <c r="A427" t="s">
        <v>414</v>
      </c>
      <c r="B427">
        <v>0.83625000000000005</v>
      </c>
    </row>
    <row r="428" spans="1:2">
      <c r="A428" t="s">
        <v>413</v>
      </c>
      <c r="B428">
        <v>0.80062500000000014</v>
      </c>
    </row>
    <row r="429" spans="1:2">
      <c r="A429" t="s">
        <v>412</v>
      </c>
      <c r="B429">
        <v>0.75124999999999997</v>
      </c>
    </row>
    <row r="430" spans="1:2">
      <c r="A430" t="s">
        <v>411</v>
      </c>
      <c r="B430">
        <v>0.74312499999999992</v>
      </c>
    </row>
    <row r="431" spans="1:2">
      <c r="A431" t="s">
        <v>410</v>
      </c>
      <c r="B431">
        <v>0.72250000000000003</v>
      </c>
    </row>
    <row r="432" spans="1:2">
      <c r="A432" t="s">
        <v>409</v>
      </c>
      <c r="B432">
        <v>0.70625000000000004</v>
      </c>
    </row>
    <row r="433" spans="1:2">
      <c r="A433" t="s">
        <v>408</v>
      </c>
      <c r="B433">
        <v>0.6881250000000001</v>
      </c>
    </row>
    <row r="434" spans="1:2">
      <c r="A434" t="s">
        <v>407</v>
      </c>
      <c r="B434">
        <v>0.6875</v>
      </c>
    </row>
    <row r="435" spans="1:2">
      <c r="A435" t="s">
        <v>406</v>
      </c>
      <c r="B435">
        <v>0.66625000000000001</v>
      </c>
    </row>
    <row r="436" spans="1:2">
      <c r="A436" t="s">
        <v>405</v>
      </c>
      <c r="B436">
        <v>0.65625</v>
      </c>
    </row>
    <row r="437" spans="1:2">
      <c r="A437" t="s">
        <v>404</v>
      </c>
      <c r="B437">
        <v>0.66749999999999998</v>
      </c>
    </row>
    <row r="438" spans="1:2">
      <c r="A438" t="s">
        <v>403</v>
      </c>
      <c r="B438">
        <v>0.66062500000000002</v>
      </c>
    </row>
    <row r="439" spans="1:2">
      <c r="A439" t="s">
        <v>402</v>
      </c>
      <c r="B439">
        <v>0.62624999999999997</v>
      </c>
    </row>
    <row r="440" spans="1:2">
      <c r="A440" t="s">
        <v>401</v>
      </c>
      <c r="B440">
        <v>0.65625</v>
      </c>
    </row>
    <row r="441" spans="1:2">
      <c r="A441" t="s">
        <v>400</v>
      </c>
      <c r="B441">
        <v>0.59624999999999995</v>
      </c>
    </row>
    <row r="442" spans="1:2">
      <c r="A442" t="s">
        <v>399</v>
      </c>
      <c r="B442">
        <v>0.59375</v>
      </c>
    </row>
    <row r="443" spans="1:2">
      <c r="A443" t="s">
        <v>398</v>
      </c>
      <c r="B443">
        <v>0.57937499999999997</v>
      </c>
    </row>
    <row r="444" spans="1:2">
      <c r="A444" t="s">
        <v>397</v>
      </c>
      <c r="B444">
        <v>0.56062499999999993</v>
      </c>
    </row>
    <row r="445" spans="1:2">
      <c r="A445" t="s">
        <v>396</v>
      </c>
      <c r="B445">
        <v>0.55937499999999996</v>
      </c>
    </row>
    <row r="446" spans="1:2">
      <c r="A446" t="s">
        <v>395</v>
      </c>
      <c r="B446">
        <v>0.55812499999999998</v>
      </c>
    </row>
    <row r="447" spans="1:2">
      <c r="A447" t="s">
        <v>394</v>
      </c>
      <c r="B447">
        <v>0.57125000000000004</v>
      </c>
    </row>
    <row r="448" spans="1:2">
      <c r="A448" t="s">
        <v>393</v>
      </c>
      <c r="B448">
        <v>0.54</v>
      </c>
    </row>
    <row r="449" spans="1:2">
      <c r="A449" t="s">
        <v>392</v>
      </c>
      <c r="B449">
        <v>0.54812499999999997</v>
      </c>
    </row>
    <row r="450" spans="1:2">
      <c r="A450" t="s">
        <v>391</v>
      </c>
      <c r="B450">
        <v>0.53250000000000008</v>
      </c>
    </row>
    <row r="451" spans="1:2">
      <c r="A451" t="s">
        <v>390</v>
      </c>
      <c r="B451">
        <v>0.51750000000000007</v>
      </c>
    </row>
    <row r="452" spans="1:2">
      <c r="A452" t="s">
        <v>389</v>
      </c>
      <c r="B452">
        <v>0.51812499999999995</v>
      </c>
    </row>
    <row r="453" spans="1:2">
      <c r="A453" t="s">
        <v>388</v>
      </c>
      <c r="B453">
        <v>0.51875000000000004</v>
      </c>
    </row>
    <row r="454" spans="1:2">
      <c r="A454" t="s">
        <v>387</v>
      </c>
      <c r="B454">
        <v>0.53</v>
      </c>
    </row>
    <row r="455" spans="1:2">
      <c r="A455" t="s">
        <v>386</v>
      </c>
      <c r="B455">
        <v>0.52625</v>
      </c>
    </row>
    <row r="456" spans="1:2">
      <c r="A456" t="s">
        <v>385</v>
      </c>
      <c r="B456">
        <v>0.49624999999999997</v>
      </c>
    </row>
    <row r="457" spans="1:2">
      <c r="A457" t="s">
        <v>384</v>
      </c>
      <c r="B457">
        <v>0.48687499999999995</v>
      </c>
    </row>
    <row r="458" spans="1:2">
      <c r="A458" t="s">
        <v>383</v>
      </c>
      <c r="B458">
        <v>0.50375000000000003</v>
      </c>
    </row>
    <row r="459" spans="1:2">
      <c r="A459" t="s">
        <v>382</v>
      </c>
      <c r="B459">
        <v>0.46812500000000001</v>
      </c>
    </row>
    <row r="460" spans="1:2">
      <c r="A460" t="s">
        <v>381</v>
      </c>
      <c r="B460">
        <v>0.46625000000000005</v>
      </c>
    </row>
    <row r="461" spans="1:2">
      <c r="A461" t="s">
        <v>380</v>
      </c>
      <c r="B461">
        <v>0.47437499999999999</v>
      </c>
    </row>
    <row r="462" spans="1:2">
      <c r="A462" t="s">
        <v>379</v>
      </c>
      <c r="B462">
        <v>0.48937500000000006</v>
      </c>
    </row>
    <row r="463" spans="1:2">
      <c r="A463" t="s">
        <v>378</v>
      </c>
      <c r="B463">
        <v>0.48</v>
      </c>
    </row>
    <row r="464" spans="1:2">
      <c r="A464" t="s">
        <v>377</v>
      </c>
      <c r="B464">
        <v>0.46812500000000001</v>
      </c>
    </row>
    <row r="465" spans="1:2">
      <c r="A465" t="s">
        <v>376</v>
      </c>
      <c r="B465">
        <v>0.44312499999999999</v>
      </c>
    </row>
    <row r="466" spans="1:2">
      <c r="A466" t="s">
        <v>375</v>
      </c>
      <c r="B466">
        <v>0.45750000000000002</v>
      </c>
    </row>
    <row r="467" spans="1:2">
      <c r="A467" t="s">
        <v>374</v>
      </c>
      <c r="B467">
        <v>0.44375000000000003</v>
      </c>
    </row>
    <row r="468" spans="1:2">
      <c r="A468" t="s">
        <v>373</v>
      </c>
      <c r="B468">
        <v>0.43187500000000001</v>
      </c>
    </row>
    <row r="469" spans="1:2">
      <c r="A469" t="s">
        <v>372</v>
      </c>
      <c r="B469">
        <v>0.416875</v>
      </c>
    </row>
    <row r="470" spans="1:2">
      <c r="A470" t="s">
        <v>371</v>
      </c>
      <c r="B470">
        <v>0.42249999999999999</v>
      </c>
    </row>
    <row r="471" spans="1:2">
      <c r="A471" t="s">
        <v>370</v>
      </c>
      <c r="B471">
        <v>0.40625</v>
      </c>
    </row>
    <row r="472" spans="1:2">
      <c r="A472" t="s">
        <v>369</v>
      </c>
      <c r="B472">
        <v>0.41562499999999997</v>
      </c>
    </row>
    <row r="473" spans="1:2">
      <c r="A473" t="s">
        <v>368</v>
      </c>
      <c r="B473">
        <v>0.42812500000000003</v>
      </c>
    </row>
    <row r="474" spans="1:2">
      <c r="A474" t="s">
        <v>367</v>
      </c>
      <c r="B474">
        <v>0.41000000000000003</v>
      </c>
    </row>
    <row r="475" spans="1:2">
      <c r="A475" t="s">
        <v>366</v>
      </c>
      <c r="B475">
        <v>0.39562500000000006</v>
      </c>
    </row>
    <row r="476" spans="1:2">
      <c r="A476" t="s">
        <v>365</v>
      </c>
      <c r="B476">
        <v>0.35812500000000003</v>
      </c>
    </row>
    <row r="477" spans="1:2">
      <c r="A477" t="s">
        <v>364</v>
      </c>
      <c r="B477">
        <v>0.35499999999999998</v>
      </c>
    </row>
    <row r="478" spans="1:2">
      <c r="A478" t="s">
        <v>363</v>
      </c>
      <c r="B478">
        <v>0.36062500000000003</v>
      </c>
    </row>
    <row r="479" spans="1:2">
      <c r="A479" t="s">
        <v>362</v>
      </c>
      <c r="B479">
        <v>0.35375000000000001</v>
      </c>
    </row>
    <row r="480" spans="1:2">
      <c r="A480" t="s">
        <v>361</v>
      </c>
      <c r="B480">
        <v>0.34875000000000006</v>
      </c>
    </row>
    <row r="481" spans="1:2">
      <c r="A481" t="s">
        <v>360</v>
      </c>
      <c r="B481">
        <v>0.33937499999999998</v>
      </c>
    </row>
    <row r="482" spans="1:2">
      <c r="A482" t="s">
        <v>359</v>
      </c>
      <c r="B482">
        <v>0.34875000000000006</v>
      </c>
    </row>
    <row r="483" spans="1:2">
      <c r="A483" t="s">
        <v>358</v>
      </c>
      <c r="B483">
        <v>0.32125000000000004</v>
      </c>
    </row>
    <row r="484" spans="1:2">
      <c r="A484" t="s">
        <v>357</v>
      </c>
      <c r="B484">
        <v>0.34187500000000004</v>
      </c>
    </row>
    <row r="485" spans="1:2">
      <c r="A485" t="s">
        <v>356</v>
      </c>
      <c r="B485">
        <v>0.33124999999999999</v>
      </c>
    </row>
    <row r="486" spans="1:2">
      <c r="A486" t="s">
        <v>355</v>
      </c>
      <c r="B486">
        <v>0.34375</v>
      </c>
    </row>
    <row r="487" spans="1:2">
      <c r="A487" t="s">
        <v>354</v>
      </c>
      <c r="B487">
        <v>0.33750000000000002</v>
      </c>
    </row>
    <row r="488" spans="1:2">
      <c r="A488" t="s">
        <v>353</v>
      </c>
      <c r="B488">
        <v>0.33875</v>
      </c>
    </row>
    <row r="489" spans="1:2">
      <c r="A489" t="s">
        <v>352</v>
      </c>
      <c r="B489">
        <v>0.30625000000000002</v>
      </c>
    </row>
    <row r="490" spans="1:2">
      <c r="A490" t="s">
        <v>351</v>
      </c>
      <c r="B490">
        <v>0.294375</v>
      </c>
    </row>
    <row r="491" spans="1:2">
      <c r="A491" t="s">
        <v>350</v>
      </c>
      <c r="B491">
        <v>0.26250000000000001</v>
      </c>
    </row>
    <row r="492" spans="1:2">
      <c r="A492" t="s">
        <v>349</v>
      </c>
      <c r="B492">
        <v>0.260625</v>
      </c>
    </row>
    <row r="493" spans="1:2">
      <c r="A493" t="s">
        <v>348</v>
      </c>
      <c r="B493">
        <v>0.22812499999999999</v>
      </c>
    </row>
    <row r="494" spans="1:2">
      <c r="A494" t="s">
        <v>347</v>
      </c>
      <c r="B494">
        <v>0.24374999999999999</v>
      </c>
    </row>
    <row r="495" spans="1:2">
      <c r="A495" t="s">
        <v>346</v>
      </c>
      <c r="B495">
        <v>0.24374999999999999</v>
      </c>
    </row>
    <row r="496" spans="1:2">
      <c r="A496" t="s">
        <v>345</v>
      </c>
      <c r="B496">
        <v>0.23250000000000004</v>
      </c>
    </row>
    <row r="497" spans="1:2">
      <c r="A497" t="s">
        <v>344</v>
      </c>
      <c r="B497">
        <v>0.23062500000000002</v>
      </c>
    </row>
    <row r="498" spans="1:2">
      <c r="A498" t="s">
        <v>343</v>
      </c>
      <c r="B498">
        <v>0.16250000000000001</v>
      </c>
    </row>
    <row r="499" spans="1:2">
      <c r="A499" t="s">
        <v>342</v>
      </c>
      <c r="B499">
        <v>0.15625</v>
      </c>
    </row>
    <row r="500" spans="1:2">
      <c r="A500" t="s">
        <v>340</v>
      </c>
      <c r="B500">
        <v>0.11875000000000001</v>
      </c>
    </row>
    <row r="501" spans="1:2">
      <c r="A501" t="s">
        <v>38</v>
      </c>
      <c r="B501">
        <v>10.863124999999998</v>
      </c>
    </row>
    <row r="502" spans="1:2">
      <c r="A502" t="s">
        <v>81</v>
      </c>
      <c r="B502">
        <v>8.7674999999999983</v>
      </c>
    </row>
    <row r="503" spans="1:2">
      <c r="A503" t="s">
        <v>96</v>
      </c>
      <c r="B503">
        <v>7.8750000000000009</v>
      </c>
    </row>
    <row r="504" spans="1:2">
      <c r="A504" t="s">
        <v>101</v>
      </c>
      <c r="B504">
        <v>7.6043750000000001</v>
      </c>
    </row>
    <row r="505" spans="1:2">
      <c r="A505" t="s">
        <v>138</v>
      </c>
      <c r="B505">
        <v>7.1987499999999995</v>
      </c>
    </row>
    <row r="506" spans="1:2">
      <c r="A506" t="s">
        <v>113</v>
      </c>
      <c r="B506">
        <v>7.2793749999999999</v>
      </c>
    </row>
    <row r="507" spans="1:2">
      <c r="A507" t="s">
        <v>144</v>
      </c>
      <c r="B507">
        <v>6.6581249999999992</v>
      </c>
    </row>
    <row r="508" spans="1:2">
      <c r="A508" t="s">
        <v>133</v>
      </c>
      <c r="B508">
        <v>6.5212500000000002</v>
      </c>
    </row>
    <row r="509" spans="1:2">
      <c r="A509" t="s">
        <v>140</v>
      </c>
      <c r="B509">
        <v>5.9624999999999995</v>
      </c>
    </row>
    <row r="510" spans="1:2">
      <c r="A510" t="s">
        <v>143</v>
      </c>
      <c r="B510">
        <v>5.8868750000000007</v>
      </c>
    </row>
    <row r="511" spans="1:2">
      <c r="A511" t="s">
        <v>162</v>
      </c>
      <c r="B511">
        <v>5.7993750000000004</v>
      </c>
    </row>
    <row r="512" spans="1:2">
      <c r="A512" t="s">
        <v>173</v>
      </c>
      <c r="B512">
        <v>5.7487500000000002</v>
      </c>
    </row>
    <row r="513" spans="1:2">
      <c r="A513" t="s">
        <v>200</v>
      </c>
      <c r="B513">
        <v>5.6081249999999994</v>
      </c>
    </row>
    <row r="514" spans="1:2">
      <c r="A514" t="s">
        <v>172</v>
      </c>
      <c r="B514">
        <v>5.6274999999999995</v>
      </c>
    </row>
    <row r="515" spans="1:2">
      <c r="A515" t="s">
        <v>163</v>
      </c>
      <c r="B515">
        <v>5.5743749999999999</v>
      </c>
    </row>
    <row r="516" spans="1:2">
      <c r="A516" t="s">
        <v>170</v>
      </c>
      <c r="B516">
        <v>5.515625</v>
      </c>
    </row>
    <row r="517" spans="1:2">
      <c r="A517" t="s">
        <v>160</v>
      </c>
      <c r="B517">
        <v>5.3974999999999991</v>
      </c>
    </row>
    <row r="518" spans="1:2">
      <c r="A518" t="s">
        <v>167</v>
      </c>
      <c r="B518">
        <v>5.3493750000000002</v>
      </c>
    </row>
    <row r="519" spans="1:2">
      <c r="A519" t="s">
        <v>181</v>
      </c>
      <c r="B519">
        <v>5.3749999999999991</v>
      </c>
    </row>
    <row r="520" spans="1:2">
      <c r="A520" t="s">
        <v>195</v>
      </c>
      <c r="B520">
        <v>5.2006249999999996</v>
      </c>
    </row>
    <row r="521" spans="1:2">
      <c r="A521" t="s">
        <v>161</v>
      </c>
      <c r="B521">
        <v>5.2137500000000001</v>
      </c>
    </row>
    <row r="522" spans="1:2">
      <c r="A522" t="s">
        <v>216</v>
      </c>
      <c r="B522">
        <v>5.1443750000000001</v>
      </c>
    </row>
    <row r="523" spans="1:2">
      <c r="A523" t="s">
        <v>190</v>
      </c>
      <c r="B523">
        <v>5.1206250000000004</v>
      </c>
    </row>
    <row r="524" spans="1:2">
      <c r="A524" t="s">
        <v>166</v>
      </c>
      <c r="B524">
        <v>4.8637500000000005</v>
      </c>
    </row>
    <row r="525" spans="1:2">
      <c r="A525" t="s">
        <v>210</v>
      </c>
      <c r="B525">
        <v>4.4425000000000008</v>
      </c>
    </row>
    <row r="526" spans="1:2">
      <c r="A526" t="s">
        <v>202</v>
      </c>
      <c r="B526">
        <v>4.0568749999999998</v>
      </c>
    </row>
    <row r="527" spans="1:2">
      <c r="A527" t="s">
        <v>228</v>
      </c>
      <c r="B527">
        <v>4.1262499999999998</v>
      </c>
    </row>
    <row r="528" spans="1:2">
      <c r="A528" t="s">
        <v>619</v>
      </c>
      <c r="B528">
        <v>3.881875</v>
      </c>
    </row>
    <row r="529" spans="1:2">
      <c r="A529" t="s">
        <v>233</v>
      </c>
      <c r="B529">
        <v>3.8781249999999998</v>
      </c>
    </row>
    <row r="530" spans="1:2">
      <c r="A530" t="s">
        <v>223</v>
      </c>
      <c r="B530">
        <v>3.8974999999999995</v>
      </c>
    </row>
    <row r="531" spans="1:2">
      <c r="A531" t="s">
        <v>620</v>
      </c>
      <c r="B531">
        <v>3.7850000000000001</v>
      </c>
    </row>
    <row r="532" spans="1:2">
      <c r="A532" t="s">
        <v>621</v>
      </c>
      <c r="B532">
        <v>3.285625</v>
      </c>
    </row>
    <row r="533" spans="1:2">
      <c r="A533" t="s">
        <v>622</v>
      </c>
      <c r="B533">
        <v>3.2656249999999996</v>
      </c>
    </row>
    <row r="534" spans="1:2">
      <c r="A534" t="s">
        <v>623</v>
      </c>
      <c r="B534">
        <v>3.1881250000000003</v>
      </c>
    </row>
    <row r="535" spans="1:2">
      <c r="A535" t="s">
        <v>624</v>
      </c>
      <c r="B535">
        <v>2.9256249999999997</v>
      </c>
    </row>
    <row r="536" spans="1:2">
      <c r="A536" t="s">
        <v>625</v>
      </c>
      <c r="B536">
        <v>2.9218750000000004</v>
      </c>
    </row>
    <row r="537" spans="1:2">
      <c r="A537" t="s">
        <v>626</v>
      </c>
      <c r="B537">
        <v>2.8518750000000002</v>
      </c>
    </row>
    <row r="538" spans="1:2">
      <c r="A538" t="s">
        <v>627</v>
      </c>
      <c r="B538">
        <v>2.7493749999999997</v>
      </c>
    </row>
    <row r="539" spans="1:2">
      <c r="A539" t="s">
        <v>244</v>
      </c>
      <c r="B539">
        <v>2.6993750000000003</v>
      </c>
    </row>
    <row r="540" spans="1:2">
      <c r="A540" t="s">
        <v>628</v>
      </c>
      <c r="B540">
        <v>2.6162499999999995</v>
      </c>
    </row>
    <row r="541" spans="1:2">
      <c r="A541" t="s">
        <v>629</v>
      </c>
      <c r="B541">
        <v>2.4643749999999995</v>
      </c>
    </row>
    <row r="542" spans="1:2">
      <c r="A542" t="s">
        <v>630</v>
      </c>
      <c r="B542">
        <v>2.36</v>
      </c>
    </row>
    <row r="543" spans="1:2">
      <c r="A543" t="s">
        <v>631</v>
      </c>
      <c r="B543">
        <v>2.2468749999999997</v>
      </c>
    </row>
    <row r="544" spans="1:2">
      <c r="A544" t="s">
        <v>632</v>
      </c>
      <c r="B544">
        <v>2.2331250000000002</v>
      </c>
    </row>
    <row r="545" spans="1:2">
      <c r="A545" t="s">
        <v>633</v>
      </c>
      <c r="B545">
        <v>2.2374999999999998</v>
      </c>
    </row>
    <row r="546" spans="1:2">
      <c r="A546" t="s">
        <v>634</v>
      </c>
      <c r="B546">
        <v>2.1512500000000001</v>
      </c>
    </row>
    <row r="547" spans="1:2">
      <c r="A547" t="s">
        <v>635</v>
      </c>
      <c r="B547">
        <v>2.0175000000000001</v>
      </c>
    </row>
    <row r="548" spans="1:2">
      <c r="A548" t="s">
        <v>636</v>
      </c>
      <c r="B548">
        <v>1.965625</v>
      </c>
    </row>
    <row r="549" spans="1:2">
      <c r="A549" t="s">
        <v>637</v>
      </c>
      <c r="B549">
        <v>1.8131250000000001</v>
      </c>
    </row>
    <row r="550" spans="1:2">
      <c r="A550" t="s">
        <v>638</v>
      </c>
      <c r="B550">
        <v>1.753125</v>
      </c>
    </row>
    <row r="551" spans="1:2">
      <c r="A551" t="s">
        <v>639</v>
      </c>
      <c r="B551">
        <v>1.6524999999999999</v>
      </c>
    </row>
    <row r="552" spans="1:2">
      <c r="A552" t="s">
        <v>640</v>
      </c>
      <c r="B552">
        <v>1.61625</v>
      </c>
    </row>
    <row r="553" spans="1:2">
      <c r="A553" t="s">
        <v>641</v>
      </c>
      <c r="B553">
        <v>1.569375</v>
      </c>
    </row>
    <row r="554" spans="1:2">
      <c r="A554" t="s">
        <v>642</v>
      </c>
      <c r="B554">
        <v>1.5481250000000002</v>
      </c>
    </row>
    <row r="555" spans="1:2">
      <c r="A555" t="s">
        <v>643</v>
      </c>
      <c r="B555">
        <v>1.5249999999999999</v>
      </c>
    </row>
    <row r="556" spans="1:2">
      <c r="A556" t="s">
        <v>644</v>
      </c>
      <c r="B556">
        <v>1.495625</v>
      </c>
    </row>
    <row r="557" spans="1:2">
      <c r="A557" t="s">
        <v>537</v>
      </c>
      <c r="B557">
        <v>1.3493750000000002</v>
      </c>
    </row>
    <row r="558" spans="1:2">
      <c r="A558" t="s">
        <v>645</v>
      </c>
      <c r="B558">
        <v>1.349375</v>
      </c>
    </row>
    <row r="559" spans="1:2">
      <c r="A559" t="s">
        <v>646</v>
      </c>
      <c r="B559">
        <v>1.3225</v>
      </c>
    </row>
    <row r="560" spans="1:2">
      <c r="A560" t="s">
        <v>647</v>
      </c>
      <c r="B560">
        <v>1.274375</v>
      </c>
    </row>
    <row r="561" spans="1:2">
      <c r="A561" t="s">
        <v>648</v>
      </c>
      <c r="B561">
        <v>1.2550000000000001</v>
      </c>
    </row>
    <row r="562" spans="1:2">
      <c r="A562" t="s">
        <v>649</v>
      </c>
      <c r="B562">
        <v>1.13375</v>
      </c>
    </row>
    <row r="563" spans="1:2">
      <c r="A563" t="s">
        <v>650</v>
      </c>
      <c r="B563">
        <v>1.1087500000000001</v>
      </c>
    </row>
    <row r="564" spans="1:2">
      <c r="A564" t="s">
        <v>651</v>
      </c>
      <c r="B564">
        <v>1.1356250000000001</v>
      </c>
    </row>
    <row r="565" spans="1:2">
      <c r="A565" t="s">
        <v>652</v>
      </c>
      <c r="B565">
        <v>1.1087500000000001</v>
      </c>
    </row>
    <row r="566" spans="1:2">
      <c r="A566" t="s">
        <v>653</v>
      </c>
      <c r="B566">
        <v>1.079375</v>
      </c>
    </row>
    <row r="567" spans="1:2">
      <c r="A567" t="s">
        <v>654</v>
      </c>
      <c r="B567">
        <v>1.0393750000000002</v>
      </c>
    </row>
    <row r="568" spans="1:2">
      <c r="A568" t="s">
        <v>655</v>
      </c>
      <c r="B568">
        <v>0.88812500000000005</v>
      </c>
    </row>
    <row r="569" spans="1:2">
      <c r="A569" t="s">
        <v>656</v>
      </c>
      <c r="B569">
        <v>0.85</v>
      </c>
    </row>
    <row r="570" spans="1:2">
      <c r="A570" t="s">
        <v>657</v>
      </c>
      <c r="B570">
        <v>0.83750000000000002</v>
      </c>
    </row>
    <row r="571" spans="1:2">
      <c r="A571" t="s">
        <v>658</v>
      </c>
      <c r="B571">
        <v>0.77625</v>
      </c>
    </row>
    <row r="572" spans="1:2">
      <c r="A572" t="s">
        <v>659</v>
      </c>
      <c r="B572">
        <v>0.74687500000000007</v>
      </c>
    </row>
    <row r="573" spans="1:2">
      <c r="A573" t="s">
        <v>660</v>
      </c>
      <c r="B573">
        <v>0.69312499999999999</v>
      </c>
    </row>
    <row r="574" spans="1:2">
      <c r="A574" t="s">
        <v>661</v>
      </c>
      <c r="B574">
        <v>0.70062500000000005</v>
      </c>
    </row>
    <row r="575" spans="1:2">
      <c r="A575" t="s">
        <v>662</v>
      </c>
      <c r="B575">
        <v>0.67062500000000003</v>
      </c>
    </row>
    <row r="576" spans="1:2">
      <c r="A576" t="s">
        <v>663</v>
      </c>
      <c r="B576">
        <v>0.66625000000000001</v>
      </c>
    </row>
    <row r="577" spans="1:2">
      <c r="A577" t="s">
        <v>664</v>
      </c>
      <c r="B577">
        <v>0.63250000000000006</v>
      </c>
    </row>
    <row r="578" spans="1:2">
      <c r="A578" t="s">
        <v>665</v>
      </c>
      <c r="B578">
        <v>0.64812500000000006</v>
      </c>
    </row>
    <row r="579" spans="1:2">
      <c r="A579" t="s">
        <v>666</v>
      </c>
      <c r="B579">
        <v>0.635625</v>
      </c>
    </row>
    <row r="580" spans="1:2">
      <c r="A580" t="s">
        <v>667</v>
      </c>
      <c r="B580">
        <v>0.62812500000000004</v>
      </c>
    </row>
    <row r="581" spans="1:2">
      <c r="A581" t="s">
        <v>668</v>
      </c>
      <c r="B581">
        <v>0.65562500000000012</v>
      </c>
    </row>
    <row r="582" spans="1:2">
      <c r="A582" t="s">
        <v>669</v>
      </c>
      <c r="B582">
        <v>0.6243749999999999</v>
      </c>
    </row>
    <row r="583" spans="1:2">
      <c r="A583" t="s">
        <v>670</v>
      </c>
      <c r="B583">
        <v>0.59875000000000012</v>
      </c>
    </row>
    <row r="584" spans="1:2">
      <c r="A584" t="s">
        <v>671</v>
      </c>
      <c r="B584">
        <v>0.58437499999999998</v>
      </c>
    </row>
    <row r="585" spans="1:2">
      <c r="A585" t="s">
        <v>672</v>
      </c>
      <c r="B585">
        <v>0.58312500000000012</v>
      </c>
    </row>
    <row r="586" spans="1:2">
      <c r="A586" t="s">
        <v>673</v>
      </c>
      <c r="B586">
        <v>0.53125</v>
      </c>
    </row>
    <row r="587" spans="1:2">
      <c r="A587" t="s">
        <v>674</v>
      </c>
      <c r="B587">
        <v>0.52875000000000005</v>
      </c>
    </row>
    <row r="588" spans="1:2">
      <c r="A588" t="s">
        <v>675</v>
      </c>
      <c r="B588">
        <v>0.51624999999999999</v>
      </c>
    </row>
    <row r="589" spans="1:2">
      <c r="A589" t="s">
        <v>171</v>
      </c>
      <c r="B589">
        <v>0.510625</v>
      </c>
    </row>
    <row r="590" spans="1:2">
      <c r="A590" t="s">
        <v>676</v>
      </c>
      <c r="B590">
        <v>0.49000000000000005</v>
      </c>
    </row>
    <row r="591" spans="1:2">
      <c r="A591" t="s">
        <v>677</v>
      </c>
      <c r="B591">
        <v>0.47187500000000004</v>
      </c>
    </row>
    <row r="592" spans="1:2">
      <c r="A592" t="s">
        <v>678</v>
      </c>
      <c r="B592">
        <v>0.43812500000000004</v>
      </c>
    </row>
    <row r="593" spans="1:2">
      <c r="A593" t="s">
        <v>679</v>
      </c>
      <c r="B593">
        <v>0.45437500000000003</v>
      </c>
    </row>
    <row r="594" spans="1:2">
      <c r="A594" t="s">
        <v>680</v>
      </c>
      <c r="B594">
        <v>0.44249999999999995</v>
      </c>
    </row>
    <row r="595" spans="1:2">
      <c r="A595" t="s">
        <v>681</v>
      </c>
      <c r="B595">
        <v>0.44562499999999999</v>
      </c>
    </row>
    <row r="596" spans="1:2">
      <c r="A596" t="s">
        <v>682</v>
      </c>
      <c r="B596">
        <v>0.44375000000000003</v>
      </c>
    </row>
    <row r="597" spans="1:2">
      <c r="A597" t="s">
        <v>683</v>
      </c>
      <c r="B597">
        <v>0.42312500000000003</v>
      </c>
    </row>
    <row r="598" spans="1:2">
      <c r="A598" t="s">
        <v>684</v>
      </c>
      <c r="B598">
        <v>0.38937499999999997</v>
      </c>
    </row>
    <row r="599" spans="1:2">
      <c r="A599" t="s">
        <v>685</v>
      </c>
      <c r="B599">
        <v>0.39375000000000004</v>
      </c>
    </row>
    <row r="600" spans="1:2">
      <c r="A600" t="s">
        <v>686</v>
      </c>
      <c r="B600">
        <v>0.38812500000000005</v>
      </c>
    </row>
    <row r="601" spans="1:2">
      <c r="A601" t="s">
        <v>687</v>
      </c>
      <c r="B601">
        <v>0.37562499999999999</v>
      </c>
    </row>
    <row r="602" spans="1:2">
      <c r="A602" t="s">
        <v>688</v>
      </c>
      <c r="B602">
        <v>0.39687499999999998</v>
      </c>
    </row>
    <row r="603" spans="1:2">
      <c r="A603" t="s">
        <v>546</v>
      </c>
      <c r="B603">
        <v>0.37437499999999996</v>
      </c>
    </row>
    <row r="604" spans="1:2">
      <c r="A604" t="s">
        <v>689</v>
      </c>
      <c r="B604">
        <v>0.35812499999999997</v>
      </c>
    </row>
    <row r="605" spans="1:2">
      <c r="A605" t="s">
        <v>690</v>
      </c>
      <c r="B605">
        <v>0.33562500000000001</v>
      </c>
    </row>
    <row r="606" spans="1:2">
      <c r="A606" t="s">
        <v>691</v>
      </c>
      <c r="B606">
        <v>0.34875</v>
      </c>
    </row>
    <row r="607" spans="1:2">
      <c r="A607" t="s">
        <v>692</v>
      </c>
      <c r="B607">
        <v>0.34812500000000002</v>
      </c>
    </row>
    <row r="608" spans="1:2">
      <c r="A608" t="s">
        <v>693</v>
      </c>
      <c r="B608">
        <v>0.33562500000000001</v>
      </c>
    </row>
    <row r="609" spans="1:2">
      <c r="A609" t="s">
        <v>694</v>
      </c>
      <c r="B609">
        <v>0.291875</v>
      </c>
    </row>
    <row r="610" spans="1:2">
      <c r="A610" t="s">
        <v>695</v>
      </c>
      <c r="B610">
        <v>0.30000000000000004</v>
      </c>
    </row>
    <row r="611" spans="1:2">
      <c r="A611" t="s">
        <v>696</v>
      </c>
      <c r="B611">
        <v>0.263125</v>
      </c>
    </row>
    <row r="612" spans="1:2">
      <c r="A612" t="s">
        <v>697</v>
      </c>
      <c r="B612">
        <v>0.22937500000000002</v>
      </c>
    </row>
    <row r="613" spans="1:2">
      <c r="A613" t="s">
        <v>698</v>
      </c>
      <c r="B613">
        <v>0.22187500000000002</v>
      </c>
    </row>
    <row r="614" spans="1:2">
      <c r="A614" t="s">
        <v>699</v>
      </c>
      <c r="B614">
        <v>0.18812500000000001</v>
      </c>
    </row>
    <row r="615" spans="1:2">
      <c r="A615" t="s">
        <v>700</v>
      </c>
      <c r="B615">
        <v>0.169375</v>
      </c>
    </row>
    <row r="616" spans="1:2">
      <c r="A616" t="s">
        <v>554</v>
      </c>
      <c r="B616">
        <v>0.16875000000000001</v>
      </c>
    </row>
    <row r="617" spans="1:2">
      <c r="A617" t="s">
        <v>701</v>
      </c>
      <c r="B617">
        <v>0.15</v>
      </c>
    </row>
    <row r="618" spans="1:2">
      <c r="A618" t="s">
        <v>702</v>
      </c>
      <c r="B618">
        <v>0.17</v>
      </c>
    </row>
    <row r="619" spans="1:2">
      <c r="A619" t="s">
        <v>703</v>
      </c>
      <c r="B619">
        <v>0.13750000000000001</v>
      </c>
    </row>
    <row r="620" spans="1:2">
      <c r="A620" t="s">
        <v>704</v>
      </c>
      <c r="B620">
        <v>0.125</v>
      </c>
    </row>
    <row r="621" spans="1:2">
      <c r="A621" t="s">
        <v>563</v>
      </c>
      <c r="B621">
        <v>0.11874999999999999</v>
      </c>
    </row>
    <row r="622" spans="1:2">
      <c r="A622" t="s">
        <v>705</v>
      </c>
      <c r="B622">
        <v>8.7500000000000008E-2</v>
      </c>
    </row>
    <row r="623" spans="1:2">
      <c r="A623" t="s">
        <v>706</v>
      </c>
      <c r="B623">
        <v>8.937500000000001E-2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1"/>
  <sheetViews>
    <sheetView workbookViewId="0">
      <selection activeCell="Y34" sqref="Y34"/>
    </sheetView>
  </sheetViews>
  <sheetFormatPr defaultRowHeight="15"/>
  <cols>
    <col min="17" max="17" width="13.5703125" bestFit="1" customWidth="1"/>
  </cols>
  <sheetData>
    <row r="1" spans="1:18">
      <c r="A1" t="s">
        <v>339</v>
      </c>
      <c r="B1" t="s">
        <v>338</v>
      </c>
      <c r="C1" t="s">
        <v>337</v>
      </c>
      <c r="D1" t="s">
        <v>336</v>
      </c>
      <c r="E1" t="s">
        <v>335</v>
      </c>
      <c r="F1" t="s">
        <v>334</v>
      </c>
      <c r="G1" t="s">
        <v>333</v>
      </c>
      <c r="H1" t="s">
        <v>332</v>
      </c>
      <c r="I1" t="s">
        <v>331</v>
      </c>
      <c r="J1" t="s">
        <v>330</v>
      </c>
      <c r="K1" t="s">
        <v>329</v>
      </c>
      <c r="L1" t="s">
        <v>328</v>
      </c>
      <c r="M1" t="s">
        <v>6</v>
      </c>
      <c r="Q1" t="s">
        <v>327</v>
      </c>
      <c r="R1">
        <v>1</v>
      </c>
    </row>
    <row r="2" spans="1:18">
      <c r="A2" t="s">
        <v>59</v>
      </c>
      <c r="B2" t="s">
        <v>22</v>
      </c>
      <c r="C2">
        <v>549.4</v>
      </c>
      <c r="D2">
        <v>356.5</v>
      </c>
      <c r="E2" s="10">
        <v>4414.3999999999996</v>
      </c>
      <c r="F2">
        <v>35.5</v>
      </c>
      <c r="G2">
        <v>8.6</v>
      </c>
      <c r="H2">
        <v>49.1</v>
      </c>
      <c r="I2">
        <v>245.6</v>
      </c>
      <c r="J2">
        <v>2</v>
      </c>
      <c r="K2">
        <v>4.8</v>
      </c>
      <c r="L2">
        <v>328.4</v>
      </c>
      <c r="M2" s="9">
        <f t="shared" ref="M2:M33" si="0">(((E2/25)*$R$1)+(F2*$R$2)+(G2*$R$3)+((I2/5)*$R$4)+(J2*$R$5)+(K2*$R$6))/16</f>
        <v>20.521000000000001</v>
      </c>
      <c r="Q2" t="s">
        <v>326</v>
      </c>
      <c r="R2">
        <v>4</v>
      </c>
    </row>
    <row r="3" spans="1:18">
      <c r="A3" t="s">
        <v>56</v>
      </c>
      <c r="B3" t="s">
        <v>57</v>
      </c>
      <c r="C3">
        <v>636.5</v>
      </c>
      <c r="D3">
        <v>393.3</v>
      </c>
      <c r="E3" s="10">
        <v>4713.7</v>
      </c>
      <c r="F3">
        <v>35</v>
      </c>
      <c r="G3">
        <v>15.9</v>
      </c>
      <c r="H3">
        <v>55.6</v>
      </c>
      <c r="I3">
        <v>258.7</v>
      </c>
      <c r="J3">
        <v>2.2999999999999998</v>
      </c>
      <c r="K3">
        <v>5.5</v>
      </c>
      <c r="L3">
        <v>325.5</v>
      </c>
      <c r="M3" s="9">
        <f t="shared" si="0"/>
        <v>20.338625</v>
      </c>
      <c r="Q3" t="s">
        <v>325</v>
      </c>
      <c r="R3">
        <v>-2</v>
      </c>
    </row>
    <row r="4" spans="1:18">
      <c r="A4" t="s">
        <v>89</v>
      </c>
      <c r="B4" t="s">
        <v>32</v>
      </c>
      <c r="C4">
        <v>462.7</v>
      </c>
      <c r="D4">
        <v>284.7</v>
      </c>
      <c r="E4" s="10">
        <v>3554.7</v>
      </c>
      <c r="F4">
        <v>24.6</v>
      </c>
      <c r="G4">
        <v>10.7</v>
      </c>
      <c r="H4">
        <v>103.7</v>
      </c>
      <c r="I4">
        <v>644.20000000000005</v>
      </c>
      <c r="J4">
        <v>4.0999999999999996</v>
      </c>
      <c r="K4">
        <v>4.3</v>
      </c>
      <c r="L4">
        <v>299.60000000000002</v>
      </c>
      <c r="M4" s="9">
        <f t="shared" si="0"/>
        <v>18.7255</v>
      </c>
      <c r="Q4" t="s">
        <v>324</v>
      </c>
      <c r="R4">
        <v>0.5</v>
      </c>
    </row>
    <row r="5" spans="1:18">
      <c r="A5" t="s">
        <v>93</v>
      </c>
      <c r="B5" t="s">
        <v>24</v>
      </c>
      <c r="C5">
        <v>599.1</v>
      </c>
      <c r="D5">
        <v>394.9</v>
      </c>
      <c r="E5" s="10">
        <v>4667.8</v>
      </c>
      <c r="F5">
        <v>35</v>
      </c>
      <c r="G5">
        <v>13.1</v>
      </c>
      <c r="H5">
        <v>26.5</v>
      </c>
      <c r="I5">
        <v>9.6999999999999993</v>
      </c>
      <c r="J5">
        <v>0.4</v>
      </c>
      <c r="K5">
        <v>3.4</v>
      </c>
      <c r="L5">
        <v>297.3</v>
      </c>
      <c r="M5" s="9">
        <f t="shared" si="0"/>
        <v>18.567625</v>
      </c>
      <c r="Q5" t="s">
        <v>323</v>
      </c>
      <c r="R5">
        <v>6</v>
      </c>
    </row>
    <row r="6" spans="1:18">
      <c r="A6" t="s">
        <v>100</v>
      </c>
      <c r="B6" t="s">
        <v>62</v>
      </c>
      <c r="C6">
        <v>624.20000000000005</v>
      </c>
      <c r="D6">
        <v>415.8</v>
      </c>
      <c r="E6" s="10">
        <v>4831.8999999999996</v>
      </c>
      <c r="F6">
        <v>30.7</v>
      </c>
      <c r="G6">
        <v>14.2</v>
      </c>
      <c r="H6">
        <v>27.5</v>
      </c>
      <c r="I6">
        <v>64.7</v>
      </c>
      <c r="J6">
        <v>1.2</v>
      </c>
      <c r="K6">
        <v>4.2</v>
      </c>
      <c r="L6">
        <v>292.8</v>
      </c>
      <c r="M6" s="9">
        <f t="shared" si="0"/>
        <v>18.309125000000002</v>
      </c>
      <c r="Q6" t="s">
        <v>322</v>
      </c>
      <c r="R6">
        <v>-2</v>
      </c>
    </row>
    <row r="7" spans="1:18">
      <c r="A7" t="s">
        <v>111</v>
      </c>
      <c r="B7" t="s">
        <v>26</v>
      </c>
      <c r="C7">
        <v>622.70000000000005</v>
      </c>
      <c r="D7">
        <v>409.6</v>
      </c>
      <c r="E7" s="10">
        <v>4705.2</v>
      </c>
      <c r="F7">
        <v>28.4</v>
      </c>
      <c r="G7">
        <v>14.8</v>
      </c>
      <c r="H7">
        <v>26.6</v>
      </c>
      <c r="I7">
        <v>93.7</v>
      </c>
      <c r="J7">
        <v>0.8</v>
      </c>
      <c r="K7">
        <v>3.3</v>
      </c>
      <c r="L7">
        <v>279.5</v>
      </c>
      <c r="M7" s="9">
        <f t="shared" si="0"/>
        <v>17.486124999999998</v>
      </c>
    </row>
    <row r="8" spans="1:18">
      <c r="A8" t="s">
        <v>112</v>
      </c>
      <c r="B8" t="s">
        <v>75</v>
      </c>
      <c r="C8">
        <v>503.5</v>
      </c>
      <c r="D8">
        <v>301.7</v>
      </c>
      <c r="E8" s="10">
        <v>3608.8</v>
      </c>
      <c r="F8">
        <v>22.3</v>
      </c>
      <c r="G8">
        <v>14.5</v>
      </c>
      <c r="H8">
        <v>104.6</v>
      </c>
      <c r="I8">
        <v>562.9</v>
      </c>
      <c r="J8">
        <v>4.4000000000000004</v>
      </c>
      <c r="K8">
        <v>6</v>
      </c>
      <c r="L8">
        <v>275.60000000000002</v>
      </c>
      <c r="M8" s="9">
        <f t="shared" si="0"/>
        <v>17.202625000000001</v>
      </c>
    </row>
    <row r="9" spans="1:18">
      <c r="A9" t="s">
        <v>106</v>
      </c>
      <c r="B9" t="s">
        <v>15</v>
      </c>
      <c r="C9">
        <v>594.29999999999995</v>
      </c>
      <c r="D9">
        <v>388.9</v>
      </c>
      <c r="E9" s="10">
        <v>4588.2</v>
      </c>
      <c r="F9">
        <v>28.7</v>
      </c>
      <c r="G9">
        <v>13.5</v>
      </c>
      <c r="H9">
        <v>28.1</v>
      </c>
      <c r="I9">
        <v>68.2</v>
      </c>
      <c r="J9">
        <v>0.4</v>
      </c>
      <c r="K9">
        <v>5.2</v>
      </c>
      <c r="L9">
        <v>269.7</v>
      </c>
      <c r="M9" s="9">
        <f t="shared" si="0"/>
        <v>16.884249999999998</v>
      </c>
    </row>
    <row r="10" spans="1:18">
      <c r="A10" t="s">
        <v>120</v>
      </c>
      <c r="B10" t="s">
        <v>28</v>
      </c>
      <c r="C10">
        <v>505.9</v>
      </c>
      <c r="D10">
        <v>332</v>
      </c>
      <c r="E10" s="10">
        <v>4072.5</v>
      </c>
      <c r="F10">
        <v>31.6</v>
      </c>
      <c r="G10">
        <v>11.3</v>
      </c>
      <c r="H10">
        <v>27</v>
      </c>
      <c r="I10">
        <v>67.8</v>
      </c>
      <c r="J10">
        <v>0.5</v>
      </c>
      <c r="K10">
        <v>4.8</v>
      </c>
      <c r="L10">
        <v>267.10000000000002</v>
      </c>
      <c r="M10" s="9">
        <f t="shared" si="0"/>
        <v>16.679999999999996</v>
      </c>
    </row>
    <row r="11" spans="1:18">
      <c r="A11" t="s">
        <v>139</v>
      </c>
      <c r="B11" t="s">
        <v>36</v>
      </c>
      <c r="C11">
        <v>618.29999999999995</v>
      </c>
      <c r="D11">
        <v>379.7</v>
      </c>
      <c r="E11" s="10">
        <v>4447.6000000000004</v>
      </c>
      <c r="F11">
        <v>26.4</v>
      </c>
      <c r="G11">
        <v>14.7</v>
      </c>
      <c r="H11">
        <v>36.4</v>
      </c>
      <c r="I11">
        <v>108.6</v>
      </c>
      <c r="J11">
        <v>1.5</v>
      </c>
      <c r="K11">
        <v>5.4</v>
      </c>
      <c r="L11">
        <v>263.3</v>
      </c>
      <c r="M11" s="9">
        <f t="shared" si="0"/>
        <v>16.447749999999999</v>
      </c>
    </row>
    <row r="12" spans="1:18">
      <c r="A12" t="s">
        <v>134</v>
      </c>
      <c r="B12" t="s">
        <v>64</v>
      </c>
      <c r="C12">
        <v>585.70000000000005</v>
      </c>
      <c r="D12">
        <v>376.5</v>
      </c>
      <c r="E12" s="10">
        <v>4249.5</v>
      </c>
      <c r="F12">
        <v>25</v>
      </c>
      <c r="G12">
        <v>14.8</v>
      </c>
      <c r="H12">
        <v>48</v>
      </c>
      <c r="I12">
        <v>239.4</v>
      </c>
      <c r="J12">
        <v>1.5</v>
      </c>
      <c r="K12">
        <v>5.9</v>
      </c>
      <c r="L12">
        <v>261.7</v>
      </c>
      <c r="M12" s="9">
        <f t="shared" si="0"/>
        <v>16.345000000000002</v>
      </c>
    </row>
    <row r="13" spans="1:18">
      <c r="A13" t="s">
        <v>128</v>
      </c>
      <c r="B13" t="s">
        <v>30</v>
      </c>
      <c r="C13">
        <v>598.9</v>
      </c>
      <c r="D13">
        <v>372.7</v>
      </c>
      <c r="E13" s="10">
        <v>4444.5</v>
      </c>
      <c r="F13">
        <v>27.9</v>
      </c>
      <c r="G13">
        <v>16.7</v>
      </c>
      <c r="H13">
        <v>23</v>
      </c>
      <c r="I13">
        <v>66.900000000000006</v>
      </c>
      <c r="J13">
        <v>0.8</v>
      </c>
      <c r="K13">
        <v>5.9</v>
      </c>
      <c r="L13">
        <v>255.7</v>
      </c>
      <c r="M13" s="9">
        <f t="shared" si="0"/>
        <v>15.979375000000001</v>
      </c>
    </row>
    <row r="14" spans="1:18">
      <c r="A14" t="s">
        <v>150</v>
      </c>
      <c r="B14" t="s">
        <v>71</v>
      </c>
      <c r="C14">
        <v>568.5</v>
      </c>
      <c r="D14">
        <v>366.9</v>
      </c>
      <c r="E14" s="10">
        <v>4362.1000000000004</v>
      </c>
      <c r="F14">
        <v>28.1</v>
      </c>
      <c r="G14">
        <v>16.2</v>
      </c>
      <c r="H14">
        <v>33.799999999999997</v>
      </c>
      <c r="I14">
        <v>72.3</v>
      </c>
      <c r="J14">
        <v>0.4</v>
      </c>
      <c r="K14">
        <v>4.5999999999999996</v>
      </c>
      <c r="L14">
        <v>255.1</v>
      </c>
      <c r="M14" s="9">
        <f t="shared" si="0"/>
        <v>15.932124999999999</v>
      </c>
    </row>
    <row r="15" spans="1:18">
      <c r="A15" t="s">
        <v>175</v>
      </c>
      <c r="B15" t="s">
        <v>85</v>
      </c>
      <c r="C15">
        <v>483.8</v>
      </c>
      <c r="D15">
        <v>292.89999999999998</v>
      </c>
      <c r="E15" s="10">
        <v>3517</v>
      </c>
      <c r="F15">
        <v>17.899999999999999</v>
      </c>
      <c r="G15">
        <v>11.6</v>
      </c>
      <c r="H15">
        <v>96.6</v>
      </c>
      <c r="I15">
        <v>581.6</v>
      </c>
      <c r="J15">
        <v>2.5</v>
      </c>
      <c r="K15">
        <v>5.6</v>
      </c>
      <c r="L15">
        <v>251.1</v>
      </c>
      <c r="M15" s="9">
        <f t="shared" si="0"/>
        <v>15.690000000000001</v>
      </c>
    </row>
    <row r="16" spans="1:18">
      <c r="A16" t="s">
        <v>198</v>
      </c>
      <c r="B16" t="s">
        <v>49</v>
      </c>
      <c r="C16">
        <v>553.4</v>
      </c>
      <c r="D16">
        <v>341.6</v>
      </c>
      <c r="E16" s="10">
        <v>3930.6</v>
      </c>
      <c r="F16">
        <v>25.7</v>
      </c>
      <c r="G16">
        <v>14.2</v>
      </c>
      <c r="H16">
        <v>40.4</v>
      </c>
      <c r="I16">
        <v>114.9</v>
      </c>
      <c r="J16">
        <v>1.5</v>
      </c>
      <c r="K16">
        <v>3.7</v>
      </c>
      <c r="L16">
        <v>244.4</v>
      </c>
      <c r="M16" s="9">
        <f t="shared" si="0"/>
        <v>15.294625</v>
      </c>
    </row>
    <row r="17" spans="1:13">
      <c r="A17" t="s">
        <v>182</v>
      </c>
      <c r="B17" t="s">
        <v>17</v>
      </c>
      <c r="C17">
        <v>518.6</v>
      </c>
      <c r="D17">
        <v>323.2</v>
      </c>
      <c r="E17" s="10">
        <v>3753.8</v>
      </c>
      <c r="F17">
        <v>22.4</v>
      </c>
      <c r="G17">
        <v>15</v>
      </c>
      <c r="H17">
        <v>62.3</v>
      </c>
      <c r="I17">
        <v>274.7</v>
      </c>
      <c r="J17">
        <v>1.7</v>
      </c>
      <c r="K17">
        <v>3.7</v>
      </c>
      <c r="L17">
        <v>240.2</v>
      </c>
      <c r="M17" s="9">
        <f t="shared" si="0"/>
        <v>15.001374999999999</v>
      </c>
    </row>
    <row r="18" spans="1:13">
      <c r="A18" t="s">
        <v>207</v>
      </c>
      <c r="B18" t="s">
        <v>34</v>
      </c>
      <c r="C18">
        <v>562.1</v>
      </c>
      <c r="D18">
        <v>354.1</v>
      </c>
      <c r="E18" s="10">
        <v>3970.5</v>
      </c>
      <c r="F18">
        <v>24.7</v>
      </c>
      <c r="G18">
        <v>17.100000000000001</v>
      </c>
      <c r="H18">
        <v>41</v>
      </c>
      <c r="I18">
        <v>193.5</v>
      </c>
      <c r="J18">
        <v>1.4</v>
      </c>
      <c r="K18">
        <v>5.5</v>
      </c>
      <c r="L18">
        <v>240</v>
      </c>
      <c r="M18" s="9">
        <f t="shared" si="0"/>
        <v>15.010625000000001</v>
      </c>
    </row>
    <row r="19" spans="1:13">
      <c r="A19" t="s">
        <v>197</v>
      </c>
      <c r="B19" t="s">
        <v>68</v>
      </c>
      <c r="C19">
        <v>546.29999999999995</v>
      </c>
      <c r="D19">
        <v>341</v>
      </c>
      <c r="E19" s="10">
        <v>4024.3</v>
      </c>
      <c r="F19">
        <v>24.1</v>
      </c>
      <c r="G19">
        <v>13.8</v>
      </c>
      <c r="H19">
        <v>23.7</v>
      </c>
      <c r="I19">
        <v>59.6</v>
      </c>
      <c r="J19">
        <v>0.6</v>
      </c>
      <c r="K19">
        <v>3.1</v>
      </c>
      <c r="L19">
        <v>233</v>
      </c>
      <c r="M19" s="9">
        <f t="shared" si="0"/>
        <v>14.570750000000002</v>
      </c>
    </row>
    <row r="20" spans="1:13">
      <c r="A20" t="s">
        <v>184</v>
      </c>
      <c r="B20" t="s">
        <v>44</v>
      </c>
      <c r="C20">
        <v>524.1</v>
      </c>
      <c r="D20">
        <v>317.89999999999998</v>
      </c>
      <c r="E20" s="10">
        <v>3776.4</v>
      </c>
      <c r="F20">
        <v>23.9</v>
      </c>
      <c r="G20">
        <v>13.7</v>
      </c>
      <c r="H20">
        <v>41.5</v>
      </c>
      <c r="I20">
        <v>134</v>
      </c>
      <c r="J20">
        <v>1.4</v>
      </c>
      <c r="K20">
        <v>5</v>
      </c>
      <c r="L20">
        <v>230.8</v>
      </c>
      <c r="M20" s="9">
        <f t="shared" si="0"/>
        <v>14.441000000000001</v>
      </c>
    </row>
    <row r="21" spans="1:13">
      <c r="A21" t="s">
        <v>321</v>
      </c>
      <c r="B21" t="s">
        <v>19</v>
      </c>
      <c r="C21">
        <v>504.6</v>
      </c>
      <c r="D21">
        <v>309.8</v>
      </c>
      <c r="E21" s="10">
        <v>3408.4</v>
      </c>
      <c r="F21">
        <v>20.6</v>
      </c>
      <c r="G21">
        <v>11.1</v>
      </c>
      <c r="H21">
        <v>55.1</v>
      </c>
      <c r="I21">
        <v>274.39999999999998</v>
      </c>
      <c r="J21">
        <v>1.5</v>
      </c>
      <c r="K21">
        <v>3.8</v>
      </c>
      <c r="L21">
        <v>225.5</v>
      </c>
      <c r="M21" s="9">
        <f t="shared" si="0"/>
        <v>14.086000000000002</v>
      </c>
    </row>
    <row r="22" spans="1:13">
      <c r="A22" t="s">
        <v>236</v>
      </c>
      <c r="B22" t="s">
        <v>141</v>
      </c>
      <c r="C22">
        <v>491.4</v>
      </c>
      <c r="D22">
        <v>293.7</v>
      </c>
      <c r="E22" s="10">
        <v>3411.3</v>
      </c>
      <c r="F22">
        <v>18.2</v>
      </c>
      <c r="G22">
        <v>15.4</v>
      </c>
      <c r="H22">
        <v>74.8</v>
      </c>
      <c r="I22">
        <v>417.1</v>
      </c>
      <c r="J22">
        <v>2.2999999999999998</v>
      </c>
      <c r="K22">
        <v>4.7</v>
      </c>
      <c r="L22">
        <v>224.3</v>
      </c>
      <c r="M22" s="9">
        <f t="shared" si="0"/>
        <v>14.035125000000001</v>
      </c>
    </row>
    <row r="23" spans="1:13">
      <c r="A23" t="s">
        <v>239</v>
      </c>
      <c r="B23" t="s">
        <v>73</v>
      </c>
      <c r="C23">
        <v>486.6</v>
      </c>
      <c r="D23">
        <v>301.8</v>
      </c>
      <c r="E23" s="10">
        <v>3575.9</v>
      </c>
      <c r="F23">
        <v>17.399999999999999</v>
      </c>
      <c r="G23">
        <v>15.7</v>
      </c>
      <c r="H23">
        <v>75.5</v>
      </c>
      <c r="I23">
        <v>404.3</v>
      </c>
      <c r="J23">
        <v>2.7</v>
      </c>
      <c r="K23">
        <v>7.9</v>
      </c>
      <c r="L23">
        <v>222.1</v>
      </c>
      <c r="M23" s="9">
        <f t="shared" si="0"/>
        <v>13.879124999999998</v>
      </c>
    </row>
    <row r="24" spans="1:13">
      <c r="A24" t="s">
        <v>221</v>
      </c>
      <c r="B24" t="s">
        <v>41</v>
      </c>
      <c r="C24">
        <v>525.5</v>
      </c>
      <c r="D24">
        <v>322.89999999999998</v>
      </c>
      <c r="E24" s="10">
        <v>3636.9</v>
      </c>
      <c r="F24">
        <v>21.9</v>
      </c>
      <c r="G24">
        <v>18.2</v>
      </c>
      <c r="H24">
        <v>54.9</v>
      </c>
      <c r="I24">
        <v>184.7</v>
      </c>
      <c r="J24">
        <v>1.9</v>
      </c>
      <c r="K24">
        <v>3.7</v>
      </c>
      <c r="L24">
        <v>219.2</v>
      </c>
      <c r="M24" s="9">
        <f t="shared" si="0"/>
        <v>13.696624999999999</v>
      </c>
    </row>
    <row r="25" spans="1:13">
      <c r="A25" t="s">
        <v>229</v>
      </c>
      <c r="B25" t="s">
        <v>53</v>
      </c>
      <c r="C25">
        <v>517.9</v>
      </c>
      <c r="D25">
        <v>309.2</v>
      </c>
      <c r="E25" s="10">
        <v>3832.3</v>
      </c>
      <c r="F25">
        <v>20.9</v>
      </c>
      <c r="G25">
        <v>16.899999999999999</v>
      </c>
      <c r="H25">
        <v>41.8</v>
      </c>
      <c r="I25">
        <v>170.9</v>
      </c>
      <c r="J25">
        <v>1.2</v>
      </c>
      <c r="K25">
        <v>5</v>
      </c>
      <c r="L25">
        <v>217.1</v>
      </c>
      <c r="M25" s="9">
        <f t="shared" si="0"/>
        <v>13.586374999999999</v>
      </c>
    </row>
    <row r="26" spans="1:13">
      <c r="A26" t="s">
        <v>146</v>
      </c>
      <c r="B26" t="s">
        <v>39</v>
      </c>
      <c r="C26">
        <v>464.5</v>
      </c>
      <c r="D26">
        <v>297.10000000000002</v>
      </c>
      <c r="E26" s="10">
        <v>3374.2</v>
      </c>
      <c r="F26">
        <v>24</v>
      </c>
      <c r="G26">
        <v>8.9</v>
      </c>
      <c r="H26">
        <v>24.4</v>
      </c>
      <c r="I26">
        <v>40.799999999999997</v>
      </c>
      <c r="J26">
        <v>0.8</v>
      </c>
      <c r="K26">
        <v>2.5</v>
      </c>
      <c r="L26">
        <v>216.9</v>
      </c>
      <c r="M26" s="9">
        <f t="shared" si="0"/>
        <v>13.5655</v>
      </c>
    </row>
    <row r="27" spans="1:13">
      <c r="A27" t="s">
        <v>320</v>
      </c>
      <c r="B27" t="s">
        <v>88</v>
      </c>
      <c r="C27">
        <v>528.79999999999995</v>
      </c>
      <c r="D27">
        <v>316.89999999999998</v>
      </c>
      <c r="E27" s="10">
        <v>3498.7</v>
      </c>
      <c r="F27">
        <v>16.8</v>
      </c>
      <c r="G27">
        <v>17.5</v>
      </c>
      <c r="H27">
        <v>58.7</v>
      </c>
      <c r="I27">
        <v>361.3</v>
      </c>
      <c r="J27">
        <v>1.2</v>
      </c>
      <c r="K27">
        <v>4.8</v>
      </c>
      <c r="L27">
        <v>206.1</v>
      </c>
      <c r="M27" s="9">
        <f t="shared" si="0"/>
        <v>12.867374999999997</v>
      </c>
    </row>
    <row r="28" spans="1:13">
      <c r="A28" t="s">
        <v>319</v>
      </c>
      <c r="B28" t="s">
        <v>95</v>
      </c>
      <c r="C28">
        <v>505.4</v>
      </c>
      <c r="D28">
        <v>307.7</v>
      </c>
      <c r="E28" s="10">
        <v>3502.4</v>
      </c>
      <c r="F28">
        <v>19.899999999999999</v>
      </c>
      <c r="G28">
        <v>14.3</v>
      </c>
      <c r="H28">
        <v>38.200000000000003</v>
      </c>
      <c r="I28">
        <v>164.7</v>
      </c>
      <c r="J28">
        <v>1</v>
      </c>
      <c r="K28">
        <v>4</v>
      </c>
      <c r="L28">
        <v>205.6</v>
      </c>
      <c r="M28" s="9">
        <f t="shared" si="0"/>
        <v>12.847875</v>
      </c>
    </row>
    <row r="29" spans="1:13">
      <c r="A29" t="s">
        <v>318</v>
      </c>
      <c r="B29" t="s">
        <v>83</v>
      </c>
      <c r="C29">
        <v>576.5</v>
      </c>
      <c r="D29">
        <v>343.9</v>
      </c>
      <c r="E29" s="10">
        <v>3800</v>
      </c>
      <c r="F29">
        <v>19.8</v>
      </c>
      <c r="G29">
        <v>15.2</v>
      </c>
      <c r="H29">
        <v>29.6</v>
      </c>
      <c r="I29">
        <v>96.2</v>
      </c>
      <c r="J29">
        <v>0.7</v>
      </c>
      <c r="K29">
        <v>5.6</v>
      </c>
      <c r="L29">
        <v>203.4</v>
      </c>
      <c r="M29" s="9">
        <f t="shared" si="0"/>
        <v>12.713749999999999</v>
      </c>
    </row>
    <row r="30" spans="1:13">
      <c r="A30" t="s">
        <v>317</v>
      </c>
      <c r="B30" t="s">
        <v>132</v>
      </c>
      <c r="C30">
        <v>467.1</v>
      </c>
      <c r="D30">
        <v>270.3</v>
      </c>
      <c r="E30" s="10">
        <v>3219.1</v>
      </c>
      <c r="F30">
        <v>14.8</v>
      </c>
      <c r="G30">
        <v>14.7</v>
      </c>
      <c r="H30">
        <v>38.700000000000003</v>
      </c>
      <c r="I30">
        <v>181.7</v>
      </c>
      <c r="J30">
        <v>1.7</v>
      </c>
      <c r="K30">
        <v>6.5</v>
      </c>
      <c r="L30">
        <v>173.8</v>
      </c>
      <c r="M30" s="9">
        <f t="shared" si="0"/>
        <v>10.870874999999998</v>
      </c>
    </row>
    <row r="31" spans="1:13">
      <c r="A31" t="s">
        <v>316</v>
      </c>
      <c r="B31" t="s">
        <v>55</v>
      </c>
      <c r="C31">
        <v>387.7</v>
      </c>
      <c r="D31">
        <v>227.4</v>
      </c>
      <c r="E31" s="10">
        <v>2680.3</v>
      </c>
      <c r="F31">
        <v>13.7</v>
      </c>
      <c r="G31">
        <v>12</v>
      </c>
      <c r="H31">
        <v>23.2</v>
      </c>
      <c r="I31">
        <v>47.4</v>
      </c>
      <c r="J31">
        <v>0.4</v>
      </c>
      <c r="K31">
        <v>3</v>
      </c>
      <c r="L31">
        <v>139.4</v>
      </c>
      <c r="M31" s="9">
        <f t="shared" si="0"/>
        <v>8.697000000000001</v>
      </c>
    </row>
    <row r="32" spans="1:13">
      <c r="A32" t="s">
        <v>315</v>
      </c>
      <c r="B32" t="s">
        <v>47</v>
      </c>
      <c r="C32">
        <v>376</v>
      </c>
      <c r="D32">
        <v>219.3</v>
      </c>
      <c r="E32" s="10">
        <v>2505.9</v>
      </c>
      <c r="F32">
        <v>13.8</v>
      </c>
      <c r="G32">
        <v>11.7</v>
      </c>
      <c r="H32">
        <v>31.7</v>
      </c>
      <c r="I32">
        <v>101.7</v>
      </c>
      <c r="J32">
        <v>0.6</v>
      </c>
      <c r="K32">
        <v>4.7</v>
      </c>
      <c r="L32">
        <v>136.30000000000001</v>
      </c>
      <c r="M32" s="9">
        <f t="shared" si="0"/>
        <v>8.5253749999999986</v>
      </c>
    </row>
    <row r="33" spans="1:13">
      <c r="A33" t="s">
        <v>314</v>
      </c>
      <c r="B33" t="s">
        <v>91</v>
      </c>
      <c r="C33">
        <v>291.3</v>
      </c>
      <c r="D33">
        <v>170</v>
      </c>
      <c r="E33" s="10">
        <v>1988.7</v>
      </c>
      <c r="F33">
        <v>11.4</v>
      </c>
      <c r="G33">
        <v>9.9</v>
      </c>
      <c r="H33">
        <v>38.1</v>
      </c>
      <c r="I33">
        <v>182.6</v>
      </c>
      <c r="J33">
        <v>1.2</v>
      </c>
      <c r="K33">
        <v>3.2</v>
      </c>
      <c r="L33">
        <v>124.5</v>
      </c>
      <c r="M33" s="9">
        <f t="shared" si="0"/>
        <v>7.7754999999999992</v>
      </c>
    </row>
    <row r="34" spans="1:13">
      <c r="A34" t="s">
        <v>313</v>
      </c>
      <c r="B34" t="s">
        <v>91</v>
      </c>
      <c r="C34">
        <v>236.3</v>
      </c>
      <c r="D34">
        <v>144.6</v>
      </c>
      <c r="E34" s="10">
        <v>1661</v>
      </c>
      <c r="F34">
        <v>9.4</v>
      </c>
      <c r="G34">
        <v>7.4</v>
      </c>
      <c r="H34">
        <v>28.7</v>
      </c>
      <c r="I34">
        <v>121.3</v>
      </c>
      <c r="J34">
        <v>0.8</v>
      </c>
      <c r="K34">
        <v>1.9</v>
      </c>
      <c r="L34">
        <v>102.2</v>
      </c>
      <c r="M34" s="9">
        <f t="shared" ref="M34:M65" si="1">(((E34/25)*$R$1)+(F34*$R$2)+(G34*$R$3)+((I34/5)*$R$4)+(J34*$R$5)+(K34*$R$6))/16</f>
        <v>6.3981249999999994</v>
      </c>
    </row>
    <row r="35" spans="1:13">
      <c r="A35" t="s">
        <v>312</v>
      </c>
      <c r="B35" t="s">
        <v>55</v>
      </c>
      <c r="C35">
        <v>146.5</v>
      </c>
      <c r="D35">
        <v>88</v>
      </c>
      <c r="E35" s="10">
        <v>1056.7</v>
      </c>
      <c r="F35">
        <v>5.2</v>
      </c>
      <c r="G35">
        <v>4</v>
      </c>
      <c r="H35">
        <v>14.8</v>
      </c>
      <c r="I35">
        <v>35.5</v>
      </c>
      <c r="J35">
        <v>0.3</v>
      </c>
      <c r="K35">
        <v>0.6</v>
      </c>
      <c r="L35">
        <v>59.5</v>
      </c>
      <c r="M35" s="9">
        <f t="shared" si="1"/>
        <v>3.7011249999999993</v>
      </c>
    </row>
    <row r="36" spans="1:13">
      <c r="A36" t="s">
        <v>311</v>
      </c>
      <c r="B36" t="s">
        <v>39</v>
      </c>
      <c r="C36">
        <v>144.6</v>
      </c>
      <c r="D36">
        <v>86.1</v>
      </c>
      <c r="E36">
        <v>938.8</v>
      </c>
      <c r="F36">
        <v>5.6</v>
      </c>
      <c r="G36">
        <v>3.9</v>
      </c>
      <c r="H36">
        <v>9.8000000000000007</v>
      </c>
      <c r="I36">
        <v>27.8</v>
      </c>
      <c r="J36">
        <v>0.1</v>
      </c>
      <c r="K36">
        <v>1</v>
      </c>
      <c r="L36">
        <v>53.4</v>
      </c>
      <c r="M36" s="9">
        <f t="shared" si="1"/>
        <v>3.3457500000000002</v>
      </c>
    </row>
    <row r="37" spans="1:13">
      <c r="A37" t="s">
        <v>310</v>
      </c>
      <c r="B37" t="s">
        <v>47</v>
      </c>
      <c r="C37">
        <v>109.3</v>
      </c>
      <c r="D37">
        <v>64.599999999999994</v>
      </c>
      <c r="E37">
        <v>725.6</v>
      </c>
      <c r="F37">
        <v>4.3</v>
      </c>
      <c r="G37">
        <v>3.8</v>
      </c>
      <c r="H37">
        <v>18.899999999999999</v>
      </c>
      <c r="I37">
        <v>69.599999999999994</v>
      </c>
      <c r="J37">
        <v>0.5</v>
      </c>
      <c r="K37">
        <v>0.5</v>
      </c>
      <c r="L37">
        <v>47.5</v>
      </c>
      <c r="M37" s="9">
        <f t="shared" si="1"/>
        <v>2.9740000000000002</v>
      </c>
    </row>
    <row r="38" spans="1:13">
      <c r="A38" t="s">
        <v>309</v>
      </c>
      <c r="B38" t="s">
        <v>44</v>
      </c>
      <c r="C38">
        <v>56</v>
      </c>
      <c r="D38">
        <v>34.700000000000003</v>
      </c>
      <c r="E38">
        <v>412.7</v>
      </c>
      <c r="F38">
        <v>2.9</v>
      </c>
      <c r="G38">
        <v>2.2000000000000002</v>
      </c>
      <c r="H38">
        <v>7</v>
      </c>
      <c r="I38">
        <v>18.8</v>
      </c>
      <c r="J38">
        <v>0</v>
      </c>
      <c r="K38">
        <v>0.2</v>
      </c>
      <c r="L38">
        <v>25.3</v>
      </c>
      <c r="M38" s="9">
        <f t="shared" si="1"/>
        <v>1.5742499999999999</v>
      </c>
    </row>
    <row r="39" spans="1:13">
      <c r="A39" t="s">
        <v>308</v>
      </c>
      <c r="B39" t="s">
        <v>132</v>
      </c>
      <c r="C39">
        <v>63.9</v>
      </c>
      <c r="D39">
        <v>36.6</v>
      </c>
      <c r="E39">
        <v>397.7</v>
      </c>
      <c r="F39">
        <v>2.1</v>
      </c>
      <c r="G39">
        <v>2.2000000000000002</v>
      </c>
      <c r="H39">
        <v>9.3000000000000007</v>
      </c>
      <c r="I39">
        <v>34.9</v>
      </c>
      <c r="J39">
        <v>0.3</v>
      </c>
      <c r="K39">
        <v>0.6</v>
      </c>
      <c r="L39">
        <v>24</v>
      </c>
      <c r="M39" s="9">
        <f t="shared" si="1"/>
        <v>1.4998750000000001</v>
      </c>
    </row>
    <row r="40" spans="1:13">
      <c r="A40" t="s">
        <v>307</v>
      </c>
      <c r="B40" t="s">
        <v>47</v>
      </c>
      <c r="C40">
        <v>58.2</v>
      </c>
      <c r="D40">
        <v>33.6</v>
      </c>
      <c r="E40">
        <v>375.1</v>
      </c>
      <c r="F40">
        <v>2.4</v>
      </c>
      <c r="G40">
        <v>2.1</v>
      </c>
      <c r="H40">
        <v>8.1999999999999993</v>
      </c>
      <c r="I40">
        <v>24.9</v>
      </c>
      <c r="J40">
        <v>0.2</v>
      </c>
      <c r="K40">
        <v>0.5</v>
      </c>
      <c r="L40">
        <v>23.1</v>
      </c>
      <c r="M40" s="9">
        <f t="shared" si="1"/>
        <v>1.4433749999999999</v>
      </c>
    </row>
    <row r="41" spans="1:13">
      <c r="A41" t="s">
        <v>306</v>
      </c>
      <c r="B41" t="s">
        <v>73</v>
      </c>
      <c r="C41">
        <v>49.1</v>
      </c>
      <c r="D41">
        <v>30.1</v>
      </c>
      <c r="E41">
        <v>355.3</v>
      </c>
      <c r="F41">
        <v>2</v>
      </c>
      <c r="G41">
        <v>1.8</v>
      </c>
      <c r="H41">
        <v>3.5</v>
      </c>
      <c r="I41">
        <v>11.1</v>
      </c>
      <c r="J41">
        <v>0.1</v>
      </c>
      <c r="K41">
        <v>0.3</v>
      </c>
      <c r="L41">
        <v>19.3</v>
      </c>
      <c r="M41" s="9">
        <f t="shared" si="1"/>
        <v>1.2326249999999999</v>
      </c>
    </row>
    <row r="42" spans="1:13">
      <c r="A42" t="s">
        <v>305</v>
      </c>
      <c r="B42" t="s">
        <v>36</v>
      </c>
      <c r="C42">
        <v>33.299999999999997</v>
      </c>
      <c r="D42">
        <v>20.3</v>
      </c>
      <c r="E42">
        <v>228.3</v>
      </c>
      <c r="F42">
        <v>1.4</v>
      </c>
      <c r="G42">
        <v>1</v>
      </c>
      <c r="H42">
        <v>2.4</v>
      </c>
      <c r="I42">
        <v>7.3</v>
      </c>
      <c r="J42">
        <v>0.1</v>
      </c>
      <c r="K42">
        <v>0.2</v>
      </c>
      <c r="L42">
        <v>13.9</v>
      </c>
      <c r="M42" s="9">
        <f t="shared" si="1"/>
        <v>0.85387499999999994</v>
      </c>
    </row>
    <row r="43" spans="1:13">
      <c r="A43" t="s">
        <v>304</v>
      </c>
      <c r="B43" t="s">
        <v>32</v>
      </c>
      <c r="C43">
        <v>28.7</v>
      </c>
      <c r="D43">
        <v>16.899999999999999</v>
      </c>
      <c r="E43">
        <v>203.7</v>
      </c>
      <c r="F43">
        <v>1.2</v>
      </c>
      <c r="G43">
        <v>1</v>
      </c>
      <c r="H43">
        <v>2.7</v>
      </c>
      <c r="I43">
        <v>10.6</v>
      </c>
      <c r="J43">
        <v>0</v>
      </c>
      <c r="K43">
        <v>0.1</v>
      </c>
      <c r="L43">
        <v>12.1</v>
      </c>
      <c r="M43" s="9">
        <f t="shared" si="1"/>
        <v>0.7380000000000001</v>
      </c>
    </row>
    <row r="44" spans="1:13">
      <c r="A44" t="s">
        <v>303</v>
      </c>
      <c r="B44" t="s">
        <v>75</v>
      </c>
      <c r="C44">
        <v>26.5</v>
      </c>
      <c r="D44">
        <v>16</v>
      </c>
      <c r="E44">
        <v>191.3</v>
      </c>
      <c r="F44">
        <v>1.1000000000000001</v>
      </c>
      <c r="G44">
        <v>0.7</v>
      </c>
      <c r="H44">
        <v>2.8</v>
      </c>
      <c r="I44">
        <v>7.4</v>
      </c>
      <c r="J44">
        <v>0</v>
      </c>
      <c r="K44">
        <v>0.3</v>
      </c>
      <c r="L44">
        <v>11.1</v>
      </c>
      <c r="M44" s="9">
        <f t="shared" si="1"/>
        <v>0.67449999999999999</v>
      </c>
    </row>
    <row r="45" spans="1:13">
      <c r="A45" t="s">
        <v>302</v>
      </c>
      <c r="B45" t="s">
        <v>68</v>
      </c>
      <c r="C45">
        <v>27.7</v>
      </c>
      <c r="D45">
        <v>16.5</v>
      </c>
      <c r="E45">
        <v>190.5</v>
      </c>
      <c r="F45">
        <v>0.9</v>
      </c>
      <c r="G45">
        <v>0.8</v>
      </c>
      <c r="H45">
        <v>2.1</v>
      </c>
      <c r="I45">
        <v>6.8</v>
      </c>
      <c r="J45">
        <v>0</v>
      </c>
      <c r="K45">
        <v>0.2</v>
      </c>
      <c r="L45">
        <v>10.199999999999999</v>
      </c>
      <c r="M45" s="9">
        <f t="shared" si="1"/>
        <v>0.61875000000000002</v>
      </c>
    </row>
    <row r="46" spans="1:13">
      <c r="A46" t="s">
        <v>301</v>
      </c>
      <c r="B46" t="s">
        <v>28</v>
      </c>
      <c r="C46">
        <v>19.8</v>
      </c>
      <c r="D46">
        <v>11.7</v>
      </c>
      <c r="E46">
        <v>143.1</v>
      </c>
      <c r="F46">
        <v>1</v>
      </c>
      <c r="G46">
        <v>0.2</v>
      </c>
      <c r="H46">
        <v>1.1000000000000001</v>
      </c>
      <c r="I46">
        <v>3.1</v>
      </c>
      <c r="J46">
        <v>0</v>
      </c>
      <c r="K46">
        <v>0.1</v>
      </c>
      <c r="L46">
        <v>9.5</v>
      </c>
      <c r="M46" s="9">
        <f t="shared" si="1"/>
        <v>0.58962500000000007</v>
      </c>
    </row>
    <row r="47" spans="1:13">
      <c r="A47" t="s">
        <v>300</v>
      </c>
      <c r="B47" t="s">
        <v>34</v>
      </c>
      <c r="C47">
        <v>24.8</v>
      </c>
      <c r="D47">
        <v>14.2</v>
      </c>
      <c r="E47">
        <v>163.5</v>
      </c>
      <c r="F47">
        <v>0.9</v>
      </c>
      <c r="G47">
        <v>0.6</v>
      </c>
      <c r="H47">
        <v>2</v>
      </c>
      <c r="I47">
        <v>6.5</v>
      </c>
      <c r="J47">
        <v>0</v>
      </c>
      <c r="K47">
        <v>0.4</v>
      </c>
      <c r="L47">
        <v>8.9</v>
      </c>
      <c r="M47" s="9">
        <f t="shared" si="1"/>
        <v>0.54937500000000006</v>
      </c>
    </row>
    <row r="48" spans="1:13">
      <c r="A48" t="s">
        <v>299</v>
      </c>
      <c r="B48" t="s">
        <v>141</v>
      </c>
      <c r="C48">
        <v>23</v>
      </c>
      <c r="D48">
        <v>13.5</v>
      </c>
      <c r="E48">
        <v>154.30000000000001</v>
      </c>
      <c r="F48">
        <v>0.8</v>
      </c>
      <c r="G48">
        <v>0.6</v>
      </c>
      <c r="H48">
        <v>1.4</v>
      </c>
      <c r="I48">
        <v>5.8</v>
      </c>
      <c r="J48">
        <v>0</v>
      </c>
      <c r="K48">
        <v>0.1</v>
      </c>
      <c r="L48">
        <v>8.6999999999999993</v>
      </c>
      <c r="M48" s="9">
        <f t="shared" si="1"/>
        <v>0.53450000000000009</v>
      </c>
    </row>
    <row r="49" spans="1:13">
      <c r="A49" t="s">
        <v>298</v>
      </c>
      <c r="B49" t="s">
        <v>95</v>
      </c>
      <c r="C49">
        <v>21.8</v>
      </c>
      <c r="D49">
        <v>13.2</v>
      </c>
      <c r="E49">
        <v>148</v>
      </c>
      <c r="F49">
        <v>0.7</v>
      </c>
      <c r="G49">
        <v>0.5</v>
      </c>
      <c r="H49">
        <v>1.3</v>
      </c>
      <c r="I49">
        <v>3.8</v>
      </c>
      <c r="J49">
        <v>0</v>
      </c>
      <c r="K49">
        <v>0.1</v>
      </c>
      <c r="L49">
        <v>8.1</v>
      </c>
      <c r="M49" s="9">
        <f t="shared" si="1"/>
        <v>0.49374999999999997</v>
      </c>
    </row>
    <row r="50" spans="1:13">
      <c r="A50" t="s">
        <v>297</v>
      </c>
      <c r="B50" t="s">
        <v>19</v>
      </c>
      <c r="C50">
        <v>18</v>
      </c>
      <c r="D50">
        <v>10.8</v>
      </c>
      <c r="E50">
        <v>117.8</v>
      </c>
      <c r="F50">
        <v>0.7</v>
      </c>
      <c r="G50">
        <v>0.3</v>
      </c>
      <c r="H50">
        <v>1.9</v>
      </c>
      <c r="I50">
        <v>8.8000000000000007</v>
      </c>
      <c r="J50">
        <v>0</v>
      </c>
      <c r="K50">
        <v>0.1</v>
      </c>
      <c r="L50">
        <v>7.9</v>
      </c>
      <c r="M50" s="9">
        <f t="shared" si="1"/>
        <v>0.47449999999999998</v>
      </c>
    </row>
    <row r="51" spans="1:13">
      <c r="A51" t="s">
        <v>296</v>
      </c>
      <c r="B51" t="s">
        <v>85</v>
      </c>
      <c r="C51">
        <v>20</v>
      </c>
      <c r="D51">
        <v>11.9</v>
      </c>
      <c r="E51">
        <v>135.69999999999999</v>
      </c>
      <c r="F51">
        <v>0.5</v>
      </c>
      <c r="G51">
        <v>0.4</v>
      </c>
      <c r="H51">
        <v>2.5</v>
      </c>
      <c r="I51">
        <v>8.5</v>
      </c>
      <c r="J51">
        <v>0</v>
      </c>
      <c r="K51">
        <v>0.2</v>
      </c>
      <c r="L51">
        <v>7.5</v>
      </c>
      <c r="M51" s="9">
        <f t="shared" si="1"/>
        <v>0.44237499999999996</v>
      </c>
    </row>
    <row r="52" spans="1:13">
      <c r="A52" t="s">
        <v>295</v>
      </c>
      <c r="B52" t="s">
        <v>53</v>
      </c>
      <c r="C52">
        <v>18.8</v>
      </c>
      <c r="D52">
        <v>11.1</v>
      </c>
      <c r="E52">
        <v>129.1</v>
      </c>
      <c r="F52">
        <v>0.7</v>
      </c>
      <c r="G52">
        <v>0.6</v>
      </c>
      <c r="H52">
        <v>3.7</v>
      </c>
      <c r="I52">
        <v>7.8</v>
      </c>
      <c r="J52">
        <v>0</v>
      </c>
      <c r="K52">
        <v>0.1</v>
      </c>
      <c r="L52">
        <v>7.4</v>
      </c>
      <c r="M52" s="9">
        <f t="shared" si="1"/>
        <v>0.45899999999999996</v>
      </c>
    </row>
    <row r="53" spans="1:13">
      <c r="A53" t="s">
        <v>294</v>
      </c>
      <c r="B53" t="s">
        <v>15</v>
      </c>
      <c r="C53">
        <v>17.899999999999999</v>
      </c>
      <c r="D53">
        <v>10.5</v>
      </c>
      <c r="E53">
        <v>121.3</v>
      </c>
      <c r="F53">
        <v>0.8</v>
      </c>
      <c r="G53">
        <v>0.5</v>
      </c>
      <c r="H53">
        <v>1</v>
      </c>
      <c r="I53">
        <v>2</v>
      </c>
      <c r="J53">
        <v>0</v>
      </c>
      <c r="K53">
        <v>0.1</v>
      </c>
      <c r="L53">
        <v>7</v>
      </c>
      <c r="M53" s="9">
        <f t="shared" si="1"/>
        <v>0.44074999999999998</v>
      </c>
    </row>
    <row r="54" spans="1:13">
      <c r="A54" t="s">
        <v>293</v>
      </c>
      <c r="B54" t="s">
        <v>88</v>
      </c>
      <c r="C54">
        <v>20.9</v>
      </c>
      <c r="D54">
        <v>12</v>
      </c>
      <c r="E54">
        <v>127.5</v>
      </c>
      <c r="F54">
        <v>0.4</v>
      </c>
      <c r="G54">
        <v>0.4</v>
      </c>
      <c r="H54">
        <v>1.4</v>
      </c>
      <c r="I54">
        <v>6.2</v>
      </c>
      <c r="J54">
        <v>0</v>
      </c>
      <c r="K54">
        <v>0.1</v>
      </c>
      <c r="L54">
        <v>6.2</v>
      </c>
      <c r="M54" s="9">
        <f t="shared" si="1"/>
        <v>0.39499999999999996</v>
      </c>
    </row>
    <row r="55" spans="1:13">
      <c r="A55" t="s">
        <v>292</v>
      </c>
      <c r="B55" t="s">
        <v>17</v>
      </c>
      <c r="C55">
        <v>17.7</v>
      </c>
      <c r="D55">
        <v>10.7</v>
      </c>
      <c r="E55">
        <v>122.8</v>
      </c>
      <c r="F55">
        <v>0.5</v>
      </c>
      <c r="G55">
        <v>0.4</v>
      </c>
      <c r="H55">
        <v>0.9</v>
      </c>
      <c r="I55">
        <v>1.5</v>
      </c>
      <c r="J55">
        <v>0</v>
      </c>
      <c r="K55">
        <v>0.1</v>
      </c>
      <c r="L55">
        <v>6</v>
      </c>
      <c r="M55" s="9">
        <f t="shared" si="1"/>
        <v>0.37887500000000002</v>
      </c>
    </row>
    <row r="56" spans="1:13">
      <c r="A56" t="s">
        <v>291</v>
      </c>
      <c r="B56" t="s">
        <v>22</v>
      </c>
      <c r="C56">
        <v>11.4</v>
      </c>
      <c r="D56">
        <v>7.2</v>
      </c>
      <c r="E56">
        <v>80.599999999999994</v>
      </c>
      <c r="F56">
        <v>0.3</v>
      </c>
      <c r="G56">
        <v>0.3</v>
      </c>
      <c r="H56">
        <v>1</v>
      </c>
      <c r="I56">
        <v>5.5</v>
      </c>
      <c r="J56">
        <v>0</v>
      </c>
      <c r="K56">
        <v>0.1</v>
      </c>
      <c r="L56">
        <v>4.3</v>
      </c>
      <c r="M56" s="9">
        <f t="shared" si="1"/>
        <v>0.26087499999999997</v>
      </c>
    </row>
    <row r="57" spans="1:13">
      <c r="A57" t="s">
        <v>290</v>
      </c>
      <c r="B57" t="s">
        <v>62</v>
      </c>
      <c r="C57">
        <v>11.8</v>
      </c>
      <c r="D57">
        <v>7.1</v>
      </c>
      <c r="E57">
        <v>78.7</v>
      </c>
      <c r="F57">
        <v>0.3</v>
      </c>
      <c r="G57">
        <v>0.3</v>
      </c>
      <c r="H57">
        <v>0.6</v>
      </c>
      <c r="I57">
        <v>1.7</v>
      </c>
      <c r="J57">
        <v>0</v>
      </c>
      <c r="K57">
        <v>0.1</v>
      </c>
      <c r="L57">
        <v>4</v>
      </c>
      <c r="M57" s="9">
        <f t="shared" si="1"/>
        <v>0.23237499999999997</v>
      </c>
    </row>
    <row r="58" spans="1:13">
      <c r="A58" t="s">
        <v>289</v>
      </c>
      <c r="B58" t="s">
        <v>83</v>
      </c>
      <c r="C58">
        <v>12.3</v>
      </c>
      <c r="D58">
        <v>6.9</v>
      </c>
      <c r="E58">
        <v>70.8</v>
      </c>
      <c r="F58">
        <v>0.2</v>
      </c>
      <c r="G58">
        <v>0.3</v>
      </c>
      <c r="H58">
        <v>1.4</v>
      </c>
      <c r="I58">
        <v>5.9</v>
      </c>
      <c r="J58">
        <v>0</v>
      </c>
      <c r="K58">
        <v>0.1</v>
      </c>
      <c r="L58">
        <v>3.6</v>
      </c>
      <c r="M58" s="9">
        <f t="shared" si="1"/>
        <v>0.21387499999999998</v>
      </c>
    </row>
    <row r="59" spans="1:13">
      <c r="A59" t="s">
        <v>288</v>
      </c>
      <c r="B59" t="s">
        <v>30</v>
      </c>
      <c r="C59">
        <v>9.6</v>
      </c>
      <c r="D59">
        <v>5.8</v>
      </c>
      <c r="E59">
        <v>66.7</v>
      </c>
      <c r="F59">
        <v>0.4</v>
      </c>
      <c r="G59">
        <v>0.3</v>
      </c>
      <c r="H59">
        <v>0.6</v>
      </c>
      <c r="I59">
        <v>0.9</v>
      </c>
      <c r="J59">
        <v>0</v>
      </c>
      <c r="K59">
        <v>0</v>
      </c>
      <c r="L59">
        <v>3.6</v>
      </c>
      <c r="M59" s="9">
        <f t="shared" si="1"/>
        <v>0.23487500000000003</v>
      </c>
    </row>
    <row r="60" spans="1:13">
      <c r="A60" t="s">
        <v>287</v>
      </c>
      <c r="B60" t="s">
        <v>57</v>
      </c>
      <c r="C60">
        <v>9.1</v>
      </c>
      <c r="D60">
        <v>5.9</v>
      </c>
      <c r="E60">
        <v>67.7</v>
      </c>
      <c r="F60">
        <v>0.2</v>
      </c>
      <c r="G60">
        <v>0.1</v>
      </c>
      <c r="H60">
        <v>0.7</v>
      </c>
      <c r="I60">
        <v>0.3</v>
      </c>
      <c r="J60">
        <v>0</v>
      </c>
      <c r="K60">
        <v>0.1</v>
      </c>
      <c r="L60">
        <v>3.3</v>
      </c>
      <c r="M60" s="9">
        <f t="shared" si="1"/>
        <v>0.19612499999999997</v>
      </c>
    </row>
    <row r="61" spans="1:13">
      <c r="A61" t="s">
        <v>286</v>
      </c>
      <c r="B61" t="s">
        <v>24</v>
      </c>
      <c r="C61">
        <v>6.8</v>
      </c>
      <c r="D61">
        <v>4.0999999999999996</v>
      </c>
      <c r="E61">
        <v>45.3</v>
      </c>
      <c r="F61">
        <v>0.2</v>
      </c>
      <c r="G61">
        <v>0.1</v>
      </c>
      <c r="H61">
        <v>1.5</v>
      </c>
      <c r="I61">
        <v>3.3</v>
      </c>
      <c r="J61">
        <v>0</v>
      </c>
      <c r="K61">
        <v>0</v>
      </c>
      <c r="L61">
        <v>2.6</v>
      </c>
      <c r="M61" s="9">
        <f t="shared" si="1"/>
        <v>0.171375</v>
      </c>
    </row>
    <row r="62" spans="1:13">
      <c r="A62" t="s">
        <v>285</v>
      </c>
      <c r="B62" t="s">
        <v>71</v>
      </c>
      <c r="C62">
        <v>9.9</v>
      </c>
      <c r="D62">
        <v>5.7</v>
      </c>
      <c r="E62">
        <v>62</v>
      </c>
      <c r="F62">
        <v>0.2</v>
      </c>
      <c r="G62">
        <v>0.3</v>
      </c>
      <c r="H62">
        <v>0.6</v>
      </c>
      <c r="I62">
        <v>1</v>
      </c>
      <c r="J62">
        <v>0</v>
      </c>
      <c r="K62">
        <v>0.1</v>
      </c>
      <c r="L62">
        <v>2.6</v>
      </c>
      <c r="M62" s="9">
        <f t="shared" si="1"/>
        <v>0.16125</v>
      </c>
    </row>
    <row r="63" spans="1:13">
      <c r="A63" t="s">
        <v>284</v>
      </c>
      <c r="B63" t="s">
        <v>49</v>
      </c>
      <c r="C63">
        <v>9.5</v>
      </c>
      <c r="D63">
        <v>5.8</v>
      </c>
      <c r="E63">
        <v>59.9</v>
      </c>
      <c r="F63">
        <v>0.1</v>
      </c>
      <c r="G63">
        <v>0.3</v>
      </c>
      <c r="H63">
        <v>1</v>
      </c>
      <c r="I63">
        <v>1</v>
      </c>
      <c r="J63">
        <v>0</v>
      </c>
      <c r="K63">
        <v>0.2</v>
      </c>
      <c r="L63">
        <v>2.1</v>
      </c>
      <c r="M63" s="9">
        <f t="shared" si="1"/>
        <v>0.11849999999999999</v>
      </c>
    </row>
    <row r="64" spans="1:13">
      <c r="A64" t="s">
        <v>283</v>
      </c>
      <c r="B64" t="s">
        <v>73</v>
      </c>
      <c r="C64">
        <v>7.3</v>
      </c>
      <c r="D64">
        <v>4.5</v>
      </c>
      <c r="E64">
        <v>52</v>
      </c>
      <c r="F64">
        <v>0</v>
      </c>
      <c r="G64">
        <v>0.3</v>
      </c>
      <c r="H64">
        <v>1</v>
      </c>
      <c r="I64">
        <v>4.3</v>
      </c>
      <c r="J64">
        <v>0</v>
      </c>
      <c r="K64">
        <v>0</v>
      </c>
      <c r="L64">
        <v>2</v>
      </c>
      <c r="M64" s="9">
        <f t="shared" si="1"/>
        <v>0.119375</v>
      </c>
    </row>
    <row r="65" spans="1:13">
      <c r="A65" t="s">
        <v>282</v>
      </c>
      <c r="B65" t="s">
        <v>64</v>
      </c>
      <c r="C65">
        <v>5</v>
      </c>
      <c r="D65">
        <v>3</v>
      </c>
      <c r="E65">
        <v>36.6</v>
      </c>
      <c r="F65">
        <v>0.2</v>
      </c>
      <c r="G65">
        <v>0.1</v>
      </c>
      <c r="H65">
        <v>0.4</v>
      </c>
      <c r="I65">
        <v>0</v>
      </c>
      <c r="J65">
        <v>0</v>
      </c>
      <c r="K65">
        <v>0.1</v>
      </c>
      <c r="L65">
        <v>1.9</v>
      </c>
      <c r="M65" s="9">
        <f t="shared" si="1"/>
        <v>0.11650000000000001</v>
      </c>
    </row>
    <row r="66" spans="1:13">
      <c r="A66" t="s">
        <v>281</v>
      </c>
      <c r="B66" t="s">
        <v>41</v>
      </c>
      <c r="C66">
        <v>6</v>
      </c>
      <c r="D66">
        <v>3.5</v>
      </c>
      <c r="E66">
        <v>40.5</v>
      </c>
      <c r="F66">
        <v>0</v>
      </c>
      <c r="G66">
        <v>0</v>
      </c>
      <c r="H66">
        <v>0.5</v>
      </c>
      <c r="I66">
        <v>1</v>
      </c>
      <c r="J66">
        <v>0</v>
      </c>
      <c r="K66">
        <v>0</v>
      </c>
      <c r="L66">
        <v>1.7</v>
      </c>
      <c r="M66" s="9">
        <f t="shared" ref="M66:M91" si="2">(((E66/25)*$R$1)+(F66*$R$2)+(G66*$R$3)+((I66/5)*$R$4)+(J66*$R$5)+(K66*$R$6))/16</f>
        <v>0.10750000000000001</v>
      </c>
    </row>
    <row r="67" spans="1:13">
      <c r="A67" t="s">
        <v>280</v>
      </c>
      <c r="B67" t="s">
        <v>26</v>
      </c>
      <c r="C67">
        <v>5</v>
      </c>
      <c r="D67">
        <v>3.2</v>
      </c>
      <c r="E67">
        <v>33.4</v>
      </c>
      <c r="F67">
        <v>0.1</v>
      </c>
      <c r="G67">
        <v>0.1</v>
      </c>
      <c r="H67">
        <v>0.4</v>
      </c>
      <c r="I67">
        <v>0.4</v>
      </c>
      <c r="J67">
        <v>0</v>
      </c>
      <c r="K67">
        <v>0.1</v>
      </c>
      <c r="L67">
        <v>1.3</v>
      </c>
      <c r="M67" s="9">
        <f t="shared" si="2"/>
        <v>8.5999999999999993E-2</v>
      </c>
    </row>
    <row r="68" spans="1:13">
      <c r="A68" t="s">
        <v>279</v>
      </c>
      <c r="B68" t="s">
        <v>83</v>
      </c>
      <c r="C68">
        <v>3</v>
      </c>
      <c r="D68">
        <v>2</v>
      </c>
      <c r="E68">
        <v>23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0.9</v>
      </c>
      <c r="M68" s="9">
        <f t="shared" si="2"/>
        <v>5.7500000000000002E-2</v>
      </c>
    </row>
    <row r="69" spans="1:13">
      <c r="A69" t="s">
        <v>278</v>
      </c>
      <c r="B69" t="s">
        <v>132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7</v>
      </c>
      <c r="J69">
        <v>0</v>
      </c>
      <c r="K69">
        <v>0</v>
      </c>
      <c r="L69">
        <v>0.7</v>
      </c>
      <c r="M69" s="9">
        <f t="shared" si="2"/>
        <v>4.3749999999999997E-2</v>
      </c>
    </row>
    <row r="70" spans="1:13">
      <c r="A70" t="s">
        <v>277</v>
      </c>
      <c r="B70" t="s">
        <v>32</v>
      </c>
      <c r="C70">
        <v>1.8</v>
      </c>
      <c r="D70">
        <v>1.1000000000000001</v>
      </c>
      <c r="E70">
        <v>14.7</v>
      </c>
      <c r="F70">
        <v>0</v>
      </c>
      <c r="G70">
        <v>0</v>
      </c>
      <c r="H70">
        <v>0.3</v>
      </c>
      <c r="I70">
        <v>0.4</v>
      </c>
      <c r="J70">
        <v>0</v>
      </c>
      <c r="K70">
        <v>0</v>
      </c>
      <c r="L70">
        <v>0.7</v>
      </c>
      <c r="M70" s="9">
        <f t="shared" si="2"/>
        <v>3.925E-2</v>
      </c>
    </row>
    <row r="71" spans="1:13">
      <c r="A71" t="s">
        <v>276</v>
      </c>
      <c r="B71" t="s">
        <v>36</v>
      </c>
      <c r="C71">
        <v>1.8</v>
      </c>
      <c r="D71">
        <v>1</v>
      </c>
      <c r="E71">
        <v>12.1</v>
      </c>
      <c r="F71">
        <v>0</v>
      </c>
      <c r="G71">
        <v>0</v>
      </c>
      <c r="H71">
        <v>0</v>
      </c>
      <c r="I71">
        <v>0.2</v>
      </c>
      <c r="J71">
        <v>0</v>
      </c>
      <c r="K71">
        <v>0</v>
      </c>
      <c r="L71">
        <v>0.6</v>
      </c>
      <c r="M71" s="9">
        <f t="shared" si="2"/>
        <v>3.15E-2</v>
      </c>
    </row>
    <row r="72" spans="1:13">
      <c r="A72" t="s">
        <v>275</v>
      </c>
      <c r="B72" t="s">
        <v>41</v>
      </c>
      <c r="C72">
        <v>1.8</v>
      </c>
      <c r="D72">
        <v>0.8</v>
      </c>
      <c r="E72">
        <v>12</v>
      </c>
      <c r="F72">
        <v>0</v>
      </c>
      <c r="G72">
        <v>0</v>
      </c>
      <c r="H72">
        <v>0</v>
      </c>
      <c r="I72">
        <v>0.4</v>
      </c>
      <c r="J72">
        <v>0</v>
      </c>
      <c r="K72">
        <v>0</v>
      </c>
      <c r="L72">
        <v>0.6</v>
      </c>
      <c r="M72" s="9">
        <f t="shared" si="2"/>
        <v>3.2500000000000001E-2</v>
      </c>
    </row>
    <row r="73" spans="1:13">
      <c r="A73" t="s">
        <v>274</v>
      </c>
      <c r="B73" t="s">
        <v>39</v>
      </c>
      <c r="C73">
        <v>0.8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9">
        <f t="shared" si="2"/>
        <v>0</v>
      </c>
    </row>
    <row r="74" spans="1:13">
      <c r="A74" t="s">
        <v>273</v>
      </c>
      <c r="B74" t="s">
        <v>141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s="9">
        <f t="shared" si="2"/>
        <v>0</v>
      </c>
    </row>
    <row r="75" spans="1:13">
      <c r="A75" t="s">
        <v>272</v>
      </c>
      <c r="B75" t="s">
        <v>26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9">
        <f t="shared" si="2"/>
        <v>0</v>
      </c>
    </row>
    <row r="76" spans="1:13">
      <c r="A76" t="s">
        <v>271</v>
      </c>
      <c r="B76" t="s">
        <v>68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9">
        <f t="shared" si="2"/>
        <v>0</v>
      </c>
    </row>
    <row r="77" spans="1:13">
      <c r="A77" t="s">
        <v>270</v>
      </c>
      <c r="B77" t="s">
        <v>15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9">
        <f t="shared" si="2"/>
        <v>0</v>
      </c>
    </row>
    <row r="78" spans="1:13">
      <c r="A78" t="s">
        <v>269</v>
      </c>
      <c r="B78" t="s">
        <v>30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9">
        <f t="shared" si="2"/>
        <v>0</v>
      </c>
    </row>
    <row r="79" spans="1:13">
      <c r="A79" t="s">
        <v>268</v>
      </c>
      <c r="B79" t="s">
        <v>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9">
        <f t="shared" si="2"/>
        <v>0</v>
      </c>
    </row>
    <row r="80" spans="1:13">
      <c r="A80" t="s">
        <v>267</v>
      </c>
      <c r="B80" t="s">
        <v>75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9">
        <f t="shared" si="2"/>
        <v>0</v>
      </c>
    </row>
    <row r="81" spans="1:13">
      <c r="A81" t="s">
        <v>266</v>
      </c>
      <c r="B81" t="s">
        <v>95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9">
        <f t="shared" si="2"/>
        <v>0</v>
      </c>
    </row>
    <row r="82" spans="1:13">
      <c r="A82" t="s">
        <v>265</v>
      </c>
      <c r="B82" t="s">
        <v>132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9">
        <f t="shared" si="2"/>
        <v>0</v>
      </c>
    </row>
    <row r="83" spans="1:13">
      <c r="A83" t="s">
        <v>264</v>
      </c>
      <c r="B83" t="s">
        <v>68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9">
        <f t="shared" si="2"/>
        <v>0</v>
      </c>
    </row>
    <row r="84" spans="1:13">
      <c r="A84" t="s">
        <v>263</v>
      </c>
      <c r="B84" t="s">
        <v>17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9">
        <f t="shared" si="2"/>
        <v>0</v>
      </c>
    </row>
    <row r="85" spans="1:13">
      <c r="A85" t="s">
        <v>262</v>
      </c>
      <c r="B85" t="s">
        <v>44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9">
        <f t="shared" si="2"/>
        <v>0</v>
      </c>
    </row>
    <row r="86" spans="1:13">
      <c r="A86" t="s">
        <v>261</v>
      </c>
      <c r="B86" t="s">
        <v>47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9">
        <f t="shared" si="2"/>
        <v>0</v>
      </c>
    </row>
    <row r="87" spans="1:13">
      <c r="A87" t="s">
        <v>260</v>
      </c>
      <c r="B87" t="s">
        <v>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9">
        <f t="shared" si="2"/>
        <v>0</v>
      </c>
    </row>
    <row r="88" spans="1:13">
      <c r="A88" t="s">
        <v>259</v>
      </c>
      <c r="B88" t="s">
        <v>62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9">
        <f t="shared" si="2"/>
        <v>0</v>
      </c>
    </row>
    <row r="89" spans="1:13">
      <c r="A89" t="s">
        <v>258</v>
      </c>
      <c r="B89" t="s">
        <v>55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9">
        <f t="shared" si="2"/>
        <v>0</v>
      </c>
    </row>
    <row r="90" spans="1:13">
      <c r="A90" t="s">
        <v>257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9">
        <f t="shared" si="2"/>
        <v>0</v>
      </c>
    </row>
    <row r="91" spans="1:13">
      <c r="A91" t="s">
        <v>256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9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36"/>
  <sheetViews>
    <sheetView topLeftCell="A508" workbookViewId="0">
      <selection activeCell="Y34" sqref="Y34"/>
    </sheetView>
  </sheetViews>
  <sheetFormatPr defaultRowHeight="15"/>
  <cols>
    <col min="1" max="1" width="22.7109375" bestFit="1" customWidth="1"/>
    <col min="15" max="15" width="14.5703125" bestFit="1" customWidth="1"/>
  </cols>
  <sheetData>
    <row r="1" spans="1:16">
      <c r="A1" t="s">
        <v>339</v>
      </c>
      <c r="B1" t="s">
        <v>338</v>
      </c>
      <c r="C1" t="s">
        <v>332</v>
      </c>
      <c r="D1" t="s">
        <v>331</v>
      </c>
      <c r="E1" t="s">
        <v>330</v>
      </c>
      <c r="F1" t="s">
        <v>618</v>
      </c>
      <c r="G1" t="s">
        <v>617</v>
      </c>
      <c r="H1" t="s">
        <v>616</v>
      </c>
      <c r="I1" t="s">
        <v>329</v>
      </c>
      <c r="J1" t="s">
        <v>328</v>
      </c>
      <c r="K1" t="s">
        <v>615</v>
      </c>
      <c r="O1" t="s">
        <v>324</v>
      </c>
      <c r="P1">
        <v>0.5</v>
      </c>
    </row>
    <row r="2" spans="1:16">
      <c r="A2" t="s">
        <v>18</v>
      </c>
      <c r="B2" t="s">
        <v>19</v>
      </c>
      <c r="C2">
        <v>232.4</v>
      </c>
      <c r="D2" s="10">
        <v>1116.5</v>
      </c>
      <c r="E2">
        <v>9.1999999999999993</v>
      </c>
      <c r="F2">
        <v>52</v>
      </c>
      <c r="G2">
        <v>436.4</v>
      </c>
      <c r="H2">
        <v>4.5</v>
      </c>
      <c r="I2">
        <v>3.6</v>
      </c>
      <c r="J2">
        <v>229.8</v>
      </c>
      <c r="K2">
        <f t="shared" ref="K2:K65" si="0">(((D2/5)*$P$1)+(E2*$P$2)+(0.2*F2*$P$3)+((G2/5)*$P$4)+(H2*$P$5)+(I2*$P$6))/16</f>
        <v>14.718125000000001</v>
      </c>
      <c r="O2" t="s">
        <v>323</v>
      </c>
      <c r="P2">
        <v>6</v>
      </c>
    </row>
    <row r="3" spans="1:16">
      <c r="A3" t="s">
        <v>31</v>
      </c>
      <c r="B3" t="s">
        <v>32</v>
      </c>
      <c r="C3">
        <v>278.10000000000002</v>
      </c>
      <c r="D3" s="10">
        <v>1308.5999999999999</v>
      </c>
      <c r="E3">
        <v>9.8000000000000007</v>
      </c>
      <c r="F3">
        <v>37.799999999999997</v>
      </c>
      <c r="G3">
        <v>326</v>
      </c>
      <c r="H3">
        <v>2.2000000000000002</v>
      </c>
      <c r="I3">
        <v>2.9</v>
      </c>
      <c r="J3">
        <v>229.5</v>
      </c>
      <c r="K3">
        <f t="shared" si="0"/>
        <v>14.589999999999998</v>
      </c>
      <c r="O3" t="s">
        <v>614</v>
      </c>
      <c r="P3">
        <v>0.5</v>
      </c>
    </row>
    <row r="4" spans="1:16">
      <c r="A4" t="s">
        <v>21</v>
      </c>
      <c r="B4" t="s">
        <v>22</v>
      </c>
      <c r="C4">
        <v>282.60000000000002</v>
      </c>
      <c r="D4" s="10">
        <v>1264.5</v>
      </c>
      <c r="E4">
        <v>9.1999999999999993</v>
      </c>
      <c r="F4">
        <v>45.7</v>
      </c>
      <c r="G4">
        <v>368.2</v>
      </c>
      <c r="H4">
        <v>2.4</v>
      </c>
      <c r="I4">
        <v>2.6</v>
      </c>
      <c r="J4">
        <v>227.5</v>
      </c>
      <c r="K4">
        <f t="shared" si="0"/>
        <v>14.515000000000001</v>
      </c>
      <c r="O4" t="s">
        <v>613</v>
      </c>
      <c r="P4">
        <v>0.5</v>
      </c>
    </row>
    <row r="5" spans="1:16">
      <c r="A5" t="s">
        <v>16</v>
      </c>
      <c r="B5" t="s">
        <v>17</v>
      </c>
      <c r="C5">
        <v>283.7</v>
      </c>
      <c r="D5" s="10">
        <v>1325.2</v>
      </c>
      <c r="E5">
        <v>9.8000000000000007</v>
      </c>
      <c r="F5">
        <v>43.6</v>
      </c>
      <c r="G5">
        <v>329.8</v>
      </c>
      <c r="H5">
        <v>1.5</v>
      </c>
      <c r="I5">
        <v>3.4</v>
      </c>
      <c r="J5">
        <v>226.4</v>
      </c>
      <c r="K5">
        <f t="shared" si="0"/>
        <v>14.428750000000001</v>
      </c>
      <c r="O5" t="s">
        <v>612</v>
      </c>
      <c r="P5">
        <v>6</v>
      </c>
    </row>
    <row r="6" spans="1:16">
      <c r="A6" t="s">
        <v>14</v>
      </c>
      <c r="B6" t="s">
        <v>15</v>
      </c>
      <c r="C6">
        <v>243.9</v>
      </c>
      <c r="D6" s="10">
        <v>1075.9000000000001</v>
      </c>
      <c r="E6">
        <v>7</v>
      </c>
      <c r="F6">
        <v>66.400000000000006</v>
      </c>
      <c r="G6">
        <v>567.6</v>
      </c>
      <c r="H6">
        <v>2.4</v>
      </c>
      <c r="I6">
        <v>1.4</v>
      </c>
      <c r="J6">
        <v>218.1</v>
      </c>
      <c r="K6">
        <f t="shared" si="0"/>
        <v>14.036875</v>
      </c>
      <c r="O6" t="s">
        <v>611</v>
      </c>
      <c r="P6">
        <v>-2</v>
      </c>
    </row>
    <row r="7" spans="1:16">
      <c r="A7" t="s">
        <v>33</v>
      </c>
      <c r="B7" t="s">
        <v>34</v>
      </c>
      <c r="C7">
        <v>252.6</v>
      </c>
      <c r="D7" s="10">
        <v>1062.8</v>
      </c>
      <c r="E7">
        <v>6.5</v>
      </c>
      <c r="F7">
        <v>70.3</v>
      </c>
      <c r="G7">
        <v>585.29999999999995</v>
      </c>
      <c r="H7">
        <v>2.6</v>
      </c>
      <c r="I7">
        <v>2.2000000000000002</v>
      </c>
      <c r="J7">
        <v>214.6</v>
      </c>
      <c r="K7">
        <f t="shared" si="0"/>
        <v>13.8775</v>
      </c>
    </row>
    <row r="8" spans="1:16">
      <c r="A8" t="s">
        <v>37</v>
      </c>
      <c r="B8" t="s">
        <v>24</v>
      </c>
      <c r="C8">
        <v>241.4</v>
      </c>
      <c r="D8" s="10">
        <v>1091.9000000000001</v>
      </c>
      <c r="E8">
        <v>9.1999999999999993</v>
      </c>
      <c r="F8">
        <v>45</v>
      </c>
      <c r="G8">
        <v>382.5</v>
      </c>
      <c r="H8">
        <v>1.5</v>
      </c>
      <c r="I8">
        <v>1.3</v>
      </c>
      <c r="J8">
        <v>209.2</v>
      </c>
      <c r="K8">
        <f t="shared" si="0"/>
        <v>13.346250000000001</v>
      </c>
    </row>
    <row r="9" spans="1:16">
      <c r="A9" t="s">
        <v>43</v>
      </c>
      <c r="B9" t="s">
        <v>44</v>
      </c>
      <c r="C9">
        <v>251</v>
      </c>
      <c r="D9" s="10">
        <v>1145.5999999999999</v>
      </c>
      <c r="E9">
        <v>9.6</v>
      </c>
      <c r="F9">
        <v>37.5</v>
      </c>
      <c r="G9">
        <v>272.3</v>
      </c>
      <c r="H9">
        <v>1</v>
      </c>
      <c r="I9">
        <v>4.7</v>
      </c>
      <c r="J9">
        <v>195.9</v>
      </c>
      <c r="K9">
        <f t="shared" si="0"/>
        <v>12.483749999999997</v>
      </c>
    </row>
    <row r="10" spans="1:16">
      <c r="A10" t="s">
        <v>46</v>
      </c>
      <c r="B10" t="s">
        <v>47</v>
      </c>
      <c r="C10">
        <v>297.8</v>
      </c>
      <c r="D10" s="10">
        <v>1305</v>
      </c>
      <c r="E10">
        <v>7.1</v>
      </c>
      <c r="F10">
        <v>33.200000000000003</v>
      </c>
      <c r="G10">
        <v>228.2</v>
      </c>
      <c r="H10">
        <v>0.9</v>
      </c>
      <c r="I10">
        <v>3</v>
      </c>
      <c r="J10">
        <v>194.9</v>
      </c>
      <c r="K10">
        <f t="shared" si="0"/>
        <v>12.414999999999999</v>
      </c>
    </row>
    <row r="11" spans="1:16">
      <c r="A11" t="s">
        <v>51</v>
      </c>
      <c r="B11" t="s">
        <v>41</v>
      </c>
      <c r="C11">
        <v>256.89999999999998</v>
      </c>
      <c r="D11" s="10">
        <v>1184.7</v>
      </c>
      <c r="E11">
        <v>9</v>
      </c>
      <c r="F11">
        <v>28.5</v>
      </c>
      <c r="G11">
        <v>223.6</v>
      </c>
      <c r="H11">
        <v>1</v>
      </c>
      <c r="I11">
        <v>3.7</v>
      </c>
      <c r="J11">
        <v>193.3</v>
      </c>
      <c r="K11">
        <f t="shared" si="0"/>
        <v>12.2675</v>
      </c>
    </row>
    <row r="12" spans="1:16">
      <c r="A12" t="s">
        <v>48</v>
      </c>
      <c r="B12" t="s">
        <v>49</v>
      </c>
      <c r="C12">
        <v>214.7</v>
      </c>
      <c r="D12" s="10">
        <v>1040.3</v>
      </c>
      <c r="E12">
        <v>5.7</v>
      </c>
      <c r="F12">
        <v>53.2</v>
      </c>
      <c r="G12">
        <v>374.1</v>
      </c>
      <c r="H12">
        <v>1.4</v>
      </c>
      <c r="I12">
        <v>1.8</v>
      </c>
      <c r="J12">
        <v>180.5</v>
      </c>
      <c r="K12">
        <f t="shared" si="0"/>
        <v>11.610000000000001</v>
      </c>
    </row>
    <row r="13" spans="1:16">
      <c r="A13" t="s">
        <v>63</v>
      </c>
      <c r="B13" t="s">
        <v>64</v>
      </c>
      <c r="C13">
        <v>232.7</v>
      </c>
      <c r="D13" s="10">
        <v>1075.2</v>
      </c>
      <c r="E13">
        <v>6.5</v>
      </c>
      <c r="F13">
        <v>38.200000000000003</v>
      </c>
      <c r="G13">
        <v>284.10000000000002</v>
      </c>
      <c r="H13">
        <v>1.1000000000000001</v>
      </c>
      <c r="I13">
        <v>2.6</v>
      </c>
      <c r="J13">
        <v>176.4</v>
      </c>
      <c r="K13">
        <f t="shared" si="0"/>
        <v>11.259375</v>
      </c>
    </row>
    <row r="14" spans="1:16">
      <c r="A14" t="s">
        <v>66</v>
      </c>
      <c r="B14" t="s">
        <v>62</v>
      </c>
      <c r="C14">
        <v>230.1</v>
      </c>
      <c r="D14" s="10">
        <v>1003.8</v>
      </c>
      <c r="E14">
        <v>8.9</v>
      </c>
      <c r="F14">
        <v>26.4</v>
      </c>
      <c r="G14">
        <v>177.5</v>
      </c>
      <c r="H14">
        <v>0.6</v>
      </c>
      <c r="I14">
        <v>2</v>
      </c>
      <c r="J14">
        <v>171.1</v>
      </c>
      <c r="K14">
        <f t="shared" si="0"/>
        <v>10.860624999999999</v>
      </c>
    </row>
    <row r="15" spans="1:16">
      <c r="A15" t="s">
        <v>72</v>
      </c>
      <c r="B15" t="s">
        <v>73</v>
      </c>
      <c r="C15">
        <v>250</v>
      </c>
      <c r="D15" s="10">
        <v>1090.0999999999999</v>
      </c>
      <c r="E15">
        <v>7.1</v>
      </c>
      <c r="F15">
        <v>20</v>
      </c>
      <c r="G15">
        <v>151.5</v>
      </c>
      <c r="H15">
        <v>0.6</v>
      </c>
      <c r="I15">
        <v>2.1</v>
      </c>
      <c r="J15">
        <v>166.1</v>
      </c>
      <c r="K15">
        <f t="shared" si="0"/>
        <v>10.51</v>
      </c>
    </row>
    <row r="16" spans="1:16">
      <c r="A16" t="s">
        <v>70</v>
      </c>
      <c r="B16" t="s">
        <v>71</v>
      </c>
      <c r="C16">
        <v>230.8</v>
      </c>
      <c r="D16" s="10">
        <v>1026.2</v>
      </c>
      <c r="E16">
        <v>5.7</v>
      </c>
      <c r="F16">
        <v>30.9</v>
      </c>
      <c r="G16">
        <v>247</v>
      </c>
      <c r="H16">
        <v>1.3</v>
      </c>
      <c r="I16">
        <v>2.2000000000000002</v>
      </c>
      <c r="J16">
        <v>164.8</v>
      </c>
      <c r="K16">
        <f t="shared" si="0"/>
        <v>10.500624999999999</v>
      </c>
    </row>
    <row r="17" spans="1:11">
      <c r="A17" t="s">
        <v>60</v>
      </c>
      <c r="B17" t="s">
        <v>57</v>
      </c>
      <c r="C17">
        <v>233.5</v>
      </c>
      <c r="D17">
        <v>948.9</v>
      </c>
      <c r="E17">
        <v>6.4</v>
      </c>
      <c r="F17">
        <v>32.799999999999997</v>
      </c>
      <c r="G17">
        <v>271.7</v>
      </c>
      <c r="H17">
        <v>1.5</v>
      </c>
      <c r="I17">
        <v>2.6</v>
      </c>
      <c r="J17">
        <v>163.9</v>
      </c>
      <c r="K17">
        <f t="shared" si="0"/>
        <v>10.471250000000001</v>
      </c>
    </row>
    <row r="18" spans="1:11">
      <c r="A18" t="s">
        <v>82</v>
      </c>
      <c r="B18" t="s">
        <v>83</v>
      </c>
      <c r="C18">
        <v>218.4</v>
      </c>
      <c r="D18">
        <v>967.5</v>
      </c>
      <c r="E18">
        <v>5.9</v>
      </c>
      <c r="F18">
        <v>32.799999999999997</v>
      </c>
      <c r="G18">
        <v>263.2</v>
      </c>
      <c r="H18">
        <v>1</v>
      </c>
      <c r="I18">
        <v>1.6</v>
      </c>
      <c r="J18">
        <v>161.1</v>
      </c>
      <c r="K18">
        <f t="shared" si="0"/>
        <v>10.284375000000001</v>
      </c>
    </row>
    <row r="19" spans="1:11">
      <c r="A19" t="s">
        <v>84</v>
      </c>
      <c r="B19" t="s">
        <v>85</v>
      </c>
      <c r="C19">
        <v>239.6</v>
      </c>
      <c r="D19" s="10">
        <v>1009</v>
      </c>
      <c r="E19">
        <v>7.1</v>
      </c>
      <c r="F19">
        <v>25.2</v>
      </c>
      <c r="G19">
        <v>182.3</v>
      </c>
      <c r="H19">
        <v>0.6</v>
      </c>
      <c r="I19">
        <v>2.1</v>
      </c>
      <c r="J19">
        <v>160.9</v>
      </c>
      <c r="K19">
        <f t="shared" si="0"/>
        <v>10.228125</v>
      </c>
    </row>
    <row r="20" spans="1:11">
      <c r="A20" t="s">
        <v>67</v>
      </c>
      <c r="B20" t="s">
        <v>68</v>
      </c>
      <c r="C20">
        <v>189.9</v>
      </c>
      <c r="D20">
        <v>752.1</v>
      </c>
      <c r="E20">
        <v>4</v>
      </c>
      <c r="F20">
        <v>49.2</v>
      </c>
      <c r="G20">
        <v>433.4</v>
      </c>
      <c r="H20">
        <v>1.9</v>
      </c>
      <c r="I20">
        <v>2.2000000000000002</v>
      </c>
      <c r="J20">
        <v>149.69999999999999</v>
      </c>
      <c r="K20">
        <f t="shared" si="0"/>
        <v>9.6543749999999999</v>
      </c>
    </row>
    <row r="21" spans="1:11">
      <c r="A21" t="s">
        <v>99</v>
      </c>
      <c r="B21" t="s">
        <v>28</v>
      </c>
      <c r="C21">
        <v>209.7</v>
      </c>
      <c r="D21">
        <v>956</v>
      </c>
      <c r="E21">
        <v>6.6</v>
      </c>
      <c r="F21">
        <v>20.2</v>
      </c>
      <c r="G21">
        <v>153.6</v>
      </c>
      <c r="H21">
        <v>0.7</v>
      </c>
      <c r="I21">
        <v>3.7</v>
      </c>
      <c r="J21">
        <v>147.1</v>
      </c>
      <c r="K21">
        <f t="shared" si="0"/>
        <v>9.3362499999999979</v>
      </c>
    </row>
    <row r="22" spans="1:11">
      <c r="A22" t="s">
        <v>87</v>
      </c>
      <c r="B22" t="s">
        <v>88</v>
      </c>
      <c r="C22">
        <v>199</v>
      </c>
      <c r="D22">
        <v>869.1</v>
      </c>
      <c r="E22">
        <v>5.4</v>
      </c>
      <c r="F22">
        <v>32.799999999999997</v>
      </c>
      <c r="G22">
        <v>253.7</v>
      </c>
      <c r="H22">
        <v>1</v>
      </c>
      <c r="I22">
        <v>2.2000000000000002</v>
      </c>
      <c r="J22">
        <v>146.5</v>
      </c>
      <c r="K22">
        <f t="shared" si="0"/>
        <v>9.3475000000000001</v>
      </c>
    </row>
    <row r="23" spans="1:11">
      <c r="A23" t="s">
        <v>80</v>
      </c>
      <c r="B23" t="s">
        <v>75</v>
      </c>
      <c r="C23">
        <v>204.3</v>
      </c>
      <c r="D23">
        <v>907.6</v>
      </c>
      <c r="E23">
        <v>5.0999999999999996</v>
      </c>
      <c r="F23">
        <v>29.6</v>
      </c>
      <c r="G23">
        <v>220.6</v>
      </c>
      <c r="H23">
        <v>1</v>
      </c>
      <c r="I23">
        <v>1.5</v>
      </c>
      <c r="J23">
        <v>146.1</v>
      </c>
      <c r="K23">
        <f t="shared" si="0"/>
        <v>9.3362499999999997</v>
      </c>
    </row>
    <row r="24" spans="1:11">
      <c r="A24" t="s">
        <v>110</v>
      </c>
      <c r="B24" t="s">
        <v>39</v>
      </c>
      <c r="C24">
        <v>191.2</v>
      </c>
      <c r="D24">
        <v>850.1</v>
      </c>
      <c r="E24">
        <v>7.7</v>
      </c>
      <c r="F24">
        <v>14.1</v>
      </c>
      <c r="G24">
        <v>98.7</v>
      </c>
      <c r="H24">
        <v>0.3</v>
      </c>
      <c r="I24">
        <v>1.6</v>
      </c>
      <c r="J24">
        <v>140.19999999999999</v>
      </c>
      <c r="K24">
        <f t="shared" si="0"/>
        <v>8.818125000000002</v>
      </c>
    </row>
    <row r="25" spans="1:11">
      <c r="A25" t="s">
        <v>115</v>
      </c>
      <c r="B25" t="s">
        <v>30</v>
      </c>
      <c r="C25">
        <v>187.7</v>
      </c>
      <c r="D25">
        <v>775.5</v>
      </c>
      <c r="E25">
        <v>5.7</v>
      </c>
      <c r="F25">
        <v>30.8</v>
      </c>
      <c r="G25">
        <v>235.1</v>
      </c>
      <c r="H25">
        <v>0.8</v>
      </c>
      <c r="I25">
        <v>1.4</v>
      </c>
      <c r="J25">
        <v>137.6</v>
      </c>
      <c r="K25">
        <f t="shared" si="0"/>
        <v>8.7712500000000002</v>
      </c>
    </row>
    <row r="26" spans="1:11">
      <c r="A26" t="s">
        <v>122</v>
      </c>
      <c r="B26" t="s">
        <v>36</v>
      </c>
      <c r="C26">
        <v>181.3</v>
      </c>
      <c r="D26">
        <v>725</v>
      </c>
      <c r="E26">
        <v>6</v>
      </c>
      <c r="F26">
        <v>31.8</v>
      </c>
      <c r="G26">
        <v>277.8</v>
      </c>
      <c r="H26">
        <v>0.9</v>
      </c>
      <c r="I26">
        <v>2.4</v>
      </c>
      <c r="J26">
        <v>137.19999999999999</v>
      </c>
      <c r="K26">
        <f t="shared" si="0"/>
        <v>8.7537500000000001</v>
      </c>
    </row>
    <row r="27" spans="1:11">
      <c r="A27" t="s">
        <v>151</v>
      </c>
      <c r="B27" t="s">
        <v>55</v>
      </c>
      <c r="C27">
        <v>164.4</v>
      </c>
      <c r="D27">
        <v>751.8</v>
      </c>
      <c r="E27">
        <v>4.5999999999999996</v>
      </c>
      <c r="F27">
        <v>28</v>
      </c>
      <c r="G27">
        <v>230.8</v>
      </c>
      <c r="H27">
        <v>1.6</v>
      </c>
      <c r="I27">
        <v>1.4</v>
      </c>
      <c r="J27">
        <v>132.80000000000001</v>
      </c>
      <c r="K27">
        <f t="shared" si="0"/>
        <v>8.4662499999999987</v>
      </c>
    </row>
    <row r="28" spans="1:11">
      <c r="A28" t="s">
        <v>94</v>
      </c>
      <c r="B28" t="s">
        <v>95</v>
      </c>
      <c r="C28">
        <v>178</v>
      </c>
      <c r="D28">
        <v>801.6</v>
      </c>
      <c r="E28">
        <v>5.4</v>
      </c>
      <c r="F28">
        <v>24.6</v>
      </c>
      <c r="G28">
        <v>195.7</v>
      </c>
      <c r="H28">
        <v>0.7</v>
      </c>
      <c r="I28">
        <v>1.8</v>
      </c>
      <c r="J28">
        <v>132.80000000000001</v>
      </c>
      <c r="K28">
        <f t="shared" si="0"/>
        <v>8.4493749999999999</v>
      </c>
    </row>
    <row r="29" spans="1:11">
      <c r="A29" t="s">
        <v>126</v>
      </c>
      <c r="B29" t="s">
        <v>91</v>
      </c>
      <c r="C29">
        <v>195</v>
      </c>
      <c r="D29">
        <v>859.1</v>
      </c>
      <c r="E29">
        <v>4.8</v>
      </c>
      <c r="F29">
        <v>21.2</v>
      </c>
      <c r="G29">
        <v>146.6</v>
      </c>
      <c r="H29">
        <v>0.7</v>
      </c>
      <c r="I29">
        <v>1.7</v>
      </c>
      <c r="J29">
        <v>130.19999999999999</v>
      </c>
      <c r="K29">
        <f t="shared" si="0"/>
        <v>8.2681249999999995</v>
      </c>
    </row>
    <row r="30" spans="1:11">
      <c r="A30" t="s">
        <v>124</v>
      </c>
      <c r="B30" t="s">
        <v>26</v>
      </c>
      <c r="C30">
        <v>169.1</v>
      </c>
      <c r="D30">
        <v>717.4</v>
      </c>
      <c r="E30">
        <v>5.7</v>
      </c>
      <c r="F30">
        <v>28</v>
      </c>
      <c r="G30">
        <v>213.1</v>
      </c>
      <c r="H30">
        <v>0.9</v>
      </c>
      <c r="I30">
        <v>2</v>
      </c>
      <c r="J30">
        <v>128.69999999999999</v>
      </c>
      <c r="K30">
        <f t="shared" si="0"/>
        <v>8.2156249999999993</v>
      </c>
    </row>
    <row r="31" spans="1:11">
      <c r="A31" t="s">
        <v>131</v>
      </c>
      <c r="B31" t="s">
        <v>132</v>
      </c>
      <c r="C31">
        <v>202</v>
      </c>
      <c r="D31">
        <v>845.2</v>
      </c>
      <c r="E31">
        <v>5.6</v>
      </c>
      <c r="F31">
        <v>18.100000000000001</v>
      </c>
      <c r="G31">
        <v>141</v>
      </c>
      <c r="H31">
        <v>0.5</v>
      </c>
      <c r="I31">
        <v>3.6</v>
      </c>
      <c r="J31">
        <v>127.9</v>
      </c>
      <c r="K31">
        <f t="shared" si="0"/>
        <v>8.1143750000000008</v>
      </c>
    </row>
    <row r="32" spans="1:11">
      <c r="A32" t="s">
        <v>92</v>
      </c>
      <c r="B32" t="s">
        <v>41</v>
      </c>
      <c r="C32">
        <v>133</v>
      </c>
      <c r="D32">
        <v>550.5</v>
      </c>
      <c r="E32">
        <v>4</v>
      </c>
      <c r="F32">
        <v>50.9</v>
      </c>
      <c r="G32">
        <v>400.4</v>
      </c>
      <c r="H32">
        <v>1.7</v>
      </c>
      <c r="I32">
        <v>1.1000000000000001</v>
      </c>
      <c r="J32">
        <v>126.9</v>
      </c>
      <c r="K32">
        <f t="shared" si="0"/>
        <v>8.2612500000000004</v>
      </c>
    </row>
    <row r="33" spans="1:11">
      <c r="A33" t="s">
        <v>108</v>
      </c>
      <c r="B33" t="s">
        <v>36</v>
      </c>
      <c r="C33">
        <v>140</v>
      </c>
      <c r="D33">
        <v>600.4</v>
      </c>
      <c r="E33">
        <v>4.0999999999999996</v>
      </c>
      <c r="F33">
        <v>41.1</v>
      </c>
      <c r="G33">
        <v>322.8</v>
      </c>
      <c r="H33">
        <v>1.6</v>
      </c>
      <c r="I33">
        <v>1.9</v>
      </c>
      <c r="J33">
        <v>122.6</v>
      </c>
      <c r="K33">
        <f t="shared" si="0"/>
        <v>7.9268749999999999</v>
      </c>
    </row>
    <row r="34" spans="1:11">
      <c r="A34" t="s">
        <v>125</v>
      </c>
      <c r="B34" t="s">
        <v>26</v>
      </c>
      <c r="C34">
        <v>152.19999999999999</v>
      </c>
      <c r="D34">
        <v>610.70000000000005</v>
      </c>
      <c r="E34">
        <v>4</v>
      </c>
      <c r="F34">
        <v>39.700000000000003</v>
      </c>
      <c r="G34">
        <v>332.8</v>
      </c>
      <c r="H34">
        <v>1.2</v>
      </c>
      <c r="I34">
        <v>1.5</v>
      </c>
      <c r="J34">
        <v>122.4</v>
      </c>
      <c r="K34">
        <f t="shared" si="0"/>
        <v>7.9075000000000006</v>
      </c>
    </row>
    <row r="35" spans="1:11">
      <c r="A35" t="s">
        <v>69</v>
      </c>
      <c r="B35" t="s">
        <v>62</v>
      </c>
      <c r="C35">
        <v>102.3</v>
      </c>
      <c r="D35">
        <v>440.6</v>
      </c>
      <c r="E35">
        <v>2.5</v>
      </c>
      <c r="F35">
        <v>60.9</v>
      </c>
      <c r="G35">
        <v>474.9</v>
      </c>
      <c r="H35">
        <v>2.9</v>
      </c>
      <c r="I35">
        <v>3</v>
      </c>
      <c r="J35">
        <v>117.4</v>
      </c>
      <c r="K35">
        <f t="shared" si="0"/>
        <v>7.7524999999999995</v>
      </c>
    </row>
    <row r="36" spans="1:11">
      <c r="A36" t="s">
        <v>129</v>
      </c>
      <c r="B36" t="s">
        <v>53</v>
      </c>
      <c r="C36">
        <v>190.7</v>
      </c>
      <c r="D36">
        <v>741</v>
      </c>
      <c r="E36">
        <v>4.2</v>
      </c>
      <c r="F36">
        <v>23.4</v>
      </c>
      <c r="G36">
        <v>153.19999999999999</v>
      </c>
      <c r="H36">
        <v>0.2</v>
      </c>
      <c r="I36">
        <v>1.3</v>
      </c>
      <c r="J36">
        <v>113.6</v>
      </c>
      <c r="K36">
        <f t="shared" si="0"/>
        <v>7.2225000000000001</v>
      </c>
    </row>
    <row r="37" spans="1:11">
      <c r="A37" t="s">
        <v>157</v>
      </c>
      <c r="B37" t="s">
        <v>44</v>
      </c>
      <c r="C37">
        <v>140.6</v>
      </c>
      <c r="D37">
        <v>641.4</v>
      </c>
      <c r="E37">
        <v>5.3</v>
      </c>
      <c r="F37">
        <v>15</v>
      </c>
      <c r="G37">
        <v>124.2</v>
      </c>
      <c r="H37">
        <v>0.6</v>
      </c>
      <c r="I37">
        <v>2.5</v>
      </c>
      <c r="J37">
        <v>106.5</v>
      </c>
      <c r="K37">
        <f t="shared" si="0"/>
        <v>6.7787499999999996</v>
      </c>
    </row>
    <row r="38" spans="1:11">
      <c r="A38" t="s">
        <v>121</v>
      </c>
      <c r="B38" t="s">
        <v>30</v>
      </c>
      <c r="C38">
        <v>88.6</v>
      </c>
      <c r="D38">
        <v>365.2</v>
      </c>
      <c r="E38">
        <v>2.5</v>
      </c>
      <c r="F38">
        <v>47.5</v>
      </c>
      <c r="G38">
        <v>418.5</v>
      </c>
      <c r="H38">
        <v>1.7</v>
      </c>
      <c r="I38">
        <v>1.3</v>
      </c>
      <c r="J38">
        <v>100.7</v>
      </c>
      <c r="K38">
        <f t="shared" si="0"/>
        <v>6.6075000000000008</v>
      </c>
    </row>
    <row r="39" spans="1:11">
      <c r="A39" t="s">
        <v>153</v>
      </c>
      <c r="B39" t="s">
        <v>141</v>
      </c>
      <c r="C39">
        <v>162.19999999999999</v>
      </c>
      <c r="D39">
        <v>660.9</v>
      </c>
      <c r="E39">
        <v>3.5</v>
      </c>
      <c r="F39">
        <v>20.9</v>
      </c>
      <c r="G39">
        <v>154.69999999999999</v>
      </c>
      <c r="H39">
        <v>0.4</v>
      </c>
      <c r="I39">
        <v>2.6</v>
      </c>
      <c r="J39">
        <v>100</v>
      </c>
      <c r="K39">
        <f t="shared" si="0"/>
        <v>6.3656250000000005</v>
      </c>
    </row>
    <row r="40" spans="1:11">
      <c r="A40" t="s">
        <v>199</v>
      </c>
      <c r="B40" t="s">
        <v>55</v>
      </c>
      <c r="C40">
        <v>161.1</v>
      </c>
      <c r="D40">
        <v>629.20000000000005</v>
      </c>
      <c r="E40">
        <v>2.9</v>
      </c>
      <c r="F40">
        <v>18.5</v>
      </c>
      <c r="G40">
        <v>154.4</v>
      </c>
      <c r="H40">
        <v>0.7</v>
      </c>
      <c r="I40">
        <v>1</v>
      </c>
      <c r="J40">
        <v>97.8</v>
      </c>
      <c r="K40">
        <f t="shared" si="0"/>
        <v>6.2381249999999993</v>
      </c>
    </row>
    <row r="41" spans="1:11">
      <c r="A41" t="s">
        <v>156</v>
      </c>
      <c r="B41" t="s">
        <v>95</v>
      </c>
      <c r="C41">
        <v>140.1</v>
      </c>
      <c r="D41">
        <v>608.70000000000005</v>
      </c>
      <c r="E41">
        <v>3.1</v>
      </c>
      <c r="F41">
        <v>19.7</v>
      </c>
      <c r="G41">
        <v>161</v>
      </c>
      <c r="H41">
        <v>0.5</v>
      </c>
      <c r="I41">
        <v>1.8</v>
      </c>
      <c r="J41">
        <v>94.9</v>
      </c>
      <c r="K41">
        <f t="shared" si="0"/>
        <v>6.0587499999999999</v>
      </c>
    </row>
    <row r="42" spans="1:11">
      <c r="A42" t="s">
        <v>154</v>
      </c>
      <c r="B42" t="s">
        <v>53</v>
      </c>
      <c r="C42">
        <v>103.9</v>
      </c>
      <c r="D42">
        <v>393.3</v>
      </c>
      <c r="E42">
        <v>2.2999999999999998</v>
      </c>
      <c r="F42">
        <v>39.700000000000003</v>
      </c>
      <c r="G42">
        <v>338.5</v>
      </c>
      <c r="H42">
        <v>0.8</v>
      </c>
      <c r="I42">
        <v>2.2000000000000002</v>
      </c>
      <c r="J42">
        <v>87.6</v>
      </c>
      <c r="K42">
        <f t="shared" si="0"/>
        <v>5.7093749999999988</v>
      </c>
    </row>
    <row r="43" spans="1:11">
      <c r="A43" t="s">
        <v>155</v>
      </c>
      <c r="B43" t="s">
        <v>71</v>
      </c>
      <c r="C43">
        <v>61.2</v>
      </c>
      <c r="D43">
        <v>242.2</v>
      </c>
      <c r="E43">
        <v>1.1000000000000001</v>
      </c>
      <c r="F43">
        <v>47.7</v>
      </c>
      <c r="G43">
        <v>426.4</v>
      </c>
      <c r="H43">
        <v>2.2000000000000002</v>
      </c>
      <c r="I43">
        <v>1.5</v>
      </c>
      <c r="J43">
        <v>83.8</v>
      </c>
      <c r="K43">
        <f t="shared" si="0"/>
        <v>5.5268750000000004</v>
      </c>
    </row>
    <row r="44" spans="1:11">
      <c r="A44" t="s">
        <v>147</v>
      </c>
      <c r="B44" t="s">
        <v>85</v>
      </c>
      <c r="C44">
        <v>87.2</v>
      </c>
      <c r="D44">
        <v>380.4</v>
      </c>
      <c r="E44">
        <v>1.8</v>
      </c>
      <c r="F44">
        <v>38</v>
      </c>
      <c r="G44">
        <v>300.3</v>
      </c>
      <c r="H44">
        <v>0.9</v>
      </c>
      <c r="I44">
        <v>1.4</v>
      </c>
      <c r="J44">
        <v>81.099999999999994</v>
      </c>
      <c r="K44">
        <f t="shared" si="0"/>
        <v>5.3293750000000006</v>
      </c>
    </row>
    <row r="45" spans="1:11">
      <c r="A45" t="s">
        <v>178</v>
      </c>
      <c r="B45" t="s">
        <v>28</v>
      </c>
      <c r="C45">
        <v>117.2</v>
      </c>
      <c r="D45">
        <v>469.4</v>
      </c>
      <c r="E45">
        <v>3.8</v>
      </c>
      <c r="F45">
        <v>15.5</v>
      </c>
      <c r="G45">
        <v>110.7</v>
      </c>
      <c r="H45">
        <v>0.4</v>
      </c>
      <c r="I45">
        <v>1.3</v>
      </c>
      <c r="J45">
        <v>80.5</v>
      </c>
      <c r="K45">
        <f t="shared" si="0"/>
        <v>5.1349999999999998</v>
      </c>
    </row>
    <row r="46" spans="1:11">
      <c r="A46" t="s">
        <v>192</v>
      </c>
      <c r="B46" t="s">
        <v>19</v>
      </c>
      <c r="C46">
        <v>103.4</v>
      </c>
      <c r="D46">
        <v>404.7</v>
      </c>
      <c r="E46">
        <v>4</v>
      </c>
      <c r="F46">
        <v>16</v>
      </c>
      <c r="G46">
        <v>124.7</v>
      </c>
      <c r="H46">
        <v>0.7</v>
      </c>
      <c r="I46">
        <v>2.2000000000000002</v>
      </c>
      <c r="J46">
        <v>76.8</v>
      </c>
      <c r="K46">
        <f t="shared" si="0"/>
        <v>4.8962499999999993</v>
      </c>
    </row>
    <row r="47" spans="1:11">
      <c r="A47" t="s">
        <v>169</v>
      </c>
      <c r="B47" t="s">
        <v>141</v>
      </c>
      <c r="C47">
        <v>109.2</v>
      </c>
      <c r="D47">
        <v>452.6</v>
      </c>
      <c r="E47">
        <v>3</v>
      </c>
      <c r="F47">
        <v>15.4</v>
      </c>
      <c r="G47">
        <v>126.4</v>
      </c>
      <c r="H47">
        <v>0.4</v>
      </c>
      <c r="I47">
        <v>1.2</v>
      </c>
      <c r="J47">
        <v>75.900000000000006</v>
      </c>
      <c r="K47">
        <f t="shared" si="0"/>
        <v>4.8400000000000007</v>
      </c>
    </row>
    <row r="48" spans="1:11">
      <c r="A48" t="s">
        <v>152</v>
      </c>
      <c r="B48" t="s">
        <v>132</v>
      </c>
      <c r="C48">
        <v>85.3</v>
      </c>
      <c r="D48">
        <v>369.9</v>
      </c>
      <c r="E48">
        <v>2.4</v>
      </c>
      <c r="F48">
        <v>28</v>
      </c>
      <c r="G48">
        <v>230.4</v>
      </c>
      <c r="H48">
        <v>0.6</v>
      </c>
      <c r="I48">
        <v>1.5</v>
      </c>
      <c r="J48">
        <v>75</v>
      </c>
      <c r="K48">
        <f t="shared" si="0"/>
        <v>4.864374999999999</v>
      </c>
    </row>
    <row r="49" spans="1:11">
      <c r="A49" t="s">
        <v>240</v>
      </c>
      <c r="B49" t="s">
        <v>49</v>
      </c>
      <c r="C49">
        <v>90.9</v>
      </c>
      <c r="D49">
        <v>376.4</v>
      </c>
      <c r="E49">
        <v>3.3</v>
      </c>
      <c r="F49">
        <v>17.7</v>
      </c>
      <c r="G49">
        <v>154.5</v>
      </c>
      <c r="H49">
        <v>0.9</v>
      </c>
      <c r="I49">
        <v>1.8</v>
      </c>
      <c r="J49">
        <v>74.5</v>
      </c>
      <c r="K49">
        <f t="shared" si="0"/>
        <v>4.7787500000000005</v>
      </c>
    </row>
    <row r="50" spans="1:11">
      <c r="A50" t="s">
        <v>177</v>
      </c>
      <c r="B50" t="s">
        <v>44</v>
      </c>
      <c r="C50">
        <v>48.3</v>
      </c>
      <c r="D50">
        <v>224.2</v>
      </c>
      <c r="E50">
        <v>1.7</v>
      </c>
      <c r="F50">
        <v>42.4</v>
      </c>
      <c r="G50">
        <v>373.1</v>
      </c>
      <c r="H50">
        <v>1.2</v>
      </c>
      <c r="I50">
        <v>1.6</v>
      </c>
      <c r="J50">
        <v>74</v>
      </c>
      <c r="K50">
        <f t="shared" si="0"/>
        <v>4.8856250000000001</v>
      </c>
    </row>
    <row r="51" spans="1:11">
      <c r="A51" t="s">
        <v>165</v>
      </c>
      <c r="B51" t="s">
        <v>83</v>
      </c>
      <c r="C51">
        <v>70</v>
      </c>
      <c r="D51">
        <v>292.7</v>
      </c>
      <c r="E51">
        <v>1.7</v>
      </c>
      <c r="F51">
        <v>38.1</v>
      </c>
      <c r="G51">
        <v>310.10000000000002</v>
      </c>
      <c r="H51">
        <v>1.1000000000000001</v>
      </c>
      <c r="I51">
        <v>1.7</v>
      </c>
      <c r="J51">
        <v>74</v>
      </c>
      <c r="K51">
        <f t="shared" si="0"/>
        <v>4.8431249999999997</v>
      </c>
    </row>
    <row r="52" spans="1:11">
      <c r="A52" t="s">
        <v>610</v>
      </c>
      <c r="B52" t="s">
        <v>39</v>
      </c>
      <c r="C52">
        <v>99.3</v>
      </c>
      <c r="D52">
        <v>432.2</v>
      </c>
      <c r="E52">
        <v>3.8</v>
      </c>
      <c r="F52">
        <v>9.8000000000000007</v>
      </c>
      <c r="G52">
        <v>69.8</v>
      </c>
      <c r="H52">
        <v>0.3</v>
      </c>
      <c r="I52">
        <v>0.8</v>
      </c>
      <c r="J52">
        <v>73.3</v>
      </c>
      <c r="K52">
        <f t="shared" si="0"/>
        <v>4.6362500000000004</v>
      </c>
    </row>
    <row r="53" spans="1:11">
      <c r="A53" t="s">
        <v>209</v>
      </c>
      <c r="B53" t="s">
        <v>30</v>
      </c>
      <c r="C53">
        <v>102.9</v>
      </c>
      <c r="D53">
        <v>404.5</v>
      </c>
      <c r="E53">
        <v>3.6</v>
      </c>
      <c r="F53">
        <v>13</v>
      </c>
      <c r="G53">
        <v>94.4</v>
      </c>
      <c r="H53">
        <v>0.2</v>
      </c>
      <c r="I53">
        <v>1.2</v>
      </c>
      <c r="J53">
        <v>70.3</v>
      </c>
      <c r="K53">
        <f t="shared" si="0"/>
        <v>4.4743750000000002</v>
      </c>
    </row>
    <row r="54" spans="1:11">
      <c r="A54" t="s">
        <v>212</v>
      </c>
      <c r="B54" t="s">
        <v>88</v>
      </c>
      <c r="C54">
        <v>91.1</v>
      </c>
      <c r="D54">
        <v>385.4</v>
      </c>
      <c r="E54">
        <v>2.2000000000000002</v>
      </c>
      <c r="F54">
        <v>26.6</v>
      </c>
      <c r="G54">
        <v>172.7</v>
      </c>
      <c r="H54">
        <v>0.7</v>
      </c>
      <c r="I54">
        <v>2.2999999999999998</v>
      </c>
      <c r="J54">
        <v>68.400000000000006</v>
      </c>
      <c r="K54">
        <f t="shared" si="0"/>
        <v>4.4543750000000006</v>
      </c>
    </row>
    <row r="55" spans="1:11">
      <c r="A55" t="s">
        <v>587</v>
      </c>
      <c r="B55" t="s">
        <v>24</v>
      </c>
      <c r="C55">
        <v>83.4</v>
      </c>
      <c r="D55">
        <v>348.6</v>
      </c>
      <c r="E55">
        <v>2.7</v>
      </c>
      <c r="F55">
        <v>17</v>
      </c>
      <c r="G55">
        <v>131.19999999999999</v>
      </c>
      <c r="H55">
        <v>0.8</v>
      </c>
      <c r="I55">
        <v>1.2</v>
      </c>
      <c r="J55">
        <v>66.599999999999994</v>
      </c>
      <c r="K55">
        <f t="shared" si="0"/>
        <v>4.2675000000000001</v>
      </c>
    </row>
    <row r="56" spans="1:11">
      <c r="A56" t="s">
        <v>227</v>
      </c>
      <c r="B56" t="s">
        <v>28</v>
      </c>
      <c r="C56">
        <v>65.7</v>
      </c>
      <c r="D56">
        <v>271.8</v>
      </c>
      <c r="E56">
        <v>1.4</v>
      </c>
      <c r="F56">
        <v>28.2</v>
      </c>
      <c r="G56">
        <v>261</v>
      </c>
      <c r="H56">
        <v>1.1000000000000001</v>
      </c>
      <c r="I56">
        <v>1.1000000000000001</v>
      </c>
      <c r="J56">
        <v>66.3</v>
      </c>
      <c r="K56">
        <f t="shared" si="0"/>
        <v>4.3062499999999995</v>
      </c>
    </row>
    <row r="57" spans="1:11">
      <c r="A57" t="s">
        <v>171</v>
      </c>
      <c r="B57" t="s">
        <v>68</v>
      </c>
      <c r="C57">
        <v>81.2</v>
      </c>
      <c r="D57">
        <v>319.89999999999998</v>
      </c>
      <c r="E57">
        <v>2.5</v>
      </c>
      <c r="F57">
        <v>21.7</v>
      </c>
      <c r="G57">
        <v>175.9</v>
      </c>
      <c r="H57">
        <v>0.5</v>
      </c>
      <c r="I57">
        <v>1.2</v>
      </c>
      <c r="J57">
        <v>65.2</v>
      </c>
      <c r="K57">
        <f t="shared" si="0"/>
        <v>4.2093749999999996</v>
      </c>
    </row>
    <row r="58" spans="1:11">
      <c r="A58" t="s">
        <v>225</v>
      </c>
      <c r="B58" t="s">
        <v>73</v>
      </c>
      <c r="C58">
        <v>68.099999999999994</v>
      </c>
      <c r="D58">
        <v>278.8</v>
      </c>
      <c r="E58">
        <v>2.4</v>
      </c>
      <c r="F58">
        <v>26.9</v>
      </c>
      <c r="G58">
        <v>214.7</v>
      </c>
      <c r="H58">
        <v>0.7</v>
      </c>
      <c r="I58">
        <v>1.6</v>
      </c>
      <c r="J58">
        <v>64.7</v>
      </c>
      <c r="K58">
        <f t="shared" si="0"/>
        <v>4.2149999999999999</v>
      </c>
    </row>
    <row r="59" spans="1:11">
      <c r="A59" t="s">
        <v>183</v>
      </c>
      <c r="B59" t="s">
        <v>47</v>
      </c>
      <c r="C59">
        <v>67</v>
      </c>
      <c r="D59">
        <v>279.3</v>
      </c>
      <c r="E59">
        <v>2</v>
      </c>
      <c r="F59">
        <v>25.7</v>
      </c>
      <c r="G59">
        <v>203.4</v>
      </c>
      <c r="H59">
        <v>0.8</v>
      </c>
      <c r="I59">
        <v>0.6</v>
      </c>
      <c r="J59">
        <v>63.7</v>
      </c>
      <c r="K59">
        <f t="shared" si="0"/>
        <v>4.1524999999999999</v>
      </c>
    </row>
    <row r="60" spans="1:11">
      <c r="A60" t="s">
        <v>222</v>
      </c>
      <c r="B60" t="s">
        <v>57</v>
      </c>
      <c r="C60">
        <v>71.7</v>
      </c>
      <c r="D60">
        <v>306.2</v>
      </c>
      <c r="E60">
        <v>2.1</v>
      </c>
      <c r="F60">
        <v>24.9</v>
      </c>
      <c r="G60">
        <v>199.3</v>
      </c>
      <c r="H60">
        <v>0.7</v>
      </c>
      <c r="I60">
        <v>2</v>
      </c>
      <c r="J60">
        <v>63.1</v>
      </c>
      <c r="K60">
        <f t="shared" si="0"/>
        <v>4.1150000000000002</v>
      </c>
    </row>
    <row r="61" spans="1:11">
      <c r="A61" t="s">
        <v>609</v>
      </c>
      <c r="B61" t="s">
        <v>341</v>
      </c>
      <c r="C61">
        <v>91</v>
      </c>
      <c r="D61">
        <v>375</v>
      </c>
      <c r="E61">
        <v>2</v>
      </c>
      <c r="F61">
        <v>16</v>
      </c>
      <c r="G61">
        <v>111</v>
      </c>
      <c r="H61">
        <v>0</v>
      </c>
      <c r="I61">
        <v>0</v>
      </c>
      <c r="J61">
        <v>60.6</v>
      </c>
      <c r="K61">
        <f t="shared" si="0"/>
        <v>3.8875000000000002</v>
      </c>
    </row>
    <row r="62" spans="1:11">
      <c r="A62" t="s">
        <v>608</v>
      </c>
      <c r="B62" t="s">
        <v>22</v>
      </c>
      <c r="C62">
        <v>77.5</v>
      </c>
      <c r="D62">
        <v>329</v>
      </c>
      <c r="E62">
        <v>1.7</v>
      </c>
      <c r="F62">
        <v>18.399999999999999</v>
      </c>
      <c r="G62">
        <v>140.1</v>
      </c>
      <c r="H62">
        <v>0.7</v>
      </c>
      <c r="I62">
        <v>0.9</v>
      </c>
      <c r="J62">
        <v>59.4</v>
      </c>
      <c r="K62">
        <f t="shared" si="0"/>
        <v>3.8343749999999996</v>
      </c>
    </row>
    <row r="63" spans="1:11">
      <c r="A63" t="s">
        <v>204</v>
      </c>
      <c r="B63" t="s">
        <v>17</v>
      </c>
      <c r="C63">
        <v>63.2</v>
      </c>
      <c r="D63">
        <v>298</v>
      </c>
      <c r="E63">
        <v>1.8</v>
      </c>
      <c r="F63">
        <v>24.5</v>
      </c>
      <c r="G63">
        <v>163</v>
      </c>
      <c r="H63">
        <v>0.4</v>
      </c>
      <c r="I63">
        <v>0.6</v>
      </c>
      <c r="J63">
        <v>58</v>
      </c>
      <c r="K63">
        <f t="shared" si="0"/>
        <v>3.7843750000000003</v>
      </c>
    </row>
    <row r="64" spans="1:11">
      <c r="A64" t="s">
        <v>205</v>
      </c>
      <c r="B64" t="s">
        <v>132</v>
      </c>
      <c r="C64">
        <v>84.6</v>
      </c>
      <c r="D64">
        <v>350.3</v>
      </c>
      <c r="E64">
        <v>2</v>
      </c>
      <c r="F64">
        <v>13.7</v>
      </c>
      <c r="G64">
        <v>101</v>
      </c>
      <c r="H64">
        <v>0.5</v>
      </c>
      <c r="I64">
        <v>1.4</v>
      </c>
      <c r="J64">
        <v>57.6</v>
      </c>
      <c r="K64">
        <f t="shared" si="0"/>
        <v>3.6687500000000002</v>
      </c>
    </row>
    <row r="65" spans="1:11">
      <c r="A65" t="s">
        <v>601</v>
      </c>
      <c r="B65" t="s">
        <v>64</v>
      </c>
      <c r="C65">
        <v>73.099999999999994</v>
      </c>
      <c r="D65">
        <v>287.89999999999998</v>
      </c>
      <c r="E65">
        <v>1.8</v>
      </c>
      <c r="F65">
        <v>18</v>
      </c>
      <c r="G65">
        <v>153.9</v>
      </c>
      <c r="H65">
        <v>0.5</v>
      </c>
      <c r="I65">
        <v>0.9</v>
      </c>
      <c r="J65">
        <v>55.8</v>
      </c>
      <c r="K65">
        <f t="shared" si="0"/>
        <v>3.6237500000000002</v>
      </c>
    </row>
    <row r="66" spans="1:11">
      <c r="A66" t="s">
        <v>607</v>
      </c>
      <c r="B66" t="s">
        <v>91</v>
      </c>
      <c r="C66">
        <v>56.8</v>
      </c>
      <c r="D66">
        <v>233.7</v>
      </c>
      <c r="E66">
        <v>1.5</v>
      </c>
      <c r="F66">
        <v>25.8</v>
      </c>
      <c r="G66">
        <v>199.5</v>
      </c>
      <c r="H66">
        <v>0.6</v>
      </c>
      <c r="I66">
        <v>0.8</v>
      </c>
      <c r="J66">
        <v>54</v>
      </c>
      <c r="K66">
        <f t="shared" ref="K66:K129" si="1">(((D66/5)*$P$1)+(E66*$P$2)+(0.2*F66*$P$3)+((G66/5)*$P$4)+(H66*$P$5)+(I66*$P$6))/16</f>
        <v>3.5562499999999995</v>
      </c>
    </row>
    <row r="67" spans="1:11">
      <c r="A67" t="s">
        <v>231</v>
      </c>
      <c r="B67" t="s">
        <v>15</v>
      </c>
      <c r="C67">
        <v>82.2</v>
      </c>
      <c r="D67">
        <v>339.6</v>
      </c>
      <c r="E67">
        <v>1.8</v>
      </c>
      <c r="F67">
        <v>11.7</v>
      </c>
      <c r="G67">
        <v>100.4</v>
      </c>
      <c r="H67">
        <v>0.2</v>
      </c>
      <c r="I67">
        <v>1.8</v>
      </c>
      <c r="J67">
        <v>52.1</v>
      </c>
      <c r="K67">
        <f t="shared" si="1"/>
        <v>3.3481250000000005</v>
      </c>
    </row>
    <row r="68" spans="1:11">
      <c r="A68" t="s">
        <v>211</v>
      </c>
      <c r="B68" t="s">
        <v>39</v>
      </c>
      <c r="C68">
        <v>47.9</v>
      </c>
      <c r="D68">
        <v>198.4</v>
      </c>
      <c r="E68">
        <v>1</v>
      </c>
      <c r="F68">
        <v>27</v>
      </c>
      <c r="G68">
        <v>210.6</v>
      </c>
      <c r="H68">
        <v>1.2</v>
      </c>
      <c r="I68">
        <v>1.2</v>
      </c>
      <c r="J68">
        <v>51.5</v>
      </c>
      <c r="K68">
        <f t="shared" si="1"/>
        <v>3.4</v>
      </c>
    </row>
    <row r="69" spans="1:11">
      <c r="A69" t="s">
        <v>603</v>
      </c>
      <c r="B69" t="s">
        <v>95</v>
      </c>
      <c r="C69">
        <v>46.3</v>
      </c>
      <c r="D69">
        <v>186.2</v>
      </c>
      <c r="E69">
        <v>1</v>
      </c>
      <c r="F69">
        <v>27.7</v>
      </c>
      <c r="G69">
        <v>222.2</v>
      </c>
      <c r="H69">
        <v>0.9</v>
      </c>
      <c r="I69">
        <v>0.7</v>
      </c>
      <c r="J69">
        <v>51</v>
      </c>
      <c r="K69">
        <f t="shared" si="1"/>
        <v>3.350625</v>
      </c>
    </row>
    <row r="70" spans="1:11">
      <c r="A70" t="s">
        <v>605</v>
      </c>
      <c r="B70" t="s">
        <v>32</v>
      </c>
      <c r="C70">
        <v>63.9</v>
      </c>
      <c r="D70">
        <v>272.39999999999998</v>
      </c>
      <c r="E70">
        <v>1.2</v>
      </c>
      <c r="F70">
        <v>15.3</v>
      </c>
      <c r="G70">
        <v>132.6</v>
      </c>
      <c r="H70">
        <v>0.8</v>
      </c>
      <c r="I70">
        <v>0.9</v>
      </c>
      <c r="J70">
        <v>50.9</v>
      </c>
      <c r="K70">
        <f t="shared" si="1"/>
        <v>3.2643750000000002</v>
      </c>
    </row>
    <row r="71" spans="1:11">
      <c r="A71" t="s">
        <v>492</v>
      </c>
      <c r="B71" t="s">
        <v>68</v>
      </c>
      <c r="C71">
        <v>71.8</v>
      </c>
      <c r="D71">
        <v>292.10000000000002</v>
      </c>
      <c r="E71">
        <v>1.4</v>
      </c>
      <c r="F71">
        <v>13.9</v>
      </c>
      <c r="G71">
        <v>104.7</v>
      </c>
      <c r="H71">
        <v>0.6</v>
      </c>
      <c r="I71">
        <v>1</v>
      </c>
      <c r="J71">
        <v>49.9</v>
      </c>
      <c r="K71">
        <f t="shared" si="1"/>
        <v>3.191875</v>
      </c>
    </row>
    <row r="72" spans="1:11">
      <c r="A72" t="s">
        <v>230</v>
      </c>
      <c r="B72" t="s">
        <v>36</v>
      </c>
      <c r="C72">
        <v>25.9</v>
      </c>
      <c r="D72">
        <v>99</v>
      </c>
      <c r="E72">
        <v>0.6</v>
      </c>
      <c r="F72">
        <v>30.1</v>
      </c>
      <c r="G72">
        <v>262.3</v>
      </c>
      <c r="H72">
        <v>1.8</v>
      </c>
      <c r="I72">
        <v>0.7</v>
      </c>
      <c r="J72">
        <v>49.1</v>
      </c>
      <c r="K72">
        <f t="shared" si="1"/>
        <v>3.2587500000000005</v>
      </c>
    </row>
    <row r="73" spans="1:11">
      <c r="A73" t="s">
        <v>469</v>
      </c>
      <c r="B73" t="s">
        <v>141</v>
      </c>
      <c r="C73">
        <v>38.1</v>
      </c>
      <c r="D73">
        <v>149.69999999999999</v>
      </c>
      <c r="E73">
        <v>0.7</v>
      </c>
      <c r="F73">
        <v>29.4</v>
      </c>
      <c r="G73">
        <v>249.7</v>
      </c>
      <c r="H73">
        <v>1</v>
      </c>
      <c r="I73">
        <v>0.8</v>
      </c>
      <c r="J73">
        <v>48.6</v>
      </c>
      <c r="K73">
        <f t="shared" si="1"/>
        <v>3.2174999999999998</v>
      </c>
    </row>
    <row r="74" spans="1:11">
      <c r="A74" t="s">
        <v>606</v>
      </c>
      <c r="B74" t="s">
        <v>71</v>
      </c>
      <c r="C74">
        <v>65.400000000000006</v>
      </c>
      <c r="D74">
        <v>255.7</v>
      </c>
      <c r="E74">
        <v>2</v>
      </c>
      <c r="F74">
        <v>13.5</v>
      </c>
      <c r="G74">
        <v>105.3</v>
      </c>
      <c r="H74">
        <v>0.3</v>
      </c>
      <c r="I74">
        <v>0.6</v>
      </c>
      <c r="J74">
        <v>48.6</v>
      </c>
      <c r="K74">
        <f t="shared" si="1"/>
        <v>3.1281249999999998</v>
      </c>
    </row>
    <row r="75" spans="1:11">
      <c r="A75" t="s">
        <v>604</v>
      </c>
      <c r="B75" t="s">
        <v>75</v>
      </c>
      <c r="C75">
        <v>48.1</v>
      </c>
      <c r="D75">
        <v>162.9</v>
      </c>
      <c r="E75">
        <v>1.7</v>
      </c>
      <c r="F75">
        <v>18.100000000000001</v>
      </c>
      <c r="G75">
        <v>132.19999999999999</v>
      </c>
      <c r="H75">
        <v>1</v>
      </c>
      <c r="I75">
        <v>0.2</v>
      </c>
      <c r="J75">
        <v>45.2</v>
      </c>
      <c r="K75">
        <f t="shared" si="1"/>
        <v>2.9449999999999998</v>
      </c>
    </row>
    <row r="76" spans="1:11">
      <c r="A76" t="s">
        <v>234</v>
      </c>
      <c r="B76" t="s">
        <v>49</v>
      </c>
      <c r="C76">
        <v>58.9</v>
      </c>
      <c r="D76">
        <v>256</v>
      </c>
      <c r="E76">
        <v>1.6</v>
      </c>
      <c r="F76">
        <v>12.5</v>
      </c>
      <c r="G76">
        <v>99.8</v>
      </c>
      <c r="H76">
        <v>0.3</v>
      </c>
      <c r="I76">
        <v>1</v>
      </c>
      <c r="J76">
        <v>44.7</v>
      </c>
      <c r="K76">
        <f t="shared" si="1"/>
        <v>2.8893750000000002</v>
      </c>
    </row>
    <row r="77" spans="1:11">
      <c r="A77" t="s">
        <v>241</v>
      </c>
      <c r="B77" t="s">
        <v>91</v>
      </c>
      <c r="C77">
        <v>65.5</v>
      </c>
      <c r="D77">
        <v>276.8</v>
      </c>
      <c r="E77">
        <v>1.9</v>
      </c>
      <c r="F77">
        <v>5.5</v>
      </c>
      <c r="G77">
        <v>38.200000000000003</v>
      </c>
      <c r="H77">
        <v>0.1</v>
      </c>
      <c r="I77">
        <v>1.3</v>
      </c>
      <c r="J77">
        <v>40.700000000000003</v>
      </c>
      <c r="K77">
        <f t="shared" si="1"/>
        <v>2.5906249999999997</v>
      </c>
    </row>
    <row r="78" spans="1:11">
      <c r="A78" t="s">
        <v>215</v>
      </c>
      <c r="B78" t="s">
        <v>24</v>
      </c>
      <c r="C78">
        <v>54.8</v>
      </c>
      <c r="D78">
        <v>227</v>
      </c>
      <c r="E78">
        <v>1.9</v>
      </c>
      <c r="F78">
        <v>7.8</v>
      </c>
      <c r="G78">
        <v>56.7</v>
      </c>
      <c r="H78">
        <v>0.3</v>
      </c>
      <c r="I78">
        <v>0.6</v>
      </c>
      <c r="J78">
        <v>40.6</v>
      </c>
      <c r="K78">
        <f t="shared" si="1"/>
        <v>2.5718749999999995</v>
      </c>
    </row>
    <row r="79" spans="1:11">
      <c r="A79" t="s">
        <v>600</v>
      </c>
      <c r="B79" t="s">
        <v>75</v>
      </c>
      <c r="C79">
        <v>53.8</v>
      </c>
      <c r="D79">
        <v>220.8</v>
      </c>
      <c r="E79">
        <v>1.5</v>
      </c>
      <c r="F79">
        <v>8.4</v>
      </c>
      <c r="G79">
        <v>69.099999999999994</v>
      </c>
      <c r="H79">
        <v>0.2</v>
      </c>
      <c r="I79">
        <v>0.4</v>
      </c>
      <c r="J79">
        <v>38.1</v>
      </c>
      <c r="K79">
        <f t="shared" si="1"/>
        <v>2.4518750000000002</v>
      </c>
    </row>
    <row r="80" spans="1:11">
      <c r="A80" t="s">
        <v>595</v>
      </c>
      <c r="B80" t="s">
        <v>62</v>
      </c>
      <c r="C80">
        <v>43.5</v>
      </c>
      <c r="D80">
        <v>196.1</v>
      </c>
      <c r="E80">
        <v>1.8</v>
      </c>
      <c r="F80">
        <v>9</v>
      </c>
      <c r="G80">
        <v>72.5</v>
      </c>
      <c r="H80">
        <v>0.3</v>
      </c>
      <c r="I80">
        <v>2</v>
      </c>
      <c r="J80">
        <v>35.4</v>
      </c>
      <c r="K80">
        <f t="shared" si="1"/>
        <v>2.2725</v>
      </c>
    </row>
    <row r="81" spans="1:11">
      <c r="A81" t="s">
        <v>593</v>
      </c>
      <c r="B81" t="s">
        <v>34</v>
      </c>
      <c r="C81">
        <v>39.9</v>
      </c>
      <c r="D81">
        <v>155.9</v>
      </c>
      <c r="E81">
        <v>1</v>
      </c>
      <c r="F81">
        <v>17.899999999999999</v>
      </c>
      <c r="G81">
        <v>124.9</v>
      </c>
      <c r="H81">
        <v>0.5</v>
      </c>
      <c r="I81">
        <v>0.8</v>
      </c>
      <c r="J81">
        <v>35.299999999999997</v>
      </c>
      <c r="K81">
        <f t="shared" si="1"/>
        <v>2.3293749999999998</v>
      </c>
    </row>
    <row r="82" spans="1:11">
      <c r="A82" t="s">
        <v>599</v>
      </c>
      <c r="B82" t="s">
        <v>88</v>
      </c>
      <c r="C82">
        <v>37.1</v>
      </c>
      <c r="D82">
        <v>147.30000000000001</v>
      </c>
      <c r="E82">
        <v>1.1000000000000001</v>
      </c>
      <c r="F82">
        <v>16.100000000000001</v>
      </c>
      <c r="G82">
        <v>129.5</v>
      </c>
      <c r="H82">
        <v>0.4</v>
      </c>
      <c r="I82">
        <v>0.9</v>
      </c>
      <c r="J82">
        <v>35.1</v>
      </c>
      <c r="K82">
        <f t="shared" si="1"/>
        <v>2.2806250000000001</v>
      </c>
    </row>
    <row r="83" spans="1:11">
      <c r="A83" t="s">
        <v>589</v>
      </c>
      <c r="B83" t="s">
        <v>57</v>
      </c>
      <c r="C83">
        <v>48</v>
      </c>
      <c r="D83">
        <v>201</v>
      </c>
      <c r="E83">
        <v>0.7</v>
      </c>
      <c r="F83">
        <v>9.3000000000000007</v>
      </c>
      <c r="G83">
        <v>72.8</v>
      </c>
      <c r="H83">
        <v>0.4</v>
      </c>
      <c r="I83">
        <v>0</v>
      </c>
      <c r="J83">
        <v>33.9</v>
      </c>
      <c r="K83">
        <f t="shared" si="1"/>
        <v>2.1818749999999998</v>
      </c>
    </row>
    <row r="84" spans="1:11">
      <c r="A84" t="s">
        <v>457</v>
      </c>
      <c r="B84" t="s">
        <v>19</v>
      </c>
      <c r="C84">
        <v>14</v>
      </c>
      <c r="D84">
        <v>80.900000000000006</v>
      </c>
      <c r="E84">
        <v>0.2</v>
      </c>
      <c r="F84">
        <v>22.7</v>
      </c>
      <c r="G84">
        <v>170.5</v>
      </c>
      <c r="H84">
        <v>1.1000000000000001</v>
      </c>
      <c r="I84">
        <v>0</v>
      </c>
      <c r="J84">
        <v>33.200000000000003</v>
      </c>
      <c r="K84">
        <f t="shared" si="1"/>
        <v>2.2006250000000001</v>
      </c>
    </row>
    <row r="85" spans="1:11">
      <c r="A85" t="s">
        <v>588</v>
      </c>
      <c r="B85" t="s">
        <v>55</v>
      </c>
      <c r="C85">
        <v>41.1</v>
      </c>
      <c r="D85">
        <v>162.9</v>
      </c>
      <c r="E85">
        <v>0.7</v>
      </c>
      <c r="F85">
        <v>11.5</v>
      </c>
      <c r="G85">
        <v>98.5</v>
      </c>
      <c r="H85">
        <v>0.5</v>
      </c>
      <c r="I85">
        <v>0.5</v>
      </c>
      <c r="J85">
        <v>32.6</v>
      </c>
      <c r="K85">
        <f t="shared" si="1"/>
        <v>2.0931249999999997</v>
      </c>
    </row>
    <row r="86" spans="1:11">
      <c r="A86" t="s">
        <v>597</v>
      </c>
      <c r="B86" t="s">
        <v>53</v>
      </c>
      <c r="C86">
        <v>40.700000000000003</v>
      </c>
      <c r="D86">
        <v>175.1</v>
      </c>
      <c r="E86">
        <v>1.2</v>
      </c>
      <c r="F86">
        <v>14</v>
      </c>
      <c r="G86">
        <v>114.2</v>
      </c>
      <c r="H86">
        <v>0.3</v>
      </c>
      <c r="I86">
        <v>2.7</v>
      </c>
      <c r="J86">
        <v>32.299999999999997</v>
      </c>
      <c r="K86">
        <f t="shared" si="1"/>
        <v>2.1206249999999995</v>
      </c>
    </row>
    <row r="87" spans="1:11">
      <c r="A87" t="s">
        <v>576</v>
      </c>
      <c r="B87" t="s">
        <v>39</v>
      </c>
      <c r="C87">
        <v>42.6</v>
      </c>
      <c r="D87">
        <v>169.5</v>
      </c>
      <c r="E87">
        <v>1.3</v>
      </c>
      <c r="F87">
        <v>10.3</v>
      </c>
      <c r="G87">
        <v>69.7</v>
      </c>
      <c r="H87">
        <v>0.2</v>
      </c>
      <c r="I87">
        <v>0.6</v>
      </c>
      <c r="J87">
        <v>32.200000000000003</v>
      </c>
      <c r="K87">
        <f t="shared" si="1"/>
        <v>2.046875</v>
      </c>
    </row>
    <row r="88" spans="1:11">
      <c r="A88" t="s">
        <v>189</v>
      </c>
      <c r="B88" t="s">
        <v>64</v>
      </c>
      <c r="C88">
        <v>41.5</v>
      </c>
      <c r="D88">
        <v>172.5</v>
      </c>
      <c r="E88">
        <v>1.1000000000000001</v>
      </c>
      <c r="F88">
        <v>11</v>
      </c>
      <c r="G88">
        <v>81.099999999999994</v>
      </c>
      <c r="H88">
        <v>0.2</v>
      </c>
      <c r="I88">
        <v>0.3</v>
      </c>
      <c r="J88">
        <v>32.1</v>
      </c>
      <c r="K88">
        <f t="shared" si="1"/>
        <v>2.1037500000000002</v>
      </c>
    </row>
    <row r="89" spans="1:11">
      <c r="A89" t="s">
        <v>224</v>
      </c>
      <c r="B89" t="s">
        <v>55</v>
      </c>
      <c r="C89">
        <v>40.299999999999997</v>
      </c>
      <c r="D89">
        <v>173.8</v>
      </c>
      <c r="E89">
        <v>1.4</v>
      </c>
      <c r="F89">
        <v>6.1</v>
      </c>
      <c r="G89">
        <v>50.2</v>
      </c>
      <c r="H89">
        <v>0.2</v>
      </c>
      <c r="I89">
        <v>0.5</v>
      </c>
      <c r="J89">
        <v>30.8</v>
      </c>
      <c r="K89">
        <f t="shared" si="1"/>
        <v>1.975625</v>
      </c>
    </row>
    <row r="90" spans="1:11">
      <c r="A90" t="s">
        <v>592</v>
      </c>
      <c r="B90" t="s">
        <v>83</v>
      </c>
      <c r="C90">
        <v>18.600000000000001</v>
      </c>
      <c r="D90">
        <v>73.7</v>
      </c>
      <c r="E90">
        <v>0.5</v>
      </c>
      <c r="F90">
        <v>19.899999999999999</v>
      </c>
      <c r="G90">
        <v>172.4</v>
      </c>
      <c r="H90">
        <v>0.7</v>
      </c>
      <c r="I90">
        <v>0.6</v>
      </c>
      <c r="J90">
        <v>30.4</v>
      </c>
      <c r="K90">
        <f t="shared" si="1"/>
        <v>2.0374999999999996</v>
      </c>
    </row>
    <row r="91" spans="1:11">
      <c r="A91" t="s">
        <v>596</v>
      </c>
      <c r="B91" t="s">
        <v>75</v>
      </c>
      <c r="C91">
        <v>36.1</v>
      </c>
      <c r="D91">
        <v>142.69999999999999</v>
      </c>
      <c r="E91">
        <v>0.7</v>
      </c>
      <c r="F91">
        <v>8</v>
      </c>
      <c r="G91">
        <v>81.099999999999994</v>
      </c>
      <c r="H91">
        <v>0.9</v>
      </c>
      <c r="I91">
        <v>0.8</v>
      </c>
      <c r="J91">
        <v>30.3</v>
      </c>
      <c r="K91">
        <f t="shared" si="1"/>
        <v>1.94875</v>
      </c>
    </row>
    <row r="92" spans="1:11">
      <c r="A92" t="s">
        <v>586</v>
      </c>
      <c r="B92" t="s">
        <v>73</v>
      </c>
      <c r="C92">
        <v>8.4</v>
      </c>
      <c r="D92">
        <v>35.200000000000003</v>
      </c>
      <c r="E92">
        <v>1.4</v>
      </c>
      <c r="F92">
        <v>9</v>
      </c>
      <c r="G92">
        <v>81.2</v>
      </c>
      <c r="H92">
        <v>1.3</v>
      </c>
      <c r="I92">
        <v>0.1</v>
      </c>
      <c r="J92">
        <v>27.7</v>
      </c>
      <c r="K92">
        <f t="shared" si="1"/>
        <v>1.7837499999999999</v>
      </c>
    </row>
    <row r="93" spans="1:11">
      <c r="A93" t="s">
        <v>602</v>
      </c>
      <c r="B93" t="s">
        <v>26</v>
      </c>
      <c r="C93">
        <v>23.5</v>
      </c>
      <c r="D93">
        <v>120.1</v>
      </c>
      <c r="E93">
        <v>0.8</v>
      </c>
      <c r="F93">
        <v>7.6</v>
      </c>
      <c r="G93">
        <v>66.2</v>
      </c>
      <c r="H93">
        <v>0.4</v>
      </c>
      <c r="I93">
        <v>0.2</v>
      </c>
      <c r="J93">
        <v>25.6</v>
      </c>
      <c r="K93">
        <f t="shared" si="1"/>
        <v>1.6368750000000003</v>
      </c>
    </row>
    <row r="94" spans="1:11">
      <c r="A94" t="s">
        <v>572</v>
      </c>
      <c r="B94" t="s">
        <v>341</v>
      </c>
      <c r="C94">
        <v>32.9</v>
      </c>
      <c r="D94">
        <v>127.3</v>
      </c>
      <c r="E94">
        <v>1.1000000000000001</v>
      </c>
      <c r="F94">
        <v>6.5</v>
      </c>
      <c r="G94">
        <v>55</v>
      </c>
      <c r="H94">
        <v>0.1</v>
      </c>
      <c r="I94">
        <v>0</v>
      </c>
      <c r="J94">
        <v>25.3</v>
      </c>
      <c r="K94">
        <f t="shared" si="1"/>
        <v>1.6300000000000001</v>
      </c>
    </row>
    <row r="95" spans="1:11">
      <c r="A95" t="s">
        <v>584</v>
      </c>
      <c r="B95" t="s">
        <v>85</v>
      </c>
      <c r="C95">
        <v>12.9</v>
      </c>
      <c r="D95">
        <v>38.299999999999997</v>
      </c>
      <c r="E95">
        <v>0.3</v>
      </c>
      <c r="F95">
        <v>15.5</v>
      </c>
      <c r="G95">
        <v>149.4</v>
      </c>
      <c r="H95">
        <v>1</v>
      </c>
      <c r="I95">
        <v>0.8</v>
      </c>
      <c r="J95">
        <v>24.9</v>
      </c>
      <c r="K95">
        <f t="shared" si="1"/>
        <v>1.6575</v>
      </c>
    </row>
    <row r="96" spans="1:11">
      <c r="A96" t="s">
        <v>583</v>
      </c>
      <c r="B96" t="s">
        <v>17</v>
      </c>
      <c r="C96">
        <v>17.7</v>
      </c>
      <c r="D96">
        <v>88</v>
      </c>
      <c r="E96">
        <v>0.7</v>
      </c>
      <c r="F96">
        <v>12.1</v>
      </c>
      <c r="G96">
        <v>97</v>
      </c>
      <c r="H96">
        <v>0.3</v>
      </c>
      <c r="I96">
        <v>0.1</v>
      </c>
      <c r="J96">
        <v>24.3</v>
      </c>
      <c r="K96">
        <f t="shared" si="1"/>
        <v>1.5943750000000001</v>
      </c>
    </row>
    <row r="97" spans="1:11">
      <c r="A97" t="s">
        <v>582</v>
      </c>
      <c r="B97" t="s">
        <v>17</v>
      </c>
      <c r="C97">
        <v>18</v>
      </c>
      <c r="D97">
        <v>77.099999999999994</v>
      </c>
      <c r="E97">
        <v>0.8</v>
      </c>
      <c r="F97">
        <v>12.2</v>
      </c>
      <c r="G97">
        <v>90.2</v>
      </c>
      <c r="H97">
        <v>0.5</v>
      </c>
      <c r="I97">
        <v>0.2</v>
      </c>
      <c r="J97">
        <v>24.1</v>
      </c>
      <c r="K97">
        <f t="shared" si="1"/>
        <v>1.5843750000000001</v>
      </c>
    </row>
    <row r="98" spans="1:11">
      <c r="A98" t="s">
        <v>499</v>
      </c>
      <c r="B98" t="s">
        <v>62</v>
      </c>
      <c r="C98">
        <v>20.100000000000001</v>
      </c>
      <c r="D98">
        <v>61</v>
      </c>
      <c r="E98">
        <v>0.2</v>
      </c>
      <c r="F98">
        <v>7.5</v>
      </c>
      <c r="G98">
        <v>61</v>
      </c>
      <c r="H98">
        <v>1.8</v>
      </c>
      <c r="I98">
        <v>0.1</v>
      </c>
      <c r="J98">
        <v>24</v>
      </c>
      <c r="K98">
        <f t="shared" si="1"/>
        <v>1.5468750000000002</v>
      </c>
    </row>
    <row r="99" spans="1:11">
      <c r="A99" t="s">
        <v>585</v>
      </c>
      <c r="B99" t="s">
        <v>85</v>
      </c>
      <c r="C99">
        <v>29.8</v>
      </c>
      <c r="D99">
        <v>128.80000000000001</v>
      </c>
      <c r="E99">
        <v>0.7</v>
      </c>
      <c r="F99">
        <v>7.4</v>
      </c>
      <c r="G99">
        <v>57.6</v>
      </c>
      <c r="H99">
        <v>0.1</v>
      </c>
      <c r="I99">
        <v>0.1</v>
      </c>
      <c r="J99">
        <v>23.1</v>
      </c>
      <c r="K99">
        <f t="shared" si="1"/>
        <v>1.49875</v>
      </c>
    </row>
    <row r="100" spans="1:11">
      <c r="A100" t="s">
        <v>591</v>
      </c>
      <c r="B100" t="s">
        <v>83</v>
      </c>
      <c r="C100">
        <v>38.4</v>
      </c>
      <c r="D100">
        <v>140.5</v>
      </c>
      <c r="E100">
        <v>0.7</v>
      </c>
      <c r="F100">
        <v>5.8</v>
      </c>
      <c r="G100">
        <v>46.5</v>
      </c>
      <c r="H100">
        <v>0.1</v>
      </c>
      <c r="I100">
        <v>0.2</v>
      </c>
      <c r="J100">
        <v>22.8</v>
      </c>
      <c r="K100">
        <f t="shared" si="1"/>
        <v>1.48</v>
      </c>
    </row>
    <row r="101" spans="1:11">
      <c r="A101" t="s">
        <v>598</v>
      </c>
      <c r="B101" t="s">
        <v>34</v>
      </c>
      <c r="C101">
        <v>27.5</v>
      </c>
      <c r="D101">
        <v>121.7</v>
      </c>
      <c r="E101">
        <v>0.6</v>
      </c>
      <c r="F101">
        <v>6.9</v>
      </c>
      <c r="G101">
        <v>59.5</v>
      </c>
      <c r="H101">
        <v>0.2</v>
      </c>
      <c r="I101">
        <v>0.1</v>
      </c>
      <c r="J101">
        <v>22.3</v>
      </c>
      <c r="K101">
        <f t="shared" si="1"/>
        <v>1.463125</v>
      </c>
    </row>
    <row r="102" spans="1:11">
      <c r="A102" t="s">
        <v>533</v>
      </c>
      <c r="B102" t="s">
        <v>47</v>
      </c>
      <c r="C102">
        <v>31.6</v>
      </c>
      <c r="D102">
        <v>126</v>
      </c>
      <c r="E102">
        <v>0.9</v>
      </c>
      <c r="F102">
        <v>4.7</v>
      </c>
      <c r="G102">
        <v>34.299999999999997</v>
      </c>
      <c r="H102">
        <v>0.2</v>
      </c>
      <c r="I102">
        <v>0.4</v>
      </c>
      <c r="J102">
        <v>21.9</v>
      </c>
      <c r="K102">
        <f t="shared" si="1"/>
        <v>1.3937499999999998</v>
      </c>
    </row>
    <row r="103" spans="1:11">
      <c r="A103" t="s">
        <v>536</v>
      </c>
      <c r="B103" t="s">
        <v>34</v>
      </c>
      <c r="C103">
        <v>40.299999999999997</v>
      </c>
      <c r="D103">
        <v>161.5</v>
      </c>
      <c r="E103">
        <v>0.8</v>
      </c>
      <c r="F103">
        <v>1.8</v>
      </c>
      <c r="G103">
        <v>14.8</v>
      </c>
      <c r="H103">
        <v>0</v>
      </c>
      <c r="I103">
        <v>0.4</v>
      </c>
      <c r="J103">
        <v>21.8</v>
      </c>
      <c r="K103">
        <f t="shared" si="1"/>
        <v>1.3631249999999999</v>
      </c>
    </row>
    <row r="104" spans="1:11">
      <c r="A104" t="s">
        <v>559</v>
      </c>
      <c r="B104" t="s">
        <v>17</v>
      </c>
      <c r="C104">
        <v>18.100000000000001</v>
      </c>
      <c r="D104">
        <v>71.3</v>
      </c>
      <c r="E104">
        <v>0.7</v>
      </c>
      <c r="F104">
        <v>9.5</v>
      </c>
      <c r="G104">
        <v>80.2</v>
      </c>
      <c r="H104">
        <v>0.4</v>
      </c>
      <c r="I104">
        <v>0</v>
      </c>
      <c r="J104">
        <v>21.1</v>
      </c>
      <c r="K104">
        <f t="shared" si="1"/>
        <v>1.4187499999999997</v>
      </c>
    </row>
    <row r="105" spans="1:11">
      <c r="A105" t="s">
        <v>580</v>
      </c>
      <c r="B105" t="s">
        <v>32</v>
      </c>
      <c r="C105">
        <v>1.5</v>
      </c>
      <c r="D105">
        <v>2.4</v>
      </c>
      <c r="E105">
        <v>0</v>
      </c>
      <c r="F105">
        <v>7.3</v>
      </c>
      <c r="G105">
        <v>85</v>
      </c>
      <c r="H105">
        <v>1.9</v>
      </c>
      <c r="I105">
        <v>0</v>
      </c>
      <c r="J105">
        <v>20</v>
      </c>
      <c r="K105">
        <f t="shared" si="1"/>
        <v>1.3043749999999998</v>
      </c>
    </row>
    <row r="106" spans="1:11">
      <c r="A106" t="s">
        <v>590</v>
      </c>
      <c r="B106" t="s">
        <v>15</v>
      </c>
      <c r="C106">
        <v>16.399999999999999</v>
      </c>
      <c r="D106">
        <v>60.4</v>
      </c>
      <c r="E106">
        <v>0.2</v>
      </c>
      <c r="F106">
        <v>12.6</v>
      </c>
      <c r="G106">
        <v>100.8</v>
      </c>
      <c r="H106">
        <v>0.5</v>
      </c>
      <c r="I106">
        <v>0.3</v>
      </c>
      <c r="J106">
        <v>20</v>
      </c>
      <c r="K106">
        <f t="shared" si="1"/>
        <v>1.3112499999999998</v>
      </c>
    </row>
    <row r="107" spans="1:11">
      <c r="A107" t="s">
        <v>579</v>
      </c>
      <c r="B107" t="s">
        <v>22</v>
      </c>
      <c r="C107">
        <v>20.7</v>
      </c>
      <c r="D107">
        <v>76.400000000000006</v>
      </c>
      <c r="E107">
        <v>1</v>
      </c>
      <c r="F107">
        <v>8.1</v>
      </c>
      <c r="G107">
        <v>54.3</v>
      </c>
      <c r="H107">
        <v>0.2</v>
      </c>
      <c r="I107">
        <v>0.4</v>
      </c>
      <c r="J107">
        <v>19.5</v>
      </c>
      <c r="K107">
        <f t="shared" si="1"/>
        <v>1.2675000000000001</v>
      </c>
    </row>
    <row r="108" spans="1:11">
      <c r="A108" t="s">
        <v>564</v>
      </c>
      <c r="B108" t="s">
        <v>68</v>
      </c>
      <c r="C108">
        <v>28.1</v>
      </c>
      <c r="D108">
        <v>104.6</v>
      </c>
      <c r="E108">
        <v>0.2</v>
      </c>
      <c r="F108">
        <v>7.9</v>
      </c>
      <c r="G108">
        <v>64.2</v>
      </c>
      <c r="H108">
        <v>0.1</v>
      </c>
      <c r="I108">
        <v>0</v>
      </c>
      <c r="J108">
        <v>18.8</v>
      </c>
      <c r="K108">
        <f t="shared" si="1"/>
        <v>1.2168749999999999</v>
      </c>
    </row>
    <row r="109" spans="1:11">
      <c r="A109" t="s">
        <v>1122</v>
      </c>
      <c r="B109" t="s">
        <v>28</v>
      </c>
      <c r="C109">
        <v>11</v>
      </c>
      <c r="D109">
        <v>44</v>
      </c>
      <c r="E109">
        <v>0</v>
      </c>
      <c r="F109">
        <v>10</v>
      </c>
      <c r="G109">
        <v>84</v>
      </c>
      <c r="H109">
        <v>1</v>
      </c>
      <c r="I109">
        <v>0</v>
      </c>
      <c r="J109">
        <v>18.8</v>
      </c>
      <c r="K109">
        <f t="shared" si="1"/>
        <v>1.2375</v>
      </c>
    </row>
    <row r="110" spans="1:11">
      <c r="A110" t="s">
        <v>578</v>
      </c>
      <c r="B110" t="s">
        <v>32</v>
      </c>
      <c r="C110">
        <v>28.9</v>
      </c>
      <c r="D110">
        <v>131.4</v>
      </c>
      <c r="E110">
        <v>0.5</v>
      </c>
      <c r="F110">
        <v>3.1</v>
      </c>
      <c r="G110">
        <v>25</v>
      </c>
      <c r="H110">
        <v>0.1</v>
      </c>
      <c r="I110">
        <v>0.4</v>
      </c>
      <c r="J110">
        <v>18.3</v>
      </c>
      <c r="K110">
        <f t="shared" si="1"/>
        <v>1.171875</v>
      </c>
    </row>
    <row r="111" spans="1:11">
      <c r="A111" t="s">
        <v>557</v>
      </c>
      <c r="B111" t="s">
        <v>91</v>
      </c>
      <c r="C111">
        <v>33.700000000000003</v>
      </c>
      <c r="D111">
        <v>134.9</v>
      </c>
      <c r="E111">
        <v>0.5</v>
      </c>
      <c r="F111">
        <v>2.8</v>
      </c>
      <c r="G111">
        <v>19.899999999999999</v>
      </c>
      <c r="H111">
        <v>0.1</v>
      </c>
      <c r="I111">
        <v>0.4</v>
      </c>
      <c r="J111">
        <v>18</v>
      </c>
      <c r="K111">
        <f t="shared" si="1"/>
        <v>1.1600000000000001</v>
      </c>
    </row>
    <row r="112" spans="1:11">
      <c r="A112" t="s">
        <v>568</v>
      </c>
      <c r="B112" t="s">
        <v>26</v>
      </c>
      <c r="C112">
        <v>3.2</v>
      </c>
      <c r="D112">
        <v>12.4</v>
      </c>
      <c r="E112">
        <v>0</v>
      </c>
      <c r="F112">
        <v>12.6</v>
      </c>
      <c r="G112">
        <v>94.7</v>
      </c>
      <c r="H112">
        <v>0.9</v>
      </c>
      <c r="I112">
        <v>0</v>
      </c>
      <c r="J112">
        <v>16.399999999999999</v>
      </c>
      <c r="K112">
        <f t="shared" si="1"/>
        <v>1.0856250000000001</v>
      </c>
    </row>
    <row r="113" spans="1:11">
      <c r="A113" t="s">
        <v>574</v>
      </c>
      <c r="B113" t="s">
        <v>19</v>
      </c>
      <c r="C113">
        <v>4.5999999999999996</v>
      </c>
      <c r="D113">
        <v>20.100000000000001</v>
      </c>
      <c r="E113">
        <v>0.2</v>
      </c>
      <c r="F113">
        <v>10.199999999999999</v>
      </c>
      <c r="G113">
        <v>79.599999999999994</v>
      </c>
      <c r="H113">
        <v>0.9</v>
      </c>
      <c r="I113">
        <v>0.2</v>
      </c>
      <c r="J113">
        <v>16.3</v>
      </c>
      <c r="K113">
        <f t="shared" si="1"/>
        <v>1.0743750000000001</v>
      </c>
    </row>
    <row r="114" spans="1:11">
      <c r="A114" t="s">
        <v>594</v>
      </c>
      <c r="B114" t="s">
        <v>24</v>
      </c>
      <c r="C114">
        <v>18.899999999999999</v>
      </c>
      <c r="D114">
        <v>82.6</v>
      </c>
      <c r="E114">
        <v>0.8</v>
      </c>
      <c r="F114">
        <v>3.6</v>
      </c>
      <c r="G114">
        <v>25.3</v>
      </c>
      <c r="H114">
        <v>0.1</v>
      </c>
      <c r="I114">
        <v>0.2</v>
      </c>
      <c r="J114">
        <v>15.5</v>
      </c>
      <c r="K114">
        <f t="shared" si="1"/>
        <v>1.0093750000000001</v>
      </c>
    </row>
    <row r="115" spans="1:11">
      <c r="A115" t="s">
        <v>569</v>
      </c>
      <c r="B115" t="s">
        <v>49</v>
      </c>
      <c r="C115">
        <v>0.8</v>
      </c>
      <c r="D115">
        <v>2</v>
      </c>
      <c r="E115">
        <v>0</v>
      </c>
      <c r="F115">
        <v>19.600000000000001</v>
      </c>
      <c r="G115">
        <v>148.9</v>
      </c>
      <c r="H115">
        <v>0.6</v>
      </c>
      <c r="I115">
        <v>1.7</v>
      </c>
      <c r="J115">
        <v>15.1</v>
      </c>
      <c r="K115">
        <f t="shared" si="1"/>
        <v>1.078125</v>
      </c>
    </row>
    <row r="116" spans="1:11">
      <c r="A116" t="s">
        <v>573</v>
      </c>
      <c r="B116" t="s">
        <v>47</v>
      </c>
      <c r="C116">
        <v>14</v>
      </c>
      <c r="D116">
        <v>64.099999999999994</v>
      </c>
      <c r="E116">
        <v>0.4</v>
      </c>
      <c r="F116">
        <v>7.2</v>
      </c>
      <c r="G116">
        <v>49.5</v>
      </c>
      <c r="H116">
        <v>0.2</v>
      </c>
      <c r="I116">
        <v>0.1</v>
      </c>
      <c r="J116">
        <v>15</v>
      </c>
      <c r="K116">
        <f t="shared" si="1"/>
        <v>0.96750000000000003</v>
      </c>
    </row>
    <row r="117" spans="1:11">
      <c r="A117" t="s">
        <v>567</v>
      </c>
      <c r="B117" t="s">
        <v>88</v>
      </c>
      <c r="C117">
        <v>23.3</v>
      </c>
      <c r="D117">
        <v>79.5</v>
      </c>
      <c r="E117">
        <v>0.4</v>
      </c>
      <c r="F117">
        <v>5.5</v>
      </c>
      <c r="G117">
        <v>34.4</v>
      </c>
      <c r="H117">
        <v>0.1</v>
      </c>
      <c r="I117">
        <v>0</v>
      </c>
      <c r="J117">
        <v>14.5</v>
      </c>
      <c r="K117">
        <f t="shared" si="1"/>
        <v>0.93375000000000008</v>
      </c>
    </row>
    <row r="118" spans="1:11">
      <c r="A118" t="s">
        <v>566</v>
      </c>
      <c r="B118" t="s">
        <v>57</v>
      </c>
      <c r="C118">
        <v>16.2</v>
      </c>
      <c r="D118">
        <v>67.3</v>
      </c>
      <c r="E118">
        <v>0.5</v>
      </c>
      <c r="F118">
        <v>5.3</v>
      </c>
      <c r="G118">
        <v>41.7</v>
      </c>
      <c r="H118">
        <v>0.1</v>
      </c>
      <c r="I118">
        <v>0.1</v>
      </c>
      <c r="J118">
        <v>14.4</v>
      </c>
      <c r="K118">
        <f t="shared" si="1"/>
        <v>0.926875</v>
      </c>
    </row>
    <row r="119" spans="1:11">
      <c r="A119" t="s">
        <v>532</v>
      </c>
      <c r="B119" t="s">
        <v>141</v>
      </c>
      <c r="C119">
        <v>12.7</v>
      </c>
      <c r="D119">
        <v>49.7</v>
      </c>
      <c r="E119">
        <v>0.4</v>
      </c>
      <c r="F119">
        <v>6.5</v>
      </c>
      <c r="G119">
        <v>57.2</v>
      </c>
      <c r="H119">
        <v>0.3</v>
      </c>
      <c r="I119">
        <v>0.1</v>
      </c>
      <c r="J119">
        <v>14.2</v>
      </c>
      <c r="K119">
        <f t="shared" si="1"/>
        <v>0.95875000000000021</v>
      </c>
    </row>
    <row r="120" spans="1:11">
      <c r="A120" t="s">
        <v>538</v>
      </c>
      <c r="B120" t="s">
        <v>39</v>
      </c>
      <c r="C120">
        <v>6.1</v>
      </c>
      <c r="D120">
        <v>18</v>
      </c>
      <c r="E120">
        <v>0.3</v>
      </c>
      <c r="F120">
        <v>8.6999999999999993</v>
      </c>
      <c r="G120">
        <v>67.5</v>
      </c>
      <c r="H120">
        <v>0.6</v>
      </c>
      <c r="I120">
        <v>0</v>
      </c>
      <c r="J120">
        <v>14.1</v>
      </c>
      <c r="K120">
        <f t="shared" si="1"/>
        <v>0.92624999999999991</v>
      </c>
    </row>
    <row r="121" spans="1:11">
      <c r="A121" t="s">
        <v>558</v>
      </c>
      <c r="B121" t="s">
        <v>28</v>
      </c>
      <c r="C121">
        <v>8.5</v>
      </c>
      <c r="D121">
        <v>24.8</v>
      </c>
      <c r="E121">
        <v>0.2</v>
      </c>
      <c r="F121">
        <v>6.4</v>
      </c>
      <c r="G121">
        <v>25</v>
      </c>
      <c r="H121">
        <v>1.6</v>
      </c>
      <c r="I121">
        <v>0.6</v>
      </c>
      <c r="J121">
        <v>14</v>
      </c>
      <c r="K121">
        <f t="shared" si="1"/>
        <v>0.95125000000000015</v>
      </c>
    </row>
    <row r="122" spans="1:11">
      <c r="A122" t="s">
        <v>560</v>
      </c>
      <c r="B122" t="s">
        <v>91</v>
      </c>
      <c r="C122">
        <v>10.4</v>
      </c>
      <c r="D122">
        <v>39.299999999999997</v>
      </c>
      <c r="E122">
        <v>0.2</v>
      </c>
      <c r="F122">
        <v>8.8000000000000007</v>
      </c>
      <c r="G122">
        <v>75.7</v>
      </c>
      <c r="H122">
        <v>0.2</v>
      </c>
      <c r="I122">
        <v>0</v>
      </c>
      <c r="J122">
        <v>13.4</v>
      </c>
      <c r="K122">
        <f t="shared" si="1"/>
        <v>0.92375000000000007</v>
      </c>
    </row>
    <row r="123" spans="1:11">
      <c r="A123" t="s">
        <v>531</v>
      </c>
      <c r="B123" t="s">
        <v>68</v>
      </c>
      <c r="C123">
        <v>17.8</v>
      </c>
      <c r="D123">
        <v>55.7</v>
      </c>
      <c r="E123">
        <v>0.7</v>
      </c>
      <c r="F123">
        <v>3.3</v>
      </c>
      <c r="G123">
        <v>29.9</v>
      </c>
      <c r="H123">
        <v>0.2</v>
      </c>
      <c r="I123">
        <v>0.4</v>
      </c>
      <c r="J123">
        <v>12.8</v>
      </c>
      <c r="K123">
        <f t="shared" si="1"/>
        <v>0.8431249999999999</v>
      </c>
    </row>
    <row r="124" spans="1:11">
      <c r="A124" t="s">
        <v>563</v>
      </c>
      <c r="B124" t="s">
        <v>132</v>
      </c>
      <c r="C124">
        <v>10.4</v>
      </c>
      <c r="D124">
        <v>40.6</v>
      </c>
      <c r="E124">
        <v>0.2</v>
      </c>
      <c r="F124">
        <v>7.5</v>
      </c>
      <c r="G124">
        <v>61.2</v>
      </c>
      <c r="H124">
        <v>0.2</v>
      </c>
      <c r="I124">
        <v>0</v>
      </c>
      <c r="J124">
        <v>12.7</v>
      </c>
      <c r="K124">
        <f t="shared" si="1"/>
        <v>0.83312500000000012</v>
      </c>
    </row>
    <row r="125" spans="1:11">
      <c r="A125" t="s">
        <v>561</v>
      </c>
      <c r="B125" t="s">
        <v>47</v>
      </c>
      <c r="C125">
        <v>16.899999999999999</v>
      </c>
      <c r="D125">
        <v>66.3</v>
      </c>
      <c r="E125">
        <v>0.7</v>
      </c>
      <c r="F125">
        <v>2.2999999999999998</v>
      </c>
      <c r="G125">
        <v>16.7</v>
      </c>
      <c r="H125">
        <v>0</v>
      </c>
      <c r="I125">
        <v>0.1</v>
      </c>
      <c r="J125">
        <v>12.5</v>
      </c>
      <c r="K125">
        <f t="shared" si="1"/>
        <v>0.78312499999999996</v>
      </c>
    </row>
    <row r="126" spans="1:11">
      <c r="A126" t="s">
        <v>537</v>
      </c>
      <c r="B126" t="s">
        <v>24</v>
      </c>
      <c r="C126">
        <v>0.2</v>
      </c>
      <c r="D126">
        <v>0.2</v>
      </c>
      <c r="E126">
        <v>0</v>
      </c>
      <c r="F126">
        <v>8.6999999999999993</v>
      </c>
      <c r="G126">
        <v>78.099999999999994</v>
      </c>
      <c r="H126">
        <v>0.7</v>
      </c>
      <c r="I126">
        <v>0.1</v>
      </c>
      <c r="J126">
        <v>12</v>
      </c>
      <c r="K126">
        <f t="shared" si="1"/>
        <v>0.79374999999999996</v>
      </c>
    </row>
    <row r="127" spans="1:11">
      <c r="A127" t="s">
        <v>575</v>
      </c>
      <c r="B127" t="s">
        <v>39</v>
      </c>
      <c r="C127">
        <v>8.1999999999999993</v>
      </c>
      <c r="D127">
        <v>37.6</v>
      </c>
      <c r="E127">
        <v>0</v>
      </c>
      <c r="F127">
        <v>7.9</v>
      </c>
      <c r="G127">
        <v>63.4</v>
      </c>
      <c r="H127">
        <v>0.3</v>
      </c>
      <c r="I127">
        <v>0.1</v>
      </c>
      <c r="J127">
        <v>11.9</v>
      </c>
      <c r="K127">
        <f t="shared" si="1"/>
        <v>0.78062500000000012</v>
      </c>
    </row>
    <row r="128" spans="1:11">
      <c r="A128" t="s">
        <v>556</v>
      </c>
      <c r="B128" t="s">
        <v>36</v>
      </c>
      <c r="C128">
        <v>14.1</v>
      </c>
      <c r="D128">
        <v>52.3</v>
      </c>
      <c r="E128">
        <v>0.3</v>
      </c>
      <c r="F128">
        <v>5.6</v>
      </c>
      <c r="G128">
        <v>45.3</v>
      </c>
      <c r="H128">
        <v>0.1</v>
      </c>
      <c r="I128">
        <v>0.1</v>
      </c>
      <c r="J128">
        <v>11.8</v>
      </c>
      <c r="K128">
        <f t="shared" si="1"/>
        <v>0.78249999999999986</v>
      </c>
    </row>
    <row r="129" spans="1:11">
      <c r="A129" t="s">
        <v>553</v>
      </c>
      <c r="B129" t="s">
        <v>62</v>
      </c>
      <c r="C129">
        <v>4</v>
      </c>
      <c r="D129">
        <v>9.1</v>
      </c>
      <c r="E129">
        <v>0.2</v>
      </c>
      <c r="F129">
        <v>9.3000000000000007</v>
      </c>
      <c r="G129">
        <v>67</v>
      </c>
      <c r="H129">
        <v>0.6</v>
      </c>
      <c r="I129">
        <v>0.2</v>
      </c>
      <c r="J129">
        <v>11.7</v>
      </c>
      <c r="K129">
        <f t="shared" si="1"/>
        <v>0.80874999999999997</v>
      </c>
    </row>
    <row r="130" spans="1:11">
      <c r="A130" t="s">
        <v>551</v>
      </c>
      <c r="B130" t="s">
        <v>55</v>
      </c>
      <c r="C130">
        <v>10.6</v>
      </c>
      <c r="D130">
        <v>38.6</v>
      </c>
      <c r="E130">
        <v>0.2</v>
      </c>
      <c r="F130">
        <v>5.4</v>
      </c>
      <c r="G130">
        <v>53.9</v>
      </c>
      <c r="H130">
        <v>0.1</v>
      </c>
      <c r="I130">
        <v>0.1</v>
      </c>
      <c r="J130">
        <v>11.4</v>
      </c>
      <c r="K130">
        <f t="shared" ref="K130:K193" si="2">(((D130/5)*$P$1)+(E130*$P$2)+(0.2*F130*$P$3)+((G130/5)*$P$4)+(H130*$P$5)+(I130*$P$6))/16</f>
        <v>0.71187500000000004</v>
      </c>
    </row>
    <row r="131" spans="1:11">
      <c r="A131" t="s">
        <v>554</v>
      </c>
      <c r="B131" t="s">
        <v>41</v>
      </c>
      <c r="C131">
        <v>8.1999999999999993</v>
      </c>
      <c r="D131">
        <v>26.2</v>
      </c>
      <c r="E131">
        <v>0.2</v>
      </c>
      <c r="F131">
        <v>6.7</v>
      </c>
      <c r="G131">
        <v>57.6</v>
      </c>
      <c r="H131">
        <v>0.3</v>
      </c>
      <c r="I131">
        <v>0.1</v>
      </c>
      <c r="J131">
        <v>11.4</v>
      </c>
      <c r="K131">
        <f t="shared" si="2"/>
        <v>0.74062500000000009</v>
      </c>
    </row>
    <row r="132" spans="1:11">
      <c r="A132" t="s">
        <v>562</v>
      </c>
      <c r="B132" t="s">
        <v>73</v>
      </c>
      <c r="C132">
        <v>8.6999999999999993</v>
      </c>
      <c r="D132">
        <v>34.299999999999997</v>
      </c>
      <c r="E132">
        <v>0.2</v>
      </c>
      <c r="F132">
        <v>6.1</v>
      </c>
      <c r="G132">
        <v>50.1</v>
      </c>
      <c r="H132">
        <v>0.3</v>
      </c>
      <c r="I132">
        <v>0.1</v>
      </c>
      <c r="J132">
        <v>10.7</v>
      </c>
      <c r="K132">
        <f t="shared" si="2"/>
        <v>0.74062500000000009</v>
      </c>
    </row>
    <row r="133" spans="1:11">
      <c r="A133" t="s">
        <v>550</v>
      </c>
      <c r="B133" t="s">
        <v>30</v>
      </c>
      <c r="C133">
        <v>16.7</v>
      </c>
      <c r="D133">
        <v>56.9</v>
      </c>
      <c r="E133">
        <v>0.4</v>
      </c>
      <c r="F133">
        <v>3.3</v>
      </c>
      <c r="G133">
        <v>21.3</v>
      </c>
      <c r="H133">
        <v>0</v>
      </c>
      <c r="I133">
        <v>0.1</v>
      </c>
      <c r="J133">
        <v>10.3</v>
      </c>
      <c r="K133">
        <f t="shared" si="2"/>
        <v>0.64687500000000009</v>
      </c>
    </row>
    <row r="134" spans="1:11">
      <c r="A134" t="s">
        <v>535</v>
      </c>
      <c r="B134" t="s">
        <v>91</v>
      </c>
      <c r="C134">
        <v>14.6</v>
      </c>
      <c r="D134">
        <v>67</v>
      </c>
      <c r="E134">
        <v>0.3</v>
      </c>
      <c r="F134">
        <v>1.9</v>
      </c>
      <c r="G134">
        <v>17.2</v>
      </c>
      <c r="H134">
        <v>0</v>
      </c>
      <c r="I134">
        <v>0.1</v>
      </c>
      <c r="J134">
        <v>10</v>
      </c>
      <c r="K134">
        <f t="shared" si="2"/>
        <v>0.63812500000000005</v>
      </c>
    </row>
    <row r="135" spans="1:11">
      <c r="A135" t="s">
        <v>540</v>
      </c>
      <c r="B135" t="s">
        <v>15</v>
      </c>
      <c r="C135">
        <v>15.3</v>
      </c>
      <c r="D135">
        <v>59.3</v>
      </c>
      <c r="E135">
        <v>0.4</v>
      </c>
      <c r="F135">
        <v>2.2000000000000002</v>
      </c>
      <c r="G135">
        <v>16.5</v>
      </c>
      <c r="H135">
        <v>0.1</v>
      </c>
      <c r="I135">
        <v>0.2</v>
      </c>
      <c r="J135">
        <v>9.9</v>
      </c>
      <c r="K135">
        <f t="shared" si="2"/>
        <v>0.65</v>
      </c>
    </row>
    <row r="136" spans="1:11">
      <c r="A136" t="s">
        <v>547</v>
      </c>
      <c r="B136" t="s">
        <v>15</v>
      </c>
      <c r="C136">
        <v>2.7</v>
      </c>
      <c r="D136">
        <v>7</v>
      </c>
      <c r="E136">
        <v>0</v>
      </c>
      <c r="F136">
        <v>9.1</v>
      </c>
      <c r="G136">
        <v>68.2</v>
      </c>
      <c r="H136">
        <v>0.3</v>
      </c>
      <c r="I136">
        <v>0.1</v>
      </c>
      <c r="J136">
        <v>9.6</v>
      </c>
      <c r="K136">
        <f t="shared" si="2"/>
        <v>0.62687500000000007</v>
      </c>
    </row>
    <row r="137" spans="1:11">
      <c r="A137" t="s">
        <v>548</v>
      </c>
      <c r="B137" t="s">
        <v>83</v>
      </c>
      <c r="C137">
        <v>9.1</v>
      </c>
      <c r="D137">
        <v>35.200000000000003</v>
      </c>
      <c r="E137">
        <v>0.2</v>
      </c>
      <c r="F137">
        <v>4.3</v>
      </c>
      <c r="G137">
        <v>35.700000000000003</v>
      </c>
      <c r="H137">
        <v>0.1</v>
      </c>
      <c r="I137">
        <v>0</v>
      </c>
      <c r="J137">
        <v>9.3000000000000007</v>
      </c>
      <c r="K137">
        <f t="shared" si="2"/>
        <v>0.58250000000000002</v>
      </c>
    </row>
    <row r="138" spans="1:11">
      <c r="A138" t="s">
        <v>581</v>
      </c>
      <c r="B138" t="s">
        <v>49</v>
      </c>
      <c r="C138">
        <v>9.5</v>
      </c>
      <c r="D138">
        <v>37.700000000000003</v>
      </c>
      <c r="E138">
        <v>0.3</v>
      </c>
      <c r="F138">
        <v>3.7</v>
      </c>
      <c r="G138">
        <v>30.8</v>
      </c>
      <c r="H138">
        <v>0.1</v>
      </c>
      <c r="I138">
        <v>0</v>
      </c>
      <c r="J138">
        <v>9.1999999999999993</v>
      </c>
      <c r="K138">
        <f t="shared" si="2"/>
        <v>0.60124999999999995</v>
      </c>
    </row>
    <row r="139" spans="1:11">
      <c r="A139" t="s">
        <v>545</v>
      </c>
      <c r="B139" t="s">
        <v>68</v>
      </c>
      <c r="C139">
        <v>9.3000000000000007</v>
      </c>
      <c r="D139">
        <v>37</v>
      </c>
      <c r="E139">
        <v>0.3</v>
      </c>
      <c r="F139">
        <v>4.5999999999999996</v>
      </c>
      <c r="G139">
        <v>31.5</v>
      </c>
      <c r="H139">
        <v>0.1</v>
      </c>
      <c r="I139">
        <v>0</v>
      </c>
      <c r="J139">
        <v>9</v>
      </c>
      <c r="K139">
        <f t="shared" si="2"/>
        <v>0.60687499999999994</v>
      </c>
    </row>
    <row r="140" spans="1:11">
      <c r="A140" t="s">
        <v>571</v>
      </c>
      <c r="B140" t="s">
        <v>53</v>
      </c>
      <c r="C140">
        <v>6.7</v>
      </c>
      <c r="D140">
        <v>34.200000000000003</v>
      </c>
      <c r="E140">
        <v>0.2</v>
      </c>
      <c r="F140">
        <v>4.9000000000000004</v>
      </c>
      <c r="G140">
        <v>34.6</v>
      </c>
      <c r="H140">
        <v>0.1</v>
      </c>
      <c r="I140">
        <v>0.1</v>
      </c>
      <c r="J140">
        <v>8.8000000000000007</v>
      </c>
      <c r="K140">
        <f t="shared" si="2"/>
        <v>0.56062500000000004</v>
      </c>
    </row>
    <row r="141" spans="1:11">
      <c r="A141" t="s">
        <v>543</v>
      </c>
      <c r="B141" t="s">
        <v>24</v>
      </c>
      <c r="C141">
        <v>10.9</v>
      </c>
      <c r="D141">
        <v>43.8</v>
      </c>
      <c r="E141">
        <v>0.5</v>
      </c>
      <c r="F141">
        <v>1.4</v>
      </c>
      <c r="G141">
        <v>7.3</v>
      </c>
      <c r="H141">
        <v>0</v>
      </c>
      <c r="I141">
        <v>0</v>
      </c>
      <c r="J141">
        <v>8.3000000000000007</v>
      </c>
      <c r="K141">
        <f t="shared" si="2"/>
        <v>0.515625</v>
      </c>
    </row>
    <row r="142" spans="1:11">
      <c r="A142" t="s">
        <v>546</v>
      </c>
      <c r="B142" t="s">
        <v>95</v>
      </c>
      <c r="C142">
        <v>0</v>
      </c>
      <c r="D142">
        <v>0</v>
      </c>
      <c r="E142">
        <v>0</v>
      </c>
      <c r="F142">
        <v>7.4</v>
      </c>
      <c r="G142">
        <v>63</v>
      </c>
      <c r="H142">
        <v>0.4</v>
      </c>
      <c r="I142">
        <v>0.1</v>
      </c>
      <c r="J142">
        <v>8.3000000000000007</v>
      </c>
      <c r="K142">
        <f t="shared" si="2"/>
        <v>0.57750000000000012</v>
      </c>
    </row>
    <row r="143" spans="1:11">
      <c r="A143" t="s">
        <v>552</v>
      </c>
      <c r="B143" t="s">
        <v>41</v>
      </c>
      <c r="C143">
        <v>4.8</v>
      </c>
      <c r="D143">
        <v>18.7</v>
      </c>
      <c r="E143">
        <v>0.2</v>
      </c>
      <c r="F143">
        <v>5.8</v>
      </c>
      <c r="G143">
        <v>47.2</v>
      </c>
      <c r="H143">
        <v>0.1</v>
      </c>
      <c r="I143">
        <v>0.1</v>
      </c>
      <c r="J143">
        <v>8.3000000000000007</v>
      </c>
      <c r="K143">
        <f t="shared" si="2"/>
        <v>0.54812500000000008</v>
      </c>
    </row>
    <row r="144" spans="1:11">
      <c r="A144" t="s">
        <v>519</v>
      </c>
      <c r="B144" t="s">
        <v>19</v>
      </c>
      <c r="C144">
        <v>11.2</v>
      </c>
      <c r="D144">
        <v>43.3</v>
      </c>
      <c r="E144">
        <v>0.3</v>
      </c>
      <c r="F144">
        <v>2.7</v>
      </c>
      <c r="G144">
        <v>17.8</v>
      </c>
      <c r="H144">
        <v>0.1</v>
      </c>
      <c r="I144">
        <v>0.2</v>
      </c>
      <c r="J144">
        <v>7.9</v>
      </c>
      <c r="K144">
        <f t="shared" si="2"/>
        <v>0.52374999999999994</v>
      </c>
    </row>
    <row r="145" spans="1:11">
      <c r="A145" t="s">
        <v>541</v>
      </c>
      <c r="B145" t="s">
        <v>17</v>
      </c>
      <c r="C145">
        <v>8</v>
      </c>
      <c r="D145">
        <v>28.7</v>
      </c>
      <c r="E145">
        <v>0.1</v>
      </c>
      <c r="F145">
        <v>3.8</v>
      </c>
      <c r="G145">
        <v>36.5</v>
      </c>
      <c r="H145">
        <v>0.1</v>
      </c>
      <c r="I145">
        <v>0</v>
      </c>
      <c r="J145">
        <v>7.8</v>
      </c>
      <c r="K145">
        <f t="shared" si="2"/>
        <v>0.50624999999999998</v>
      </c>
    </row>
    <row r="146" spans="1:11">
      <c r="A146" t="s">
        <v>518</v>
      </c>
      <c r="B146" t="s">
        <v>36</v>
      </c>
      <c r="C146">
        <v>8.4</v>
      </c>
      <c r="D146">
        <v>37.6</v>
      </c>
      <c r="E146">
        <v>0.2</v>
      </c>
      <c r="F146">
        <v>2.6</v>
      </c>
      <c r="G146">
        <v>19.2</v>
      </c>
      <c r="H146">
        <v>0</v>
      </c>
      <c r="I146">
        <v>0</v>
      </c>
      <c r="J146">
        <v>7.2</v>
      </c>
      <c r="K146">
        <f t="shared" si="2"/>
        <v>0.44625000000000004</v>
      </c>
    </row>
    <row r="147" spans="1:11">
      <c r="A147" t="s">
        <v>539</v>
      </c>
      <c r="B147" t="s">
        <v>75</v>
      </c>
      <c r="C147">
        <v>8</v>
      </c>
      <c r="D147">
        <v>37.5</v>
      </c>
      <c r="E147">
        <v>0.2</v>
      </c>
      <c r="F147">
        <v>2.7</v>
      </c>
      <c r="G147">
        <v>18.7</v>
      </c>
      <c r="H147">
        <v>0.1</v>
      </c>
      <c r="I147">
        <v>0.1</v>
      </c>
      <c r="J147">
        <v>7.1</v>
      </c>
      <c r="K147">
        <f t="shared" si="2"/>
        <v>0.46812500000000007</v>
      </c>
    </row>
    <row r="148" spans="1:11">
      <c r="A148" t="s">
        <v>529</v>
      </c>
      <c r="B148" t="s">
        <v>64</v>
      </c>
      <c r="C148">
        <v>8.9</v>
      </c>
      <c r="D148">
        <v>31.9</v>
      </c>
      <c r="E148">
        <v>0.3</v>
      </c>
      <c r="F148">
        <v>3.4</v>
      </c>
      <c r="G148">
        <v>22.7</v>
      </c>
      <c r="H148">
        <v>0.1</v>
      </c>
      <c r="I148">
        <v>0.2</v>
      </c>
      <c r="J148">
        <v>7</v>
      </c>
      <c r="K148">
        <f t="shared" si="2"/>
        <v>0.48749999999999993</v>
      </c>
    </row>
    <row r="149" spans="1:11">
      <c r="A149" t="s">
        <v>565</v>
      </c>
      <c r="B149" t="s">
        <v>95</v>
      </c>
      <c r="C149">
        <v>5.8</v>
      </c>
      <c r="D149">
        <v>24.2</v>
      </c>
      <c r="E149">
        <v>0.1</v>
      </c>
      <c r="F149">
        <v>3.9</v>
      </c>
      <c r="G149">
        <v>33</v>
      </c>
      <c r="H149">
        <v>0.1</v>
      </c>
      <c r="I149">
        <v>0</v>
      </c>
      <c r="J149">
        <v>6.9</v>
      </c>
      <c r="K149">
        <f t="shared" si="2"/>
        <v>0.45687500000000003</v>
      </c>
    </row>
    <row r="150" spans="1:11">
      <c r="A150" t="s">
        <v>534</v>
      </c>
      <c r="B150" t="s">
        <v>62</v>
      </c>
      <c r="C150">
        <v>8.1</v>
      </c>
      <c r="D150">
        <v>30.2</v>
      </c>
      <c r="E150">
        <v>0.2</v>
      </c>
      <c r="F150">
        <v>3.1</v>
      </c>
      <c r="G150">
        <v>22.5</v>
      </c>
      <c r="H150">
        <v>0.1</v>
      </c>
      <c r="I150">
        <v>0</v>
      </c>
      <c r="J150">
        <v>6.8</v>
      </c>
      <c r="K150">
        <f t="shared" si="2"/>
        <v>0.46125000000000005</v>
      </c>
    </row>
    <row r="151" spans="1:11">
      <c r="A151" t="s">
        <v>528</v>
      </c>
      <c r="B151" t="s">
        <v>57</v>
      </c>
      <c r="C151">
        <v>7.3</v>
      </c>
      <c r="D151">
        <v>23.5</v>
      </c>
      <c r="E151">
        <v>0.2</v>
      </c>
      <c r="F151">
        <v>2.7</v>
      </c>
      <c r="G151">
        <v>26.7</v>
      </c>
      <c r="H151">
        <v>0.2</v>
      </c>
      <c r="I151">
        <v>0.1</v>
      </c>
      <c r="J151">
        <v>6.6</v>
      </c>
      <c r="K151">
        <f t="shared" si="2"/>
        <v>0.46812500000000001</v>
      </c>
    </row>
    <row r="152" spans="1:11">
      <c r="A152" t="s">
        <v>1261</v>
      </c>
      <c r="B152" t="s">
        <v>36</v>
      </c>
      <c r="C152">
        <v>7.8</v>
      </c>
      <c r="D152">
        <v>33.9</v>
      </c>
      <c r="E152">
        <v>0.2</v>
      </c>
      <c r="F152">
        <v>1.7</v>
      </c>
      <c r="G152">
        <v>14.1</v>
      </c>
      <c r="H152">
        <v>0.1</v>
      </c>
      <c r="I152">
        <v>0.1</v>
      </c>
      <c r="J152">
        <v>6.3</v>
      </c>
      <c r="K152">
        <f t="shared" si="2"/>
        <v>0.41062499999999996</v>
      </c>
    </row>
    <row r="153" spans="1:11">
      <c r="A153" t="s">
        <v>544</v>
      </c>
      <c r="B153" t="s">
        <v>26</v>
      </c>
      <c r="C153">
        <v>2.9</v>
      </c>
      <c r="D153">
        <v>11.2</v>
      </c>
      <c r="E153">
        <v>0</v>
      </c>
      <c r="F153">
        <v>4.7</v>
      </c>
      <c r="G153">
        <v>36</v>
      </c>
      <c r="H153">
        <v>0.2</v>
      </c>
      <c r="I153">
        <v>0</v>
      </c>
      <c r="J153">
        <v>6</v>
      </c>
      <c r="K153">
        <f t="shared" si="2"/>
        <v>0.39937499999999998</v>
      </c>
    </row>
    <row r="154" spans="1:11">
      <c r="A154" t="s">
        <v>527</v>
      </c>
      <c r="B154" t="s">
        <v>71</v>
      </c>
      <c r="C154">
        <v>5.9</v>
      </c>
      <c r="D154">
        <v>22.2</v>
      </c>
      <c r="E154">
        <v>0.1</v>
      </c>
      <c r="F154">
        <v>3.3</v>
      </c>
      <c r="G154">
        <v>25.1</v>
      </c>
      <c r="H154">
        <v>0.1</v>
      </c>
      <c r="I154">
        <v>0</v>
      </c>
      <c r="J154">
        <v>5.8</v>
      </c>
      <c r="K154">
        <f t="shared" si="2"/>
        <v>0.39124999999999999</v>
      </c>
    </row>
    <row r="155" spans="1:11">
      <c r="A155" t="s">
        <v>570</v>
      </c>
      <c r="B155" t="s">
        <v>68</v>
      </c>
      <c r="C155">
        <v>7</v>
      </c>
      <c r="D155">
        <v>27.8</v>
      </c>
      <c r="E155">
        <v>0.1</v>
      </c>
      <c r="F155">
        <v>2.2999999999999998</v>
      </c>
      <c r="G155">
        <v>16.600000000000001</v>
      </c>
      <c r="H155">
        <v>0</v>
      </c>
      <c r="I155">
        <v>0</v>
      </c>
      <c r="J155">
        <v>5.4</v>
      </c>
      <c r="K155">
        <f t="shared" si="2"/>
        <v>0.32937500000000003</v>
      </c>
    </row>
    <row r="156" spans="1:11">
      <c r="A156" t="s">
        <v>513</v>
      </c>
      <c r="B156" t="s">
        <v>85</v>
      </c>
      <c r="C156">
        <v>8.1999999999999993</v>
      </c>
      <c r="D156">
        <v>32.6</v>
      </c>
      <c r="E156">
        <v>0.1</v>
      </c>
      <c r="F156">
        <v>2</v>
      </c>
      <c r="G156">
        <v>15.2</v>
      </c>
      <c r="H156">
        <v>0</v>
      </c>
      <c r="I156">
        <v>0.1</v>
      </c>
      <c r="J156">
        <v>5.4</v>
      </c>
      <c r="K156">
        <f t="shared" si="2"/>
        <v>0.33624999999999999</v>
      </c>
    </row>
    <row r="157" spans="1:11">
      <c r="A157" t="s">
        <v>542</v>
      </c>
      <c r="B157" t="s">
        <v>30</v>
      </c>
      <c r="C157">
        <v>4.5</v>
      </c>
      <c r="D157">
        <v>13.5</v>
      </c>
      <c r="E157">
        <v>0.2</v>
      </c>
      <c r="F157">
        <v>2.5</v>
      </c>
      <c r="G157">
        <v>24.7</v>
      </c>
      <c r="H157">
        <v>0.1</v>
      </c>
      <c r="I157">
        <v>0.1</v>
      </c>
      <c r="J157">
        <v>5.0999999999999996</v>
      </c>
      <c r="K157">
        <f t="shared" si="2"/>
        <v>0.35437499999999994</v>
      </c>
    </row>
    <row r="158" spans="1:11">
      <c r="A158" t="s">
        <v>549</v>
      </c>
      <c r="B158" t="s">
        <v>28</v>
      </c>
      <c r="C158">
        <v>5.6</v>
      </c>
      <c r="D158">
        <v>23.9</v>
      </c>
      <c r="E158">
        <v>0.3</v>
      </c>
      <c r="F158">
        <v>1.5</v>
      </c>
      <c r="G158">
        <v>10.3</v>
      </c>
      <c r="H158">
        <v>0</v>
      </c>
      <c r="I158">
        <v>0</v>
      </c>
      <c r="J158">
        <v>5.0999999999999996</v>
      </c>
      <c r="K158">
        <f t="shared" si="2"/>
        <v>0.33562500000000001</v>
      </c>
    </row>
    <row r="159" spans="1:11">
      <c r="A159" t="s">
        <v>1255</v>
      </c>
      <c r="B159" t="s">
        <v>26</v>
      </c>
      <c r="C159">
        <v>6.8</v>
      </c>
      <c r="D159">
        <v>27.3</v>
      </c>
      <c r="E159">
        <v>0.2</v>
      </c>
      <c r="F159">
        <v>1.5</v>
      </c>
      <c r="G159">
        <v>11.6</v>
      </c>
      <c r="H159">
        <v>0</v>
      </c>
      <c r="I159">
        <v>0</v>
      </c>
      <c r="J159">
        <v>5.0999999999999996</v>
      </c>
      <c r="K159">
        <f t="shared" si="2"/>
        <v>0.32750000000000001</v>
      </c>
    </row>
    <row r="160" spans="1:11">
      <c r="A160" t="s">
        <v>525</v>
      </c>
      <c r="B160" t="s">
        <v>83</v>
      </c>
      <c r="C160">
        <v>2</v>
      </c>
      <c r="D160">
        <v>4.5999999999999996</v>
      </c>
      <c r="E160">
        <v>0</v>
      </c>
      <c r="F160">
        <v>3.6</v>
      </c>
      <c r="G160">
        <v>29.3</v>
      </c>
      <c r="H160">
        <v>0.3</v>
      </c>
      <c r="I160">
        <v>0</v>
      </c>
      <c r="J160">
        <v>5.0999999999999996</v>
      </c>
      <c r="K160">
        <f t="shared" si="2"/>
        <v>0.34687499999999999</v>
      </c>
    </row>
    <row r="161" spans="1:11">
      <c r="A161" t="s">
        <v>515</v>
      </c>
      <c r="B161" t="s">
        <v>47</v>
      </c>
      <c r="C161">
        <v>2</v>
      </c>
      <c r="D161">
        <v>5.9</v>
      </c>
      <c r="E161">
        <v>0</v>
      </c>
      <c r="F161">
        <v>2.6</v>
      </c>
      <c r="G161">
        <v>23.7</v>
      </c>
      <c r="H161">
        <v>0.3</v>
      </c>
      <c r="I161">
        <v>0</v>
      </c>
      <c r="J161">
        <v>4.9000000000000004</v>
      </c>
      <c r="K161">
        <f t="shared" si="2"/>
        <v>0.31374999999999997</v>
      </c>
    </row>
    <row r="162" spans="1:11">
      <c r="A162" t="s">
        <v>524</v>
      </c>
      <c r="B162" t="s">
        <v>62</v>
      </c>
      <c r="C162">
        <v>4.0999999999999996</v>
      </c>
      <c r="D162">
        <v>15.9</v>
      </c>
      <c r="E162">
        <v>0.2</v>
      </c>
      <c r="F162">
        <v>2.4</v>
      </c>
      <c r="G162">
        <v>20</v>
      </c>
      <c r="H162">
        <v>0.1</v>
      </c>
      <c r="I162">
        <v>0.1</v>
      </c>
      <c r="J162">
        <v>4.9000000000000004</v>
      </c>
      <c r="K162">
        <f t="shared" si="2"/>
        <v>0.33937500000000004</v>
      </c>
    </row>
    <row r="163" spans="1:11">
      <c r="A163" t="s">
        <v>521</v>
      </c>
      <c r="B163" t="s">
        <v>341</v>
      </c>
      <c r="C163">
        <v>6</v>
      </c>
      <c r="D163">
        <v>24.3</v>
      </c>
      <c r="E163">
        <v>0.1</v>
      </c>
      <c r="F163">
        <v>2.4</v>
      </c>
      <c r="G163">
        <v>16.8</v>
      </c>
      <c r="H163">
        <v>0</v>
      </c>
      <c r="I163">
        <v>0</v>
      </c>
      <c r="J163">
        <v>4.8</v>
      </c>
      <c r="K163">
        <f t="shared" si="2"/>
        <v>0.30937500000000007</v>
      </c>
    </row>
    <row r="164" spans="1:11">
      <c r="A164" t="s">
        <v>512</v>
      </c>
      <c r="B164" t="s">
        <v>141</v>
      </c>
      <c r="C164">
        <v>7.4</v>
      </c>
      <c r="D164">
        <v>27.7</v>
      </c>
      <c r="E164">
        <v>0.2</v>
      </c>
      <c r="F164">
        <v>1.4</v>
      </c>
      <c r="G164">
        <v>9.3000000000000007</v>
      </c>
      <c r="H164">
        <v>0</v>
      </c>
      <c r="I164">
        <v>0.1</v>
      </c>
      <c r="J164">
        <v>4.7</v>
      </c>
      <c r="K164">
        <f t="shared" si="2"/>
        <v>0.30249999999999999</v>
      </c>
    </row>
    <row r="165" spans="1:11">
      <c r="A165" t="s">
        <v>520</v>
      </c>
      <c r="B165" t="s">
        <v>47</v>
      </c>
      <c r="C165">
        <v>2.9</v>
      </c>
      <c r="D165">
        <v>8.8000000000000007</v>
      </c>
      <c r="E165">
        <v>0.1</v>
      </c>
      <c r="F165">
        <v>4.5</v>
      </c>
      <c r="G165">
        <v>26.2</v>
      </c>
      <c r="H165">
        <v>0.1</v>
      </c>
      <c r="I165">
        <v>0</v>
      </c>
      <c r="J165">
        <v>4.7</v>
      </c>
      <c r="K165">
        <f t="shared" si="2"/>
        <v>0.32187500000000002</v>
      </c>
    </row>
    <row r="166" spans="1:11">
      <c r="A166" t="s">
        <v>522</v>
      </c>
      <c r="B166" t="s">
        <v>47</v>
      </c>
      <c r="C166">
        <v>6.3</v>
      </c>
      <c r="D166">
        <v>24</v>
      </c>
      <c r="E166">
        <v>0</v>
      </c>
      <c r="F166">
        <v>2.1</v>
      </c>
      <c r="G166">
        <v>21.3</v>
      </c>
      <c r="H166">
        <v>0</v>
      </c>
      <c r="I166">
        <v>0.1</v>
      </c>
      <c r="J166">
        <v>4.5999999999999996</v>
      </c>
      <c r="K166">
        <f t="shared" si="2"/>
        <v>0.28375</v>
      </c>
    </row>
    <row r="167" spans="1:11">
      <c r="A167" t="s">
        <v>517</v>
      </c>
      <c r="B167" t="s">
        <v>19</v>
      </c>
      <c r="C167">
        <v>6</v>
      </c>
      <c r="D167">
        <v>21.6</v>
      </c>
      <c r="E167">
        <v>0.1</v>
      </c>
      <c r="F167">
        <v>2.2999999999999998</v>
      </c>
      <c r="G167">
        <v>16.399999999999999</v>
      </c>
      <c r="H167">
        <v>0.1</v>
      </c>
      <c r="I167">
        <v>0</v>
      </c>
      <c r="J167">
        <v>4.5</v>
      </c>
      <c r="K167">
        <f t="shared" si="2"/>
        <v>0.32687500000000003</v>
      </c>
    </row>
    <row r="168" spans="1:11">
      <c r="A168" t="s">
        <v>503</v>
      </c>
      <c r="B168" t="s">
        <v>55</v>
      </c>
      <c r="C168">
        <v>6.7</v>
      </c>
      <c r="D168">
        <v>25.2</v>
      </c>
      <c r="E168">
        <v>0.2</v>
      </c>
      <c r="F168">
        <v>1</v>
      </c>
      <c r="G168">
        <v>7.5</v>
      </c>
      <c r="H168">
        <v>0</v>
      </c>
      <c r="I168">
        <v>0.1</v>
      </c>
      <c r="J168">
        <v>4.2</v>
      </c>
      <c r="K168">
        <f t="shared" si="2"/>
        <v>0.27312500000000001</v>
      </c>
    </row>
    <row r="169" spans="1:11">
      <c r="A169" t="s">
        <v>1142</v>
      </c>
      <c r="B169" t="s">
        <v>95</v>
      </c>
      <c r="C169">
        <v>6.5</v>
      </c>
      <c r="D169">
        <v>25.2</v>
      </c>
      <c r="E169">
        <v>0.2</v>
      </c>
      <c r="F169">
        <v>0.6</v>
      </c>
      <c r="G169">
        <v>4.9000000000000004</v>
      </c>
      <c r="H169">
        <v>0</v>
      </c>
      <c r="I169">
        <v>0.1</v>
      </c>
      <c r="J169">
        <v>4</v>
      </c>
      <c r="K169">
        <f t="shared" si="2"/>
        <v>0.25437500000000002</v>
      </c>
    </row>
    <row r="170" spans="1:11">
      <c r="A170" t="s">
        <v>501</v>
      </c>
      <c r="B170" t="s">
        <v>22</v>
      </c>
      <c r="C170">
        <v>5.5</v>
      </c>
      <c r="D170">
        <v>21.1</v>
      </c>
      <c r="E170">
        <v>0.2</v>
      </c>
      <c r="F170">
        <v>0.6</v>
      </c>
      <c r="G170">
        <v>4.8</v>
      </c>
      <c r="H170">
        <v>0.1</v>
      </c>
      <c r="I170">
        <v>0</v>
      </c>
      <c r="J170">
        <v>3.7</v>
      </c>
      <c r="K170">
        <f t="shared" si="2"/>
        <v>0.27812500000000007</v>
      </c>
    </row>
    <row r="171" spans="1:11">
      <c r="A171" t="s">
        <v>516</v>
      </c>
      <c r="B171" t="s">
        <v>53</v>
      </c>
      <c r="C171">
        <v>6.7</v>
      </c>
      <c r="D171">
        <v>24.9</v>
      </c>
      <c r="E171">
        <v>0.2</v>
      </c>
      <c r="F171">
        <v>0.7</v>
      </c>
      <c r="G171">
        <v>2.2000000000000002</v>
      </c>
      <c r="H171">
        <v>0</v>
      </c>
      <c r="I171">
        <v>0.1</v>
      </c>
      <c r="J171">
        <v>3.6</v>
      </c>
      <c r="K171">
        <f t="shared" si="2"/>
        <v>0.23624999999999999</v>
      </c>
    </row>
    <row r="172" spans="1:11">
      <c r="A172" t="s">
        <v>1017</v>
      </c>
      <c r="B172" t="s">
        <v>62</v>
      </c>
      <c r="C172">
        <v>4</v>
      </c>
      <c r="D172">
        <v>16</v>
      </c>
      <c r="E172">
        <v>0</v>
      </c>
      <c r="F172">
        <v>2</v>
      </c>
      <c r="G172">
        <v>20</v>
      </c>
      <c r="H172">
        <v>0</v>
      </c>
      <c r="I172">
        <v>0</v>
      </c>
      <c r="J172">
        <v>3.6</v>
      </c>
      <c r="K172">
        <f t="shared" si="2"/>
        <v>0.23749999999999999</v>
      </c>
    </row>
    <row r="173" spans="1:11">
      <c r="A173" t="s">
        <v>1540</v>
      </c>
      <c r="B173" t="s">
        <v>28</v>
      </c>
      <c r="C173">
        <v>2.2999999999999998</v>
      </c>
      <c r="D173">
        <v>8.8000000000000007</v>
      </c>
      <c r="E173">
        <v>0.1</v>
      </c>
      <c r="F173">
        <v>2</v>
      </c>
      <c r="G173">
        <v>16.7</v>
      </c>
      <c r="H173">
        <v>0.1</v>
      </c>
      <c r="I173">
        <v>0.1</v>
      </c>
      <c r="J173">
        <v>3.5</v>
      </c>
      <c r="K173">
        <f t="shared" si="2"/>
        <v>0.234375</v>
      </c>
    </row>
    <row r="174" spans="1:11">
      <c r="A174" t="s">
        <v>530</v>
      </c>
      <c r="B174" t="s">
        <v>49</v>
      </c>
      <c r="C174">
        <v>3.9</v>
      </c>
      <c r="D174">
        <v>17.5</v>
      </c>
      <c r="E174">
        <v>0.1</v>
      </c>
      <c r="F174">
        <v>1.8</v>
      </c>
      <c r="G174">
        <v>12.7</v>
      </c>
      <c r="H174">
        <v>0</v>
      </c>
      <c r="I174">
        <v>0</v>
      </c>
      <c r="J174">
        <v>3.5</v>
      </c>
      <c r="K174">
        <f t="shared" si="2"/>
        <v>0.23750000000000002</v>
      </c>
    </row>
    <row r="175" spans="1:11">
      <c r="A175" t="s">
        <v>523</v>
      </c>
      <c r="B175" t="s">
        <v>41</v>
      </c>
      <c r="C175">
        <v>2.7</v>
      </c>
      <c r="D175">
        <v>8.4</v>
      </c>
      <c r="E175">
        <v>0</v>
      </c>
      <c r="F175">
        <v>2.8</v>
      </c>
      <c r="G175">
        <v>22.1</v>
      </c>
      <c r="H175">
        <v>0.1</v>
      </c>
      <c r="I175">
        <v>0.1</v>
      </c>
      <c r="J175">
        <v>3.4</v>
      </c>
      <c r="K175">
        <f t="shared" si="2"/>
        <v>0.233125</v>
      </c>
    </row>
    <row r="176" spans="1:11">
      <c r="A176" t="s">
        <v>526</v>
      </c>
      <c r="B176" t="s">
        <v>34</v>
      </c>
      <c r="C176">
        <v>3.6</v>
      </c>
      <c r="D176">
        <v>11.8</v>
      </c>
      <c r="E176">
        <v>0.1</v>
      </c>
      <c r="F176">
        <v>1.7</v>
      </c>
      <c r="G176">
        <v>9.8000000000000007</v>
      </c>
      <c r="H176">
        <v>0.1</v>
      </c>
      <c r="I176">
        <v>0</v>
      </c>
      <c r="J176">
        <v>3.1</v>
      </c>
      <c r="K176">
        <f t="shared" si="2"/>
        <v>0.22062500000000002</v>
      </c>
    </row>
    <row r="177" spans="1:11">
      <c r="A177" t="s">
        <v>508</v>
      </c>
      <c r="B177" t="s">
        <v>341</v>
      </c>
      <c r="C177">
        <v>4</v>
      </c>
      <c r="D177">
        <v>10.5</v>
      </c>
      <c r="E177">
        <v>0</v>
      </c>
      <c r="F177">
        <v>2.5</v>
      </c>
      <c r="G177">
        <v>15.2</v>
      </c>
      <c r="H177">
        <v>0</v>
      </c>
      <c r="I177">
        <v>0</v>
      </c>
      <c r="J177">
        <v>2.8</v>
      </c>
      <c r="K177">
        <f t="shared" si="2"/>
        <v>0.17625000000000002</v>
      </c>
    </row>
    <row r="178" spans="1:11">
      <c r="A178" t="s">
        <v>511</v>
      </c>
      <c r="B178" t="s">
        <v>88</v>
      </c>
      <c r="C178">
        <v>4.2</v>
      </c>
      <c r="D178">
        <v>14</v>
      </c>
      <c r="E178">
        <v>0.1</v>
      </c>
      <c r="F178">
        <v>1</v>
      </c>
      <c r="G178">
        <v>5.4</v>
      </c>
      <c r="H178">
        <v>0</v>
      </c>
      <c r="I178">
        <v>0</v>
      </c>
      <c r="J178">
        <v>2.6</v>
      </c>
      <c r="K178">
        <f t="shared" si="2"/>
        <v>0.16500000000000001</v>
      </c>
    </row>
    <row r="179" spans="1:11">
      <c r="A179" t="s">
        <v>510</v>
      </c>
      <c r="B179" t="s">
        <v>32</v>
      </c>
      <c r="C179">
        <v>4.5</v>
      </c>
      <c r="D179">
        <v>17.600000000000001</v>
      </c>
      <c r="E179">
        <v>0.1</v>
      </c>
      <c r="F179">
        <v>0</v>
      </c>
      <c r="G179">
        <v>0</v>
      </c>
      <c r="H179">
        <v>0</v>
      </c>
      <c r="I179">
        <v>0.1</v>
      </c>
      <c r="J179">
        <v>2.4</v>
      </c>
      <c r="K179">
        <f t="shared" si="2"/>
        <v>0.13500000000000001</v>
      </c>
    </row>
    <row r="180" spans="1:11">
      <c r="A180" t="s">
        <v>1259</v>
      </c>
      <c r="B180" t="s">
        <v>73</v>
      </c>
      <c r="C180">
        <v>3.2</v>
      </c>
      <c r="D180">
        <v>12.2</v>
      </c>
      <c r="E180">
        <v>0.1</v>
      </c>
      <c r="F180">
        <v>0.6</v>
      </c>
      <c r="G180">
        <v>5.7</v>
      </c>
      <c r="H180">
        <v>0</v>
      </c>
      <c r="I180">
        <v>0</v>
      </c>
      <c r="J180">
        <v>2.2000000000000002</v>
      </c>
      <c r="K180">
        <f t="shared" si="2"/>
        <v>0.15312500000000001</v>
      </c>
    </row>
    <row r="181" spans="1:11">
      <c r="A181" t="s">
        <v>502</v>
      </c>
      <c r="B181" t="s">
        <v>44</v>
      </c>
      <c r="C181">
        <v>3</v>
      </c>
      <c r="D181">
        <v>10.4</v>
      </c>
      <c r="E181">
        <v>0.1</v>
      </c>
      <c r="F181">
        <v>0.5</v>
      </c>
      <c r="G181">
        <v>3.9</v>
      </c>
      <c r="H181">
        <v>0</v>
      </c>
      <c r="I181">
        <v>0</v>
      </c>
      <c r="J181">
        <v>1.9</v>
      </c>
      <c r="K181">
        <f t="shared" si="2"/>
        <v>0.13</v>
      </c>
    </row>
    <row r="182" spans="1:11">
      <c r="A182" t="s">
        <v>505</v>
      </c>
      <c r="B182" t="s">
        <v>88</v>
      </c>
      <c r="C182">
        <v>3.7</v>
      </c>
      <c r="D182">
        <v>14.3</v>
      </c>
      <c r="E182">
        <v>0.1</v>
      </c>
      <c r="F182">
        <v>0</v>
      </c>
      <c r="G182">
        <v>0</v>
      </c>
      <c r="H182">
        <v>0</v>
      </c>
      <c r="I182">
        <v>0</v>
      </c>
      <c r="J182">
        <v>1.8</v>
      </c>
      <c r="K182">
        <f t="shared" si="2"/>
        <v>0.12687500000000002</v>
      </c>
    </row>
    <row r="183" spans="1:11">
      <c r="A183" t="s">
        <v>504</v>
      </c>
      <c r="B183" t="s">
        <v>132</v>
      </c>
      <c r="C183">
        <v>4.5</v>
      </c>
      <c r="D183">
        <v>11.1</v>
      </c>
      <c r="E183">
        <v>0.1</v>
      </c>
      <c r="F183">
        <v>0.5</v>
      </c>
      <c r="G183">
        <v>1</v>
      </c>
      <c r="H183">
        <v>0</v>
      </c>
      <c r="I183">
        <v>0</v>
      </c>
      <c r="J183">
        <v>1.6</v>
      </c>
      <c r="K183">
        <f t="shared" si="2"/>
        <v>0.11625000000000001</v>
      </c>
    </row>
    <row r="184" spans="1:11">
      <c r="A184" t="s">
        <v>1541</v>
      </c>
      <c r="B184" t="s">
        <v>85</v>
      </c>
      <c r="C184">
        <v>2.1</v>
      </c>
      <c r="D184">
        <v>8.1</v>
      </c>
      <c r="E184">
        <v>0.1</v>
      </c>
      <c r="F184">
        <v>0</v>
      </c>
      <c r="G184">
        <v>0</v>
      </c>
      <c r="H184">
        <v>0</v>
      </c>
      <c r="I184">
        <v>0</v>
      </c>
      <c r="J184">
        <v>1.1000000000000001</v>
      </c>
      <c r="K184">
        <f t="shared" si="2"/>
        <v>8.8125000000000009E-2</v>
      </c>
    </row>
    <row r="185" spans="1:11">
      <c r="A185" t="s">
        <v>497</v>
      </c>
      <c r="B185" t="s">
        <v>22</v>
      </c>
      <c r="C185">
        <v>0.7</v>
      </c>
      <c r="D185">
        <v>3.2</v>
      </c>
      <c r="E185">
        <v>0</v>
      </c>
      <c r="F185">
        <v>0.4</v>
      </c>
      <c r="G185">
        <v>3.2</v>
      </c>
      <c r="H185">
        <v>0</v>
      </c>
      <c r="I185">
        <v>0</v>
      </c>
      <c r="J185">
        <v>0.6</v>
      </c>
      <c r="K185">
        <f t="shared" si="2"/>
        <v>4.2499999999999996E-2</v>
      </c>
    </row>
    <row r="186" spans="1:11">
      <c r="A186" t="s">
        <v>498</v>
      </c>
      <c r="B186" t="s">
        <v>85</v>
      </c>
      <c r="C186">
        <v>0.9</v>
      </c>
      <c r="D186">
        <v>3.9</v>
      </c>
      <c r="E186">
        <v>0</v>
      </c>
      <c r="F186">
        <v>0.3</v>
      </c>
      <c r="G186">
        <v>2.2000000000000002</v>
      </c>
      <c r="H186">
        <v>0</v>
      </c>
      <c r="I186">
        <v>0</v>
      </c>
      <c r="J186">
        <v>0.6</v>
      </c>
      <c r="K186">
        <f t="shared" si="2"/>
        <v>4.0000000000000008E-2</v>
      </c>
    </row>
    <row r="187" spans="1:11">
      <c r="A187" t="s">
        <v>1542</v>
      </c>
      <c r="B187" t="s">
        <v>73</v>
      </c>
      <c r="C187">
        <v>0.4</v>
      </c>
      <c r="D187">
        <v>2.1</v>
      </c>
      <c r="E187">
        <v>0</v>
      </c>
      <c r="F187">
        <v>0.4</v>
      </c>
      <c r="G187">
        <v>3.8</v>
      </c>
      <c r="H187">
        <v>0</v>
      </c>
      <c r="I187">
        <v>0</v>
      </c>
      <c r="J187">
        <v>0.6</v>
      </c>
      <c r="K187">
        <f t="shared" si="2"/>
        <v>3.9375E-2</v>
      </c>
    </row>
    <row r="188" spans="1:11">
      <c r="A188" t="s">
        <v>1543</v>
      </c>
      <c r="B188" t="s">
        <v>30</v>
      </c>
      <c r="C188">
        <v>0.6</v>
      </c>
      <c r="D188">
        <v>2.2000000000000002</v>
      </c>
      <c r="E188">
        <v>0</v>
      </c>
      <c r="F188">
        <v>0.3</v>
      </c>
      <c r="G188">
        <v>2.7</v>
      </c>
      <c r="H188">
        <v>0</v>
      </c>
      <c r="I188">
        <v>0</v>
      </c>
      <c r="J188">
        <v>0.5</v>
      </c>
      <c r="K188">
        <f t="shared" si="2"/>
        <v>3.2500000000000001E-2</v>
      </c>
    </row>
    <row r="189" spans="1:11">
      <c r="A189" t="s">
        <v>506</v>
      </c>
      <c r="B189" t="s">
        <v>53</v>
      </c>
      <c r="C189">
        <v>0.4</v>
      </c>
      <c r="D189">
        <v>1.7</v>
      </c>
      <c r="E189">
        <v>0</v>
      </c>
      <c r="F189">
        <v>0.3</v>
      </c>
      <c r="G189">
        <v>2.4</v>
      </c>
      <c r="H189">
        <v>0</v>
      </c>
      <c r="I189">
        <v>0</v>
      </c>
      <c r="J189">
        <v>0.4</v>
      </c>
      <c r="K189">
        <f t="shared" si="2"/>
        <v>2.7499999999999997E-2</v>
      </c>
    </row>
    <row r="190" spans="1:11">
      <c r="A190" t="s">
        <v>1257</v>
      </c>
      <c r="B190" t="s">
        <v>95</v>
      </c>
      <c r="C190">
        <v>0.6</v>
      </c>
      <c r="D190">
        <v>2</v>
      </c>
      <c r="E190">
        <v>0</v>
      </c>
      <c r="F190">
        <v>0.1</v>
      </c>
      <c r="G190">
        <v>0.9</v>
      </c>
      <c r="H190">
        <v>0</v>
      </c>
      <c r="I190">
        <v>0</v>
      </c>
      <c r="J190">
        <v>0.3</v>
      </c>
      <c r="K190">
        <f t="shared" si="2"/>
        <v>1.8750000000000003E-2</v>
      </c>
    </row>
    <row r="191" spans="1:11">
      <c r="A191" t="s">
        <v>1544</v>
      </c>
      <c r="B191" t="s">
        <v>15</v>
      </c>
      <c r="C191">
        <v>0.4</v>
      </c>
      <c r="D191">
        <v>1.5</v>
      </c>
      <c r="E191">
        <v>0</v>
      </c>
      <c r="F191">
        <v>0.1</v>
      </c>
      <c r="G191">
        <v>1.2</v>
      </c>
      <c r="H191">
        <v>0</v>
      </c>
      <c r="I191">
        <v>0</v>
      </c>
      <c r="J191">
        <v>0.3</v>
      </c>
      <c r="K191">
        <f t="shared" si="2"/>
        <v>1.7500000000000002E-2</v>
      </c>
    </row>
    <row r="192" spans="1:11">
      <c r="A192" t="s">
        <v>1545</v>
      </c>
      <c r="B192" t="s">
        <v>39</v>
      </c>
      <c r="C192">
        <v>0.4</v>
      </c>
      <c r="D192">
        <v>1.3</v>
      </c>
      <c r="E192">
        <v>0</v>
      </c>
      <c r="F192">
        <v>0.1</v>
      </c>
      <c r="G192">
        <v>0.4</v>
      </c>
      <c r="H192">
        <v>0</v>
      </c>
      <c r="I192">
        <v>0</v>
      </c>
      <c r="J192">
        <v>0.2</v>
      </c>
      <c r="K192">
        <f t="shared" si="2"/>
        <v>1.1250000000000001E-2</v>
      </c>
    </row>
    <row r="193" spans="1:11">
      <c r="A193" t="s">
        <v>1093</v>
      </c>
      <c r="B193" t="s">
        <v>39</v>
      </c>
      <c r="C193">
        <v>0.4</v>
      </c>
      <c r="D193">
        <v>1.3</v>
      </c>
      <c r="E193">
        <v>0</v>
      </c>
      <c r="F193">
        <v>0.1</v>
      </c>
      <c r="G193">
        <v>0.4</v>
      </c>
      <c r="H193">
        <v>0</v>
      </c>
      <c r="I193">
        <v>0</v>
      </c>
      <c r="J193">
        <v>0.2</v>
      </c>
      <c r="K193">
        <f t="shared" si="2"/>
        <v>1.1250000000000001E-2</v>
      </c>
    </row>
    <row r="194" spans="1:11">
      <c r="A194" t="s">
        <v>493</v>
      </c>
      <c r="B194" t="s">
        <v>341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ref="K194:K257" si="3">(((D194/5)*$P$1)+(E194*$P$2)+(0.2*F194*$P$3)+((G194/5)*$P$4)+(H194*$P$5)+(I194*$P$6))/16</f>
        <v>0</v>
      </c>
    </row>
    <row r="195" spans="1:11">
      <c r="A195" t="s">
        <v>494</v>
      </c>
      <c r="B195" t="s">
        <v>341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si="3"/>
        <v>0</v>
      </c>
    </row>
    <row r="196" spans="1:11">
      <c r="A196" t="s">
        <v>491</v>
      </c>
      <c r="B196" t="s">
        <v>39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>
      <c r="A197" t="s">
        <v>20</v>
      </c>
      <c r="B197" t="s">
        <v>15</v>
      </c>
      <c r="C197">
        <v>4.3</v>
      </c>
      <c r="D197">
        <v>23.2</v>
      </c>
      <c r="E197">
        <v>0</v>
      </c>
      <c r="F197">
        <v>116.5</v>
      </c>
      <c r="G197" s="10">
        <v>1533.8</v>
      </c>
      <c r="H197">
        <v>9.8000000000000007</v>
      </c>
      <c r="I197">
        <v>1.3</v>
      </c>
      <c r="J197">
        <v>212.2</v>
      </c>
      <c r="K197">
        <f t="shared" si="3"/>
        <v>13.971875000000001</v>
      </c>
    </row>
    <row r="198" spans="1:11">
      <c r="A198" t="s">
        <v>23</v>
      </c>
      <c r="B198" t="s">
        <v>24</v>
      </c>
      <c r="C198">
        <v>0</v>
      </c>
      <c r="D198">
        <v>0</v>
      </c>
      <c r="E198">
        <v>0</v>
      </c>
      <c r="F198">
        <v>102.3</v>
      </c>
      <c r="G198" s="10">
        <v>1394.4</v>
      </c>
      <c r="H198">
        <v>11.5</v>
      </c>
      <c r="I198">
        <v>0.5</v>
      </c>
      <c r="J198">
        <v>207.4</v>
      </c>
      <c r="K198">
        <f t="shared" si="3"/>
        <v>13.604374999999999</v>
      </c>
    </row>
    <row r="199" spans="1:11">
      <c r="A199" t="s">
        <v>29</v>
      </c>
      <c r="B199" t="s">
        <v>30</v>
      </c>
      <c r="C199">
        <v>5.2</v>
      </c>
      <c r="D199">
        <v>34.9</v>
      </c>
      <c r="E199">
        <v>0.1</v>
      </c>
      <c r="F199">
        <v>101.2</v>
      </c>
      <c r="G199" s="10">
        <v>1376.8</v>
      </c>
      <c r="H199">
        <v>10.1</v>
      </c>
      <c r="I199">
        <v>1.3</v>
      </c>
      <c r="J199">
        <v>199.7</v>
      </c>
      <c r="K199">
        <f t="shared" si="3"/>
        <v>13.118125000000001</v>
      </c>
    </row>
    <row r="200" spans="1:11">
      <c r="A200" t="s">
        <v>27</v>
      </c>
      <c r="B200" t="s">
        <v>28</v>
      </c>
      <c r="C200">
        <v>0.1</v>
      </c>
      <c r="D200">
        <v>0.4</v>
      </c>
      <c r="E200">
        <v>0</v>
      </c>
      <c r="F200">
        <v>89.1</v>
      </c>
      <c r="G200" s="10">
        <v>1322.8</v>
      </c>
      <c r="H200">
        <v>11.4</v>
      </c>
      <c r="I200">
        <v>0.8</v>
      </c>
      <c r="J200">
        <v>199.3</v>
      </c>
      <c r="K200">
        <f t="shared" si="3"/>
        <v>13.001875</v>
      </c>
    </row>
    <row r="201" spans="1:11">
      <c r="A201" t="s">
        <v>35</v>
      </c>
      <c r="B201" t="s">
        <v>36</v>
      </c>
      <c r="C201">
        <v>0</v>
      </c>
      <c r="D201">
        <v>0</v>
      </c>
      <c r="E201">
        <v>0</v>
      </c>
      <c r="F201">
        <v>86.9</v>
      </c>
      <c r="G201" s="10">
        <v>1311.4</v>
      </c>
      <c r="H201">
        <v>10.1</v>
      </c>
      <c r="I201">
        <v>0.5</v>
      </c>
      <c r="J201">
        <v>190.5</v>
      </c>
      <c r="K201">
        <f t="shared" si="3"/>
        <v>12.464375</v>
      </c>
    </row>
    <row r="202" spans="1:11">
      <c r="A202" t="s">
        <v>25</v>
      </c>
      <c r="B202" t="s">
        <v>26</v>
      </c>
      <c r="C202">
        <v>1.7</v>
      </c>
      <c r="D202">
        <v>10.1</v>
      </c>
      <c r="E202">
        <v>0</v>
      </c>
      <c r="F202">
        <v>103.4</v>
      </c>
      <c r="G202" s="10">
        <v>1426.9</v>
      </c>
      <c r="H202">
        <v>8.3000000000000007</v>
      </c>
      <c r="I202">
        <v>1.8</v>
      </c>
      <c r="J202">
        <v>190.1</v>
      </c>
      <c r="K202">
        <f t="shared" si="3"/>
        <v>12.515000000000001</v>
      </c>
    </row>
    <row r="203" spans="1:11">
      <c r="A203" t="s">
        <v>45</v>
      </c>
      <c r="B203" t="s">
        <v>22</v>
      </c>
      <c r="C203">
        <v>9.3000000000000007</v>
      </c>
      <c r="D203">
        <v>72.3</v>
      </c>
      <c r="E203">
        <v>0.1</v>
      </c>
      <c r="F203">
        <v>91.9</v>
      </c>
      <c r="G203" s="10">
        <v>1260.7</v>
      </c>
      <c r="H203">
        <v>9.5</v>
      </c>
      <c r="I203">
        <v>1.5</v>
      </c>
      <c r="J203">
        <v>187.4</v>
      </c>
      <c r="K203">
        <f t="shared" si="3"/>
        <v>12.318125</v>
      </c>
    </row>
    <row r="204" spans="1:11">
      <c r="A204" t="s">
        <v>40</v>
      </c>
      <c r="B204" t="s">
        <v>41</v>
      </c>
      <c r="C204">
        <v>2.7</v>
      </c>
      <c r="D204">
        <v>17.100000000000001</v>
      </c>
      <c r="E204">
        <v>0</v>
      </c>
      <c r="F204">
        <v>93.8</v>
      </c>
      <c r="G204" s="10">
        <v>1288.8</v>
      </c>
      <c r="H204">
        <v>8.3000000000000007</v>
      </c>
      <c r="I204">
        <v>2.2000000000000002</v>
      </c>
      <c r="J204">
        <v>176</v>
      </c>
      <c r="K204">
        <f t="shared" si="3"/>
        <v>11.585625</v>
      </c>
    </row>
    <row r="205" spans="1:11">
      <c r="A205" t="s">
        <v>50</v>
      </c>
      <c r="B205" t="s">
        <v>34</v>
      </c>
      <c r="C205">
        <v>5.4</v>
      </c>
      <c r="D205">
        <v>34.9</v>
      </c>
      <c r="E205">
        <v>0</v>
      </c>
      <c r="F205">
        <v>86</v>
      </c>
      <c r="G205" s="10">
        <v>1171.7</v>
      </c>
      <c r="H205">
        <v>8.6</v>
      </c>
      <c r="I205">
        <v>0.8</v>
      </c>
      <c r="J205">
        <v>170.6</v>
      </c>
      <c r="K205">
        <f t="shared" si="3"/>
        <v>11.203749999999999</v>
      </c>
    </row>
    <row r="206" spans="1:11">
      <c r="A206" t="s">
        <v>52</v>
      </c>
      <c r="B206" t="s">
        <v>53</v>
      </c>
      <c r="C206">
        <v>0</v>
      </c>
      <c r="D206">
        <v>0</v>
      </c>
      <c r="E206">
        <v>0</v>
      </c>
      <c r="F206">
        <v>79.400000000000006</v>
      </c>
      <c r="G206" s="10">
        <v>1172.7</v>
      </c>
      <c r="H206">
        <v>8.4</v>
      </c>
      <c r="I206">
        <v>0.7</v>
      </c>
      <c r="J206">
        <v>166.3</v>
      </c>
      <c r="K206">
        <f t="shared" si="3"/>
        <v>10.888125</v>
      </c>
    </row>
    <row r="207" spans="1:11">
      <c r="A207" t="s">
        <v>1546</v>
      </c>
      <c r="B207" t="s">
        <v>57</v>
      </c>
      <c r="C207">
        <v>2.7</v>
      </c>
      <c r="D207">
        <v>17.399999999999999</v>
      </c>
      <c r="E207">
        <v>0</v>
      </c>
      <c r="F207">
        <v>85</v>
      </c>
      <c r="G207" s="10">
        <v>1209.9000000000001</v>
      </c>
      <c r="H207">
        <v>7.3</v>
      </c>
      <c r="I207">
        <v>1.3</v>
      </c>
      <c r="J207">
        <v>164.2</v>
      </c>
      <c r="K207">
        <f t="shared" si="3"/>
        <v>10.776875000000002</v>
      </c>
    </row>
    <row r="208" spans="1:11">
      <c r="A208" t="s">
        <v>65</v>
      </c>
      <c r="B208" t="s">
        <v>24</v>
      </c>
      <c r="C208">
        <v>4.8</v>
      </c>
      <c r="D208">
        <v>30.6</v>
      </c>
      <c r="E208">
        <v>0.1</v>
      </c>
      <c r="F208">
        <v>83.1</v>
      </c>
      <c r="G208" s="10">
        <v>1120.5</v>
      </c>
      <c r="H208">
        <v>7.5</v>
      </c>
      <c r="I208">
        <v>0.6</v>
      </c>
      <c r="J208">
        <v>159.5</v>
      </c>
      <c r="K208">
        <f t="shared" si="3"/>
        <v>10.48875</v>
      </c>
    </row>
    <row r="209" spans="1:11">
      <c r="A209" t="s">
        <v>61</v>
      </c>
      <c r="B209" t="s">
        <v>62</v>
      </c>
      <c r="C209">
        <v>9.9</v>
      </c>
      <c r="D209">
        <v>71.7</v>
      </c>
      <c r="E209">
        <v>0.1</v>
      </c>
      <c r="F209">
        <v>87.9</v>
      </c>
      <c r="G209" s="10">
        <v>1071.5999999999999</v>
      </c>
      <c r="H209">
        <v>5.9</v>
      </c>
      <c r="I209">
        <v>0.6</v>
      </c>
      <c r="J209">
        <v>148.9</v>
      </c>
      <c r="K209">
        <f t="shared" si="3"/>
        <v>9.870000000000001</v>
      </c>
    </row>
    <row r="210" spans="1:11">
      <c r="A210" t="s">
        <v>54</v>
      </c>
      <c r="B210" t="s">
        <v>55</v>
      </c>
      <c r="C210">
        <v>0</v>
      </c>
      <c r="D210">
        <v>0</v>
      </c>
      <c r="E210">
        <v>0</v>
      </c>
      <c r="F210">
        <v>82.3</v>
      </c>
      <c r="G210" s="10">
        <v>1159</v>
      </c>
      <c r="H210">
        <v>5.9</v>
      </c>
      <c r="I210">
        <v>1.6</v>
      </c>
      <c r="J210">
        <v>147.9</v>
      </c>
      <c r="K210">
        <f t="shared" si="3"/>
        <v>9.7706250000000026</v>
      </c>
    </row>
    <row r="211" spans="1:11">
      <c r="A211" t="s">
        <v>78</v>
      </c>
      <c r="B211" t="s">
        <v>44</v>
      </c>
      <c r="C211">
        <v>0</v>
      </c>
      <c r="D211">
        <v>0</v>
      </c>
      <c r="E211">
        <v>0</v>
      </c>
      <c r="F211">
        <v>75</v>
      </c>
      <c r="G211">
        <v>990.3</v>
      </c>
      <c r="H211">
        <v>7.5</v>
      </c>
      <c r="I211">
        <v>0.6</v>
      </c>
      <c r="J211">
        <v>142.6</v>
      </c>
      <c r="K211">
        <f t="shared" si="3"/>
        <v>9.3956250000000008</v>
      </c>
    </row>
    <row r="212" spans="1:11">
      <c r="A212" t="s">
        <v>77</v>
      </c>
      <c r="B212" t="s">
        <v>39</v>
      </c>
      <c r="C212">
        <v>7.2</v>
      </c>
      <c r="D212">
        <v>54.2</v>
      </c>
      <c r="E212">
        <v>0.1</v>
      </c>
      <c r="F212">
        <v>95.5</v>
      </c>
      <c r="G212" s="10">
        <v>1012.5</v>
      </c>
      <c r="H212">
        <v>5.9</v>
      </c>
      <c r="I212">
        <v>1.3</v>
      </c>
      <c r="J212">
        <v>140.1</v>
      </c>
      <c r="K212">
        <f t="shared" si="3"/>
        <v>9.3512500000000003</v>
      </c>
    </row>
    <row r="213" spans="1:11">
      <c r="A213" t="s">
        <v>103</v>
      </c>
      <c r="B213" t="s">
        <v>73</v>
      </c>
      <c r="C213">
        <v>4.0999999999999996</v>
      </c>
      <c r="D213">
        <v>22</v>
      </c>
      <c r="E213">
        <v>0</v>
      </c>
      <c r="F213">
        <v>66.7</v>
      </c>
      <c r="G213" s="10">
        <v>1040.2</v>
      </c>
      <c r="H213">
        <v>5.5</v>
      </c>
      <c r="I213">
        <v>0.4</v>
      </c>
      <c r="J213">
        <v>138.80000000000001</v>
      </c>
      <c r="K213">
        <f t="shared" si="3"/>
        <v>9.0681250000000002</v>
      </c>
    </row>
    <row r="214" spans="1:11">
      <c r="A214" t="s">
        <v>76</v>
      </c>
      <c r="B214" t="s">
        <v>57</v>
      </c>
      <c r="C214">
        <v>0</v>
      </c>
      <c r="D214">
        <v>0</v>
      </c>
      <c r="E214">
        <v>0</v>
      </c>
      <c r="F214">
        <v>78.2</v>
      </c>
      <c r="G214">
        <v>972.4</v>
      </c>
      <c r="H214">
        <v>7.3</v>
      </c>
      <c r="I214">
        <v>2.2000000000000002</v>
      </c>
      <c r="J214">
        <v>136.4</v>
      </c>
      <c r="K214">
        <f t="shared" si="3"/>
        <v>9.0287500000000005</v>
      </c>
    </row>
    <row r="215" spans="1:11">
      <c r="A215" t="s">
        <v>86</v>
      </c>
      <c r="B215" t="s">
        <v>36</v>
      </c>
      <c r="C215">
        <v>2.6</v>
      </c>
      <c r="D215">
        <v>15.5</v>
      </c>
      <c r="E215">
        <v>0</v>
      </c>
      <c r="F215">
        <v>81.099999999999994</v>
      </c>
      <c r="G215" s="10">
        <v>1046</v>
      </c>
      <c r="H215">
        <v>5.2</v>
      </c>
      <c r="I215">
        <v>0.6</v>
      </c>
      <c r="J215">
        <v>136.19999999999999</v>
      </c>
      <c r="K215">
        <f t="shared" si="3"/>
        <v>9.0162499999999994</v>
      </c>
    </row>
    <row r="216" spans="1:11">
      <c r="A216" t="s">
        <v>79</v>
      </c>
      <c r="B216" t="s">
        <v>71</v>
      </c>
      <c r="C216">
        <v>0</v>
      </c>
      <c r="D216">
        <v>0</v>
      </c>
      <c r="E216">
        <v>0</v>
      </c>
      <c r="F216">
        <v>80.599999999999994</v>
      </c>
      <c r="G216" s="10">
        <v>1026</v>
      </c>
      <c r="H216">
        <v>5.7</v>
      </c>
      <c r="I216">
        <v>1.4</v>
      </c>
      <c r="J216">
        <v>133.9</v>
      </c>
      <c r="K216">
        <f t="shared" si="3"/>
        <v>8.8787500000000001</v>
      </c>
    </row>
    <row r="217" spans="1:11">
      <c r="A217" t="s">
        <v>102</v>
      </c>
      <c r="B217" t="s">
        <v>47</v>
      </c>
      <c r="C217">
        <v>2.8</v>
      </c>
      <c r="D217">
        <v>16.3</v>
      </c>
      <c r="E217">
        <v>0</v>
      </c>
      <c r="F217">
        <v>68</v>
      </c>
      <c r="G217">
        <v>970.7</v>
      </c>
      <c r="H217">
        <v>6.2</v>
      </c>
      <c r="I217">
        <v>1.2</v>
      </c>
      <c r="J217">
        <v>133.4</v>
      </c>
      <c r="K217">
        <f t="shared" si="3"/>
        <v>8.7687500000000007</v>
      </c>
    </row>
    <row r="218" spans="1:11">
      <c r="A218" t="s">
        <v>174</v>
      </c>
      <c r="B218" t="s">
        <v>22</v>
      </c>
      <c r="C218">
        <v>0</v>
      </c>
      <c r="D218">
        <v>0</v>
      </c>
      <c r="E218">
        <v>0</v>
      </c>
      <c r="F218">
        <v>71</v>
      </c>
      <c r="G218">
        <v>933.8</v>
      </c>
      <c r="H218">
        <v>6.6</v>
      </c>
      <c r="I218">
        <v>0.4</v>
      </c>
      <c r="J218">
        <v>132.19999999999999</v>
      </c>
      <c r="K218">
        <f t="shared" si="3"/>
        <v>8.7049999999999983</v>
      </c>
    </row>
    <row r="219" spans="1:11">
      <c r="A219" t="s">
        <v>97</v>
      </c>
      <c r="B219" t="s">
        <v>19</v>
      </c>
      <c r="C219">
        <v>0</v>
      </c>
      <c r="D219">
        <v>0</v>
      </c>
      <c r="E219">
        <v>0</v>
      </c>
      <c r="F219">
        <v>70.8</v>
      </c>
      <c r="G219">
        <v>932.9</v>
      </c>
      <c r="H219">
        <v>6.2</v>
      </c>
      <c r="I219">
        <v>0.4</v>
      </c>
      <c r="J219">
        <v>130</v>
      </c>
      <c r="K219">
        <f t="shared" si="3"/>
        <v>8.5481249999999989</v>
      </c>
    </row>
    <row r="220" spans="1:11">
      <c r="A220" t="s">
        <v>90</v>
      </c>
      <c r="B220" t="s">
        <v>91</v>
      </c>
      <c r="C220">
        <v>0.2</v>
      </c>
      <c r="D220">
        <v>0.4</v>
      </c>
      <c r="E220">
        <v>0</v>
      </c>
      <c r="F220">
        <v>72.400000000000006</v>
      </c>
      <c r="G220">
        <v>942.3</v>
      </c>
      <c r="H220">
        <v>6.2</v>
      </c>
      <c r="I220">
        <v>1</v>
      </c>
      <c r="J220">
        <v>129.19999999999999</v>
      </c>
      <c r="K220">
        <f t="shared" si="3"/>
        <v>8.5443749999999987</v>
      </c>
    </row>
    <row r="221" spans="1:11">
      <c r="A221" t="s">
        <v>109</v>
      </c>
      <c r="B221" t="s">
        <v>53</v>
      </c>
      <c r="C221">
        <v>0.1</v>
      </c>
      <c r="D221">
        <v>-0.2</v>
      </c>
      <c r="E221">
        <v>0</v>
      </c>
      <c r="F221">
        <v>65.8</v>
      </c>
      <c r="G221">
        <v>984.5</v>
      </c>
      <c r="H221">
        <v>4.9000000000000004</v>
      </c>
      <c r="I221">
        <v>0.9</v>
      </c>
      <c r="J221">
        <v>125.8</v>
      </c>
      <c r="K221">
        <f t="shared" si="3"/>
        <v>8.2881249999999991</v>
      </c>
    </row>
    <row r="222" spans="1:11">
      <c r="A222" t="s">
        <v>98</v>
      </c>
      <c r="B222" t="s">
        <v>83</v>
      </c>
      <c r="C222">
        <v>1.9</v>
      </c>
      <c r="D222">
        <v>12.3</v>
      </c>
      <c r="E222">
        <v>0</v>
      </c>
      <c r="F222">
        <v>69.8</v>
      </c>
      <c r="G222">
        <v>915.5</v>
      </c>
      <c r="H222">
        <v>5.0999999999999996</v>
      </c>
      <c r="I222">
        <v>0.8</v>
      </c>
      <c r="J222">
        <v>121.6</v>
      </c>
      <c r="K222">
        <f t="shared" si="3"/>
        <v>8.0474999999999994</v>
      </c>
    </row>
    <row r="223" spans="1:11">
      <c r="A223" t="s">
        <v>127</v>
      </c>
      <c r="B223" t="s">
        <v>17</v>
      </c>
      <c r="C223">
        <v>0.9</v>
      </c>
      <c r="D223">
        <v>7.7</v>
      </c>
      <c r="E223">
        <v>0</v>
      </c>
      <c r="F223">
        <v>59.7</v>
      </c>
      <c r="G223">
        <v>885.3</v>
      </c>
      <c r="H223">
        <v>5.6</v>
      </c>
      <c r="I223">
        <v>0.9</v>
      </c>
      <c r="J223">
        <v>121.3</v>
      </c>
      <c r="K223">
        <f t="shared" si="3"/>
        <v>7.9418750000000005</v>
      </c>
    </row>
    <row r="224" spans="1:11">
      <c r="A224" t="s">
        <v>105</v>
      </c>
      <c r="B224" t="s">
        <v>64</v>
      </c>
      <c r="C224">
        <v>2.2000000000000002</v>
      </c>
      <c r="D224">
        <v>13.6</v>
      </c>
      <c r="E224">
        <v>0</v>
      </c>
      <c r="F224">
        <v>83.8</v>
      </c>
      <c r="G224">
        <v>919.6</v>
      </c>
      <c r="H224">
        <v>5.0999999999999996</v>
      </c>
      <c r="I224">
        <v>1.8</v>
      </c>
      <c r="J224">
        <v>120.4</v>
      </c>
      <c r="K224">
        <f t="shared" si="3"/>
        <v>8.0437500000000011</v>
      </c>
    </row>
    <row r="225" spans="1:11">
      <c r="A225" t="s">
        <v>118</v>
      </c>
      <c r="B225" t="s">
        <v>15</v>
      </c>
      <c r="C225">
        <v>2.5</v>
      </c>
      <c r="D225">
        <v>15</v>
      </c>
      <c r="E225">
        <v>0</v>
      </c>
      <c r="F225">
        <v>48.7</v>
      </c>
      <c r="G225">
        <v>773</v>
      </c>
      <c r="H225">
        <v>7.1</v>
      </c>
      <c r="I225">
        <v>0.6</v>
      </c>
      <c r="J225">
        <v>120.1</v>
      </c>
      <c r="K225">
        <f t="shared" si="3"/>
        <v>7.8168749999999996</v>
      </c>
    </row>
    <row r="226" spans="1:11">
      <c r="A226" t="s">
        <v>116</v>
      </c>
      <c r="B226" t="s">
        <v>91</v>
      </c>
      <c r="C226">
        <v>0</v>
      </c>
      <c r="D226">
        <v>0</v>
      </c>
      <c r="E226">
        <v>0</v>
      </c>
      <c r="F226">
        <v>67.5</v>
      </c>
      <c r="G226">
        <v>895.6</v>
      </c>
      <c r="H226">
        <v>5.0999999999999996</v>
      </c>
      <c r="I226">
        <v>0.3</v>
      </c>
      <c r="J226">
        <v>119.4</v>
      </c>
      <c r="K226">
        <f t="shared" si="3"/>
        <v>7.8943750000000001</v>
      </c>
    </row>
    <row r="227" spans="1:11">
      <c r="A227" t="s">
        <v>117</v>
      </c>
      <c r="B227" t="s">
        <v>49</v>
      </c>
      <c r="C227">
        <v>0</v>
      </c>
      <c r="D227">
        <v>0</v>
      </c>
      <c r="E227">
        <v>0</v>
      </c>
      <c r="F227">
        <v>69.3</v>
      </c>
      <c r="G227">
        <v>919.5</v>
      </c>
      <c r="H227">
        <v>5</v>
      </c>
      <c r="I227">
        <v>1.3</v>
      </c>
      <c r="J227">
        <v>119.2</v>
      </c>
      <c r="K227">
        <f t="shared" si="3"/>
        <v>7.8925000000000001</v>
      </c>
    </row>
    <row r="228" spans="1:11">
      <c r="A228" t="s">
        <v>107</v>
      </c>
      <c r="B228" t="s">
        <v>26</v>
      </c>
      <c r="C228">
        <v>0</v>
      </c>
      <c r="D228">
        <v>0</v>
      </c>
      <c r="E228">
        <v>0</v>
      </c>
      <c r="F228">
        <v>71.5</v>
      </c>
      <c r="G228">
        <v>878.3</v>
      </c>
      <c r="H228">
        <v>5.7</v>
      </c>
      <c r="I228">
        <v>1.8</v>
      </c>
      <c r="J228">
        <v>118.4</v>
      </c>
      <c r="K228">
        <f t="shared" si="3"/>
        <v>7.8487500000000008</v>
      </c>
    </row>
    <row r="229" spans="1:11">
      <c r="A229" t="s">
        <v>123</v>
      </c>
      <c r="B229" t="s">
        <v>85</v>
      </c>
      <c r="C229">
        <v>0.1</v>
      </c>
      <c r="D229">
        <v>0.6</v>
      </c>
      <c r="E229">
        <v>0</v>
      </c>
      <c r="F229">
        <v>72.099999999999994</v>
      </c>
      <c r="G229">
        <v>926.7</v>
      </c>
      <c r="H229">
        <v>4.3</v>
      </c>
      <c r="I229">
        <v>0.5</v>
      </c>
      <c r="J229">
        <v>117.6</v>
      </c>
      <c r="K229">
        <f t="shared" si="3"/>
        <v>7.7962499999999997</v>
      </c>
    </row>
    <row r="230" spans="1:11">
      <c r="A230" t="s">
        <v>104</v>
      </c>
      <c r="B230" t="s">
        <v>88</v>
      </c>
      <c r="C230">
        <v>0</v>
      </c>
      <c r="D230">
        <v>0</v>
      </c>
      <c r="E230">
        <v>0</v>
      </c>
      <c r="F230">
        <v>73.400000000000006</v>
      </c>
      <c r="G230">
        <v>901.6</v>
      </c>
      <c r="H230">
        <v>4.8</v>
      </c>
      <c r="I230">
        <v>0.6</v>
      </c>
      <c r="J230">
        <v>117.5</v>
      </c>
      <c r="K230">
        <f t="shared" si="3"/>
        <v>7.8187499999999996</v>
      </c>
    </row>
    <row r="231" spans="1:11">
      <c r="A231" t="s">
        <v>148</v>
      </c>
      <c r="B231" t="s">
        <v>68</v>
      </c>
      <c r="C231">
        <v>0.1</v>
      </c>
      <c r="D231">
        <v>0.3</v>
      </c>
      <c r="E231">
        <v>0</v>
      </c>
      <c r="F231">
        <v>54.1</v>
      </c>
      <c r="G231">
        <v>828.1</v>
      </c>
      <c r="H231">
        <v>5.9</v>
      </c>
      <c r="I231">
        <v>1.3</v>
      </c>
      <c r="J231">
        <v>115.6</v>
      </c>
      <c r="K231">
        <f t="shared" si="3"/>
        <v>7.5656250000000007</v>
      </c>
    </row>
    <row r="232" spans="1:11">
      <c r="A232" t="s">
        <v>130</v>
      </c>
      <c r="B232" t="s">
        <v>17</v>
      </c>
      <c r="C232">
        <v>0.3</v>
      </c>
      <c r="D232">
        <v>0.2</v>
      </c>
      <c r="E232">
        <v>0</v>
      </c>
      <c r="F232">
        <v>58.6</v>
      </c>
      <c r="G232">
        <v>849.7</v>
      </c>
      <c r="H232">
        <v>5.2</v>
      </c>
      <c r="I232">
        <v>0.5</v>
      </c>
      <c r="J232">
        <v>115.2</v>
      </c>
      <c r="K232">
        <f t="shared" si="3"/>
        <v>7.5656249999999998</v>
      </c>
    </row>
    <row r="233" spans="1:11">
      <c r="A233" t="s">
        <v>136</v>
      </c>
      <c r="B233" t="s">
        <v>44</v>
      </c>
      <c r="C233">
        <v>0</v>
      </c>
      <c r="D233">
        <v>0</v>
      </c>
      <c r="E233">
        <v>0</v>
      </c>
      <c r="F233">
        <v>60.5</v>
      </c>
      <c r="G233">
        <v>833.3</v>
      </c>
      <c r="H233">
        <v>5.5</v>
      </c>
      <c r="I233">
        <v>0.8</v>
      </c>
      <c r="J233">
        <v>114.6</v>
      </c>
      <c r="K233">
        <f t="shared" si="3"/>
        <v>7.5487500000000001</v>
      </c>
    </row>
    <row r="234" spans="1:11">
      <c r="A234" t="s">
        <v>119</v>
      </c>
      <c r="B234" t="s">
        <v>39</v>
      </c>
      <c r="C234">
        <v>0.3</v>
      </c>
      <c r="D234">
        <v>2.1</v>
      </c>
      <c r="E234">
        <v>0</v>
      </c>
      <c r="F234">
        <v>61.6</v>
      </c>
      <c r="G234">
        <v>833.7</v>
      </c>
      <c r="H234">
        <v>5.5</v>
      </c>
      <c r="I234">
        <v>1.2</v>
      </c>
      <c r="J234">
        <v>114.4</v>
      </c>
      <c r="K234">
        <f t="shared" si="3"/>
        <v>7.5212500000000002</v>
      </c>
    </row>
    <row r="235" spans="1:11">
      <c r="A235" t="s">
        <v>142</v>
      </c>
      <c r="B235" t="s">
        <v>85</v>
      </c>
      <c r="C235">
        <v>0</v>
      </c>
      <c r="D235">
        <v>0</v>
      </c>
      <c r="E235">
        <v>0</v>
      </c>
      <c r="F235">
        <v>53.6</v>
      </c>
      <c r="G235">
        <v>851</v>
      </c>
      <c r="H235">
        <v>4.9000000000000004</v>
      </c>
      <c r="I235">
        <v>0.3</v>
      </c>
      <c r="J235">
        <v>113.9</v>
      </c>
      <c r="K235">
        <f t="shared" si="3"/>
        <v>7.4537500000000003</v>
      </c>
    </row>
    <row r="236" spans="1:11">
      <c r="A236" t="s">
        <v>114</v>
      </c>
      <c r="B236" t="s">
        <v>68</v>
      </c>
      <c r="C236">
        <v>0.1</v>
      </c>
      <c r="D236">
        <v>0.4</v>
      </c>
      <c r="E236">
        <v>0</v>
      </c>
      <c r="F236">
        <v>69.599999999999994</v>
      </c>
      <c r="G236">
        <v>860.3</v>
      </c>
      <c r="H236">
        <v>4.8</v>
      </c>
      <c r="I236">
        <v>1.2</v>
      </c>
      <c r="J236">
        <v>112.2</v>
      </c>
      <c r="K236">
        <f t="shared" si="3"/>
        <v>7.4643749999999995</v>
      </c>
    </row>
    <row r="237" spans="1:11">
      <c r="A237" t="s">
        <v>149</v>
      </c>
      <c r="B237" t="s">
        <v>68</v>
      </c>
      <c r="C237">
        <v>2.4</v>
      </c>
      <c r="D237">
        <v>14.4</v>
      </c>
      <c r="E237">
        <v>0</v>
      </c>
      <c r="F237">
        <v>56</v>
      </c>
      <c r="G237">
        <v>801</v>
      </c>
      <c r="H237">
        <v>5.2</v>
      </c>
      <c r="I237">
        <v>0.4</v>
      </c>
      <c r="J237">
        <v>112.2</v>
      </c>
      <c r="K237">
        <f t="shared" si="3"/>
        <v>7.3462500000000004</v>
      </c>
    </row>
    <row r="238" spans="1:11">
      <c r="A238" t="s">
        <v>135</v>
      </c>
      <c r="B238" t="s">
        <v>62</v>
      </c>
      <c r="C238">
        <v>0</v>
      </c>
      <c r="D238">
        <v>0</v>
      </c>
      <c r="E238">
        <v>0</v>
      </c>
      <c r="F238">
        <v>56.8</v>
      </c>
      <c r="G238">
        <v>827.4</v>
      </c>
      <c r="H238">
        <v>5</v>
      </c>
      <c r="I238">
        <v>1</v>
      </c>
      <c r="J238">
        <v>110.8</v>
      </c>
      <c r="K238">
        <f t="shared" si="3"/>
        <v>7.2762499999999992</v>
      </c>
    </row>
    <row r="239" spans="1:11">
      <c r="A239" t="s">
        <v>158</v>
      </c>
      <c r="B239" t="s">
        <v>30</v>
      </c>
      <c r="C239">
        <v>0</v>
      </c>
      <c r="D239">
        <v>0</v>
      </c>
      <c r="E239">
        <v>0</v>
      </c>
      <c r="F239">
        <v>63.7</v>
      </c>
      <c r="G239">
        <v>842.7</v>
      </c>
      <c r="H239">
        <v>4.3</v>
      </c>
      <c r="I239">
        <v>0.6</v>
      </c>
      <c r="J239">
        <v>109</v>
      </c>
      <c r="K239">
        <f t="shared" si="3"/>
        <v>7.2025000000000006</v>
      </c>
    </row>
    <row r="240" spans="1:11">
      <c r="A240" t="s">
        <v>218</v>
      </c>
      <c r="B240" t="s">
        <v>75</v>
      </c>
      <c r="C240">
        <v>0</v>
      </c>
      <c r="D240">
        <v>0</v>
      </c>
      <c r="E240">
        <v>0</v>
      </c>
      <c r="F240">
        <v>59.1</v>
      </c>
      <c r="G240">
        <v>766.1</v>
      </c>
      <c r="H240">
        <v>5.2</v>
      </c>
      <c r="I240">
        <v>0.7</v>
      </c>
      <c r="J240">
        <v>106.5</v>
      </c>
      <c r="K240">
        <f t="shared" si="3"/>
        <v>7.02</v>
      </c>
    </row>
    <row r="241" spans="1:11">
      <c r="A241" t="s">
        <v>137</v>
      </c>
      <c r="B241" t="s">
        <v>73</v>
      </c>
      <c r="C241">
        <v>0.1</v>
      </c>
      <c r="D241">
        <v>0.2</v>
      </c>
      <c r="E241">
        <v>0</v>
      </c>
      <c r="F241">
        <v>68.8</v>
      </c>
      <c r="G241">
        <v>827.1</v>
      </c>
      <c r="H241">
        <v>4</v>
      </c>
      <c r="I241">
        <v>0.4</v>
      </c>
      <c r="J241">
        <v>106.1</v>
      </c>
      <c r="K241">
        <f t="shared" si="3"/>
        <v>7.050625000000001</v>
      </c>
    </row>
    <row r="242" spans="1:11">
      <c r="A242" t="s">
        <v>145</v>
      </c>
      <c r="B242" t="s">
        <v>141</v>
      </c>
      <c r="C242">
        <v>2.4</v>
      </c>
      <c r="D242">
        <v>16</v>
      </c>
      <c r="E242">
        <v>0</v>
      </c>
      <c r="F242">
        <v>70.900000000000006</v>
      </c>
      <c r="G242">
        <v>805.7</v>
      </c>
      <c r="H242">
        <v>4.3</v>
      </c>
      <c r="I242">
        <v>1.2</v>
      </c>
      <c r="J242">
        <v>105.6</v>
      </c>
      <c r="K242">
        <f t="shared" si="3"/>
        <v>7.0412499999999998</v>
      </c>
    </row>
    <row r="243" spans="1:11">
      <c r="A243" t="s">
        <v>196</v>
      </c>
      <c r="B243" t="s">
        <v>28</v>
      </c>
      <c r="C243">
        <v>0.1</v>
      </c>
      <c r="D243">
        <v>0.2</v>
      </c>
      <c r="E243">
        <v>0</v>
      </c>
      <c r="F243">
        <v>41.7</v>
      </c>
      <c r="G243">
        <v>693.7</v>
      </c>
      <c r="H243">
        <v>6.2</v>
      </c>
      <c r="I243">
        <v>0.6</v>
      </c>
      <c r="J243">
        <v>105.3</v>
      </c>
      <c r="K243">
        <f t="shared" si="3"/>
        <v>6.8475000000000001</v>
      </c>
    </row>
    <row r="244" spans="1:11">
      <c r="A244" t="s">
        <v>217</v>
      </c>
      <c r="B244" t="s">
        <v>71</v>
      </c>
      <c r="C244">
        <v>0</v>
      </c>
      <c r="D244">
        <v>0</v>
      </c>
      <c r="E244">
        <v>0</v>
      </c>
      <c r="F244">
        <v>43.6</v>
      </c>
      <c r="G244">
        <v>762.5</v>
      </c>
      <c r="H244">
        <v>4.7</v>
      </c>
      <c r="I244">
        <v>0.2</v>
      </c>
      <c r="J244">
        <v>104</v>
      </c>
      <c r="K244">
        <f t="shared" si="3"/>
        <v>6.7756249999999998</v>
      </c>
    </row>
    <row r="245" spans="1:11">
      <c r="A245" t="s">
        <v>203</v>
      </c>
      <c r="B245" t="s">
        <v>32</v>
      </c>
      <c r="C245">
        <v>1.3</v>
      </c>
      <c r="D245">
        <v>8.6999999999999993</v>
      </c>
      <c r="E245">
        <v>0</v>
      </c>
      <c r="F245">
        <v>56.4</v>
      </c>
      <c r="G245">
        <v>749.2</v>
      </c>
      <c r="H245">
        <v>4.8</v>
      </c>
      <c r="I245">
        <v>0.7</v>
      </c>
      <c r="J245">
        <v>103.4</v>
      </c>
      <c r="K245">
        <f t="shared" si="3"/>
        <v>6.8018749999999999</v>
      </c>
    </row>
    <row r="246" spans="1:11">
      <c r="A246" t="s">
        <v>159</v>
      </c>
      <c r="B246" t="s">
        <v>49</v>
      </c>
      <c r="C246">
        <v>0</v>
      </c>
      <c r="D246">
        <v>0</v>
      </c>
      <c r="E246">
        <v>0</v>
      </c>
      <c r="F246">
        <v>50.9</v>
      </c>
      <c r="G246">
        <v>721.1</v>
      </c>
      <c r="H246">
        <v>5.2</v>
      </c>
      <c r="I246">
        <v>0.6</v>
      </c>
      <c r="J246">
        <v>102.1</v>
      </c>
      <c r="K246">
        <f t="shared" si="3"/>
        <v>6.7</v>
      </c>
    </row>
    <row r="247" spans="1:11">
      <c r="A247" t="s">
        <v>176</v>
      </c>
      <c r="B247" t="s">
        <v>30</v>
      </c>
      <c r="C247">
        <v>0</v>
      </c>
      <c r="D247">
        <v>0</v>
      </c>
      <c r="E247">
        <v>0</v>
      </c>
      <c r="F247">
        <v>50.2</v>
      </c>
      <c r="G247">
        <v>730.8</v>
      </c>
      <c r="H247">
        <v>3.9</v>
      </c>
      <c r="I247">
        <v>0.3</v>
      </c>
      <c r="J247">
        <v>95.6</v>
      </c>
      <c r="K247">
        <f t="shared" si="3"/>
        <v>6.3062500000000004</v>
      </c>
    </row>
    <row r="248" spans="1:11">
      <c r="A248" t="s">
        <v>213</v>
      </c>
      <c r="B248" t="s">
        <v>34</v>
      </c>
      <c r="C248">
        <v>0.5</v>
      </c>
      <c r="D248">
        <v>4</v>
      </c>
      <c r="E248">
        <v>0</v>
      </c>
      <c r="F248">
        <v>58.6</v>
      </c>
      <c r="G248">
        <v>702.7</v>
      </c>
      <c r="H248">
        <v>4.7</v>
      </c>
      <c r="I248">
        <v>1.7</v>
      </c>
      <c r="J248">
        <v>95.5</v>
      </c>
      <c r="K248">
        <f t="shared" si="3"/>
        <v>6.3331250000000008</v>
      </c>
    </row>
    <row r="249" spans="1:11">
      <c r="A249" t="s">
        <v>193</v>
      </c>
      <c r="B249" t="s">
        <v>132</v>
      </c>
      <c r="C249">
        <v>0</v>
      </c>
      <c r="D249">
        <v>0</v>
      </c>
      <c r="E249">
        <v>0</v>
      </c>
      <c r="F249">
        <v>56.2</v>
      </c>
      <c r="G249">
        <v>752.4</v>
      </c>
      <c r="H249">
        <v>3.5</v>
      </c>
      <c r="I249">
        <v>0.7</v>
      </c>
      <c r="J249">
        <v>94.6</v>
      </c>
      <c r="K249">
        <f t="shared" si="3"/>
        <v>6.2787499999999996</v>
      </c>
    </row>
    <row r="250" spans="1:11">
      <c r="A250" t="s">
        <v>191</v>
      </c>
      <c r="B250" t="s">
        <v>95</v>
      </c>
      <c r="C250">
        <v>0</v>
      </c>
      <c r="D250">
        <v>0</v>
      </c>
      <c r="E250">
        <v>0</v>
      </c>
      <c r="F250">
        <v>48.6</v>
      </c>
      <c r="G250">
        <v>686.8</v>
      </c>
      <c r="H250">
        <v>4.4000000000000004</v>
      </c>
      <c r="I250">
        <v>0.5</v>
      </c>
      <c r="J250">
        <v>93.9</v>
      </c>
      <c r="K250">
        <f t="shared" si="3"/>
        <v>6.1837499999999999</v>
      </c>
    </row>
    <row r="251" spans="1:11">
      <c r="A251" t="s">
        <v>186</v>
      </c>
      <c r="B251" t="s">
        <v>64</v>
      </c>
      <c r="C251">
        <v>2.2000000000000002</v>
      </c>
      <c r="D251">
        <v>13.4</v>
      </c>
      <c r="E251">
        <v>0</v>
      </c>
      <c r="F251">
        <v>49.1</v>
      </c>
      <c r="G251">
        <v>709.4</v>
      </c>
      <c r="H251">
        <v>3.7</v>
      </c>
      <c r="I251">
        <v>0.5</v>
      </c>
      <c r="J251">
        <v>93.8</v>
      </c>
      <c r="K251">
        <f t="shared" si="3"/>
        <v>6.149375</v>
      </c>
    </row>
    <row r="252" spans="1:11">
      <c r="A252" t="s">
        <v>242</v>
      </c>
      <c r="B252" t="s">
        <v>95</v>
      </c>
      <c r="C252">
        <v>0.2</v>
      </c>
      <c r="D252">
        <v>0.1</v>
      </c>
      <c r="E252">
        <v>0</v>
      </c>
      <c r="F252">
        <v>46.8</v>
      </c>
      <c r="G252">
        <v>681.2</v>
      </c>
      <c r="H252">
        <v>3.7</v>
      </c>
      <c r="I252">
        <v>0.4</v>
      </c>
      <c r="J252">
        <v>89.7</v>
      </c>
      <c r="K252">
        <f t="shared" si="3"/>
        <v>5.8881250000000005</v>
      </c>
    </row>
    <row r="253" spans="1:11">
      <c r="A253" t="s">
        <v>194</v>
      </c>
      <c r="B253" t="s">
        <v>47</v>
      </c>
      <c r="C253">
        <v>14.9</v>
      </c>
      <c r="D253">
        <v>91.5</v>
      </c>
      <c r="E253">
        <v>0.6</v>
      </c>
      <c r="F253">
        <v>54.7</v>
      </c>
      <c r="G253">
        <v>601.29999999999995</v>
      </c>
      <c r="H253">
        <v>3.2</v>
      </c>
      <c r="I253">
        <v>1.9</v>
      </c>
      <c r="J253">
        <v>88.6</v>
      </c>
      <c r="K253">
        <f t="shared" si="3"/>
        <v>5.859375</v>
      </c>
    </row>
    <row r="254" spans="1:11">
      <c r="A254" t="s">
        <v>206</v>
      </c>
      <c r="B254" t="s">
        <v>83</v>
      </c>
      <c r="C254">
        <v>0.1</v>
      </c>
      <c r="D254">
        <v>0.8</v>
      </c>
      <c r="E254">
        <v>0</v>
      </c>
      <c r="F254">
        <v>57.2</v>
      </c>
      <c r="G254">
        <v>651.5</v>
      </c>
      <c r="H254">
        <v>3.5</v>
      </c>
      <c r="I254">
        <v>0.3</v>
      </c>
      <c r="J254">
        <v>85.4</v>
      </c>
      <c r="K254">
        <f t="shared" si="3"/>
        <v>5.7093750000000005</v>
      </c>
    </row>
    <row r="255" spans="1:11">
      <c r="A255" t="s">
        <v>188</v>
      </c>
      <c r="B255" t="s">
        <v>71</v>
      </c>
      <c r="C255">
        <v>0</v>
      </c>
      <c r="D255">
        <v>-0.1</v>
      </c>
      <c r="E255">
        <v>0</v>
      </c>
      <c r="F255">
        <v>48.1</v>
      </c>
      <c r="G255">
        <v>622.1</v>
      </c>
      <c r="H255">
        <v>4</v>
      </c>
      <c r="I255">
        <v>0.5</v>
      </c>
      <c r="J255">
        <v>85.2</v>
      </c>
      <c r="K255">
        <f t="shared" si="3"/>
        <v>5.6256250000000003</v>
      </c>
    </row>
    <row r="256" spans="1:11">
      <c r="A256" t="s">
        <v>187</v>
      </c>
      <c r="B256" t="s">
        <v>64</v>
      </c>
      <c r="C256">
        <v>0</v>
      </c>
      <c r="D256">
        <v>0</v>
      </c>
      <c r="E256">
        <v>0</v>
      </c>
      <c r="F256">
        <v>47.1</v>
      </c>
      <c r="G256">
        <v>629.70000000000005</v>
      </c>
      <c r="H256">
        <v>3.9</v>
      </c>
      <c r="I256">
        <v>0.7</v>
      </c>
      <c r="J256">
        <v>85.1</v>
      </c>
      <c r="K256">
        <f t="shared" si="3"/>
        <v>5.6050000000000004</v>
      </c>
    </row>
    <row r="257" spans="1:11">
      <c r="A257" t="s">
        <v>490</v>
      </c>
      <c r="B257" t="s">
        <v>88</v>
      </c>
      <c r="C257">
        <v>1.9</v>
      </c>
      <c r="D257">
        <v>12.2</v>
      </c>
      <c r="E257">
        <v>0</v>
      </c>
      <c r="F257">
        <v>46.6</v>
      </c>
      <c r="G257">
        <v>605.20000000000005</v>
      </c>
      <c r="H257">
        <v>3.5</v>
      </c>
      <c r="I257">
        <v>0.4</v>
      </c>
      <c r="J257">
        <v>81.8</v>
      </c>
      <c r="K257">
        <f t="shared" si="3"/>
        <v>5.4125000000000005</v>
      </c>
    </row>
    <row r="258" spans="1:11">
      <c r="A258" t="s">
        <v>208</v>
      </c>
      <c r="B258" t="s">
        <v>41</v>
      </c>
      <c r="C258">
        <v>1.4</v>
      </c>
      <c r="D258">
        <v>8.6999999999999993</v>
      </c>
      <c r="E258">
        <v>0</v>
      </c>
      <c r="F258">
        <v>41.2</v>
      </c>
      <c r="G258">
        <v>548.29999999999995</v>
      </c>
      <c r="H258">
        <v>4</v>
      </c>
      <c r="I258">
        <v>0.4</v>
      </c>
      <c r="J258">
        <v>78.900000000000006</v>
      </c>
      <c r="K258">
        <f t="shared" ref="K258:K321" si="4">(((D258/5)*$P$1)+(E258*$P$2)+(0.2*F258*$P$3)+((G258/5)*$P$4)+(H258*$P$5)+(I258*$P$6))/16</f>
        <v>5.1887499999999998</v>
      </c>
    </row>
    <row r="259" spans="1:11">
      <c r="A259" t="s">
        <v>220</v>
      </c>
      <c r="B259" t="s">
        <v>24</v>
      </c>
      <c r="C259">
        <v>0</v>
      </c>
      <c r="D259">
        <v>0</v>
      </c>
      <c r="E259">
        <v>0</v>
      </c>
      <c r="F259">
        <v>42.5</v>
      </c>
      <c r="G259">
        <v>565.20000000000005</v>
      </c>
      <c r="H259">
        <v>3.8</v>
      </c>
      <c r="I259">
        <v>0.5</v>
      </c>
      <c r="J259">
        <v>78.099999999999994</v>
      </c>
      <c r="K259">
        <f t="shared" si="4"/>
        <v>5.1606249999999996</v>
      </c>
    </row>
    <row r="260" spans="1:11">
      <c r="A260" t="s">
        <v>487</v>
      </c>
      <c r="B260" t="s">
        <v>15</v>
      </c>
      <c r="C260">
        <v>2.7</v>
      </c>
      <c r="D260">
        <v>17.2</v>
      </c>
      <c r="E260">
        <v>0</v>
      </c>
      <c r="F260">
        <v>45.2</v>
      </c>
      <c r="G260">
        <v>571.4</v>
      </c>
      <c r="H260">
        <v>2.7</v>
      </c>
      <c r="I260">
        <v>0.4</v>
      </c>
      <c r="J260">
        <v>74.5</v>
      </c>
      <c r="K260">
        <f t="shared" si="4"/>
        <v>4.923750000000001</v>
      </c>
    </row>
    <row r="261" spans="1:11">
      <c r="A261" t="s">
        <v>486</v>
      </c>
      <c r="B261" t="s">
        <v>132</v>
      </c>
      <c r="C261">
        <v>4.3</v>
      </c>
      <c r="D261">
        <v>30.4</v>
      </c>
      <c r="E261">
        <v>0</v>
      </c>
      <c r="F261">
        <v>48</v>
      </c>
      <c r="G261">
        <v>571</v>
      </c>
      <c r="H261">
        <v>2.2999999999999998</v>
      </c>
      <c r="I261">
        <v>0.3</v>
      </c>
      <c r="J261">
        <v>73.7</v>
      </c>
      <c r="K261">
        <f t="shared" si="4"/>
        <v>4.88375</v>
      </c>
    </row>
    <row r="262" spans="1:11">
      <c r="A262" t="s">
        <v>448</v>
      </c>
      <c r="B262" t="s">
        <v>62</v>
      </c>
      <c r="C262">
        <v>0</v>
      </c>
      <c r="D262">
        <v>0</v>
      </c>
      <c r="E262">
        <v>0</v>
      </c>
      <c r="F262">
        <v>36.6</v>
      </c>
      <c r="G262">
        <v>533.79999999999995</v>
      </c>
      <c r="H262">
        <v>3.6</v>
      </c>
      <c r="I262">
        <v>0.6</v>
      </c>
      <c r="J262">
        <v>73.5</v>
      </c>
      <c r="K262">
        <f t="shared" si="4"/>
        <v>4.839999999999999</v>
      </c>
    </row>
    <row r="263" spans="1:11">
      <c r="A263" t="s">
        <v>488</v>
      </c>
      <c r="B263" t="s">
        <v>32</v>
      </c>
      <c r="C263">
        <v>0.4</v>
      </c>
      <c r="D263">
        <v>3</v>
      </c>
      <c r="E263">
        <v>0</v>
      </c>
      <c r="F263">
        <v>36.700000000000003</v>
      </c>
      <c r="G263">
        <v>531.1</v>
      </c>
      <c r="H263">
        <v>3.3</v>
      </c>
      <c r="I263">
        <v>0.4</v>
      </c>
      <c r="J263">
        <v>72.3</v>
      </c>
      <c r="K263">
        <f t="shared" si="4"/>
        <v>4.7549999999999999</v>
      </c>
    </row>
    <row r="264" spans="1:11">
      <c r="A264" t="s">
        <v>489</v>
      </c>
      <c r="B264" t="s">
        <v>64</v>
      </c>
      <c r="C264">
        <v>0</v>
      </c>
      <c r="D264">
        <v>0</v>
      </c>
      <c r="E264">
        <v>0</v>
      </c>
      <c r="F264">
        <v>37.5</v>
      </c>
      <c r="G264">
        <v>498.8</v>
      </c>
      <c r="H264">
        <v>3.5</v>
      </c>
      <c r="I264">
        <v>0.4</v>
      </c>
      <c r="J264">
        <v>70.3</v>
      </c>
      <c r="K264">
        <f t="shared" si="4"/>
        <v>4.6143749999999999</v>
      </c>
    </row>
    <row r="265" spans="1:11">
      <c r="A265" t="s">
        <v>482</v>
      </c>
      <c r="B265" t="s">
        <v>132</v>
      </c>
      <c r="C265">
        <v>0</v>
      </c>
      <c r="D265">
        <v>0</v>
      </c>
      <c r="E265">
        <v>0</v>
      </c>
      <c r="F265">
        <v>40.299999999999997</v>
      </c>
      <c r="G265">
        <v>562.6</v>
      </c>
      <c r="H265">
        <v>2.2999999999999998</v>
      </c>
      <c r="I265">
        <v>0.3</v>
      </c>
      <c r="J265">
        <v>69.3</v>
      </c>
      <c r="K265">
        <f t="shared" si="4"/>
        <v>4.5931250000000006</v>
      </c>
    </row>
    <row r="266" spans="1:11">
      <c r="A266" t="s">
        <v>484</v>
      </c>
      <c r="B266" t="s">
        <v>55</v>
      </c>
      <c r="C266">
        <v>0</v>
      </c>
      <c r="D266">
        <v>0</v>
      </c>
      <c r="E266">
        <v>0</v>
      </c>
      <c r="F266">
        <v>36.6</v>
      </c>
      <c r="G266">
        <v>542.70000000000005</v>
      </c>
      <c r="H266">
        <v>2.5</v>
      </c>
      <c r="I266">
        <v>0.4</v>
      </c>
      <c r="J266">
        <v>68.7</v>
      </c>
      <c r="K266">
        <f t="shared" si="4"/>
        <v>4.5081250000000006</v>
      </c>
    </row>
    <row r="267" spans="1:11">
      <c r="A267" t="s">
        <v>446</v>
      </c>
      <c r="B267" t="s">
        <v>75</v>
      </c>
      <c r="C267">
        <v>4.8</v>
      </c>
      <c r="D267">
        <v>32.6</v>
      </c>
      <c r="E267">
        <v>0</v>
      </c>
      <c r="F267">
        <v>35.1</v>
      </c>
      <c r="G267">
        <v>502.1</v>
      </c>
      <c r="H267">
        <v>2.7</v>
      </c>
      <c r="I267">
        <v>1</v>
      </c>
      <c r="J267">
        <v>68.099999999999994</v>
      </c>
      <c r="K267">
        <f t="shared" si="4"/>
        <v>4.4487500000000004</v>
      </c>
    </row>
    <row r="268" spans="1:11">
      <c r="A268" t="s">
        <v>485</v>
      </c>
      <c r="B268" t="s">
        <v>28</v>
      </c>
      <c r="C268">
        <v>0</v>
      </c>
      <c r="D268">
        <v>0</v>
      </c>
      <c r="E268">
        <v>0</v>
      </c>
      <c r="F268">
        <v>43.5</v>
      </c>
      <c r="G268">
        <v>501.7</v>
      </c>
      <c r="H268">
        <v>3.3</v>
      </c>
      <c r="I268">
        <v>1.1000000000000001</v>
      </c>
      <c r="J268">
        <v>68</v>
      </c>
      <c r="K268">
        <f t="shared" si="4"/>
        <v>4.5074999999999994</v>
      </c>
    </row>
    <row r="269" spans="1:11">
      <c r="A269" t="s">
        <v>367</v>
      </c>
      <c r="B269" t="s">
        <v>22</v>
      </c>
      <c r="C269">
        <v>0</v>
      </c>
      <c r="D269">
        <v>0</v>
      </c>
      <c r="E269">
        <v>0</v>
      </c>
      <c r="F269">
        <v>34.200000000000003</v>
      </c>
      <c r="G269">
        <v>482.2</v>
      </c>
      <c r="H269">
        <v>3.4</v>
      </c>
      <c r="I269">
        <v>0.4</v>
      </c>
      <c r="J269">
        <v>67.900000000000006</v>
      </c>
      <c r="K269">
        <f t="shared" si="4"/>
        <v>4.4524999999999997</v>
      </c>
    </row>
    <row r="270" spans="1:11">
      <c r="A270" t="s">
        <v>465</v>
      </c>
      <c r="B270" t="s">
        <v>75</v>
      </c>
      <c r="C270">
        <v>0</v>
      </c>
      <c r="D270">
        <v>1.1000000000000001</v>
      </c>
      <c r="E270">
        <v>0</v>
      </c>
      <c r="F270">
        <v>41.8</v>
      </c>
      <c r="G270">
        <v>514.70000000000005</v>
      </c>
      <c r="H270">
        <v>2.8</v>
      </c>
      <c r="I270">
        <v>0.3</v>
      </c>
      <c r="J270">
        <v>67.900000000000006</v>
      </c>
      <c r="K270">
        <f t="shared" si="4"/>
        <v>4.4975000000000005</v>
      </c>
    </row>
    <row r="271" spans="1:11">
      <c r="A271" t="s">
        <v>483</v>
      </c>
      <c r="B271" t="s">
        <v>47</v>
      </c>
      <c r="C271">
        <v>0</v>
      </c>
      <c r="D271">
        <v>0.1</v>
      </c>
      <c r="E271">
        <v>0</v>
      </c>
      <c r="F271">
        <v>38.5</v>
      </c>
      <c r="G271">
        <v>485.3</v>
      </c>
      <c r="H271">
        <v>3.1</v>
      </c>
      <c r="I271">
        <v>0.8</v>
      </c>
      <c r="J271">
        <v>65.599999999999994</v>
      </c>
      <c r="K271">
        <f t="shared" si="4"/>
        <v>4.3368750000000009</v>
      </c>
    </row>
    <row r="272" spans="1:11">
      <c r="A272" t="s">
        <v>480</v>
      </c>
      <c r="B272" t="s">
        <v>95</v>
      </c>
      <c r="C272">
        <v>20.3</v>
      </c>
      <c r="D272">
        <v>166.4</v>
      </c>
      <c r="E272">
        <v>0.7</v>
      </c>
      <c r="F272">
        <v>34.299999999999997</v>
      </c>
      <c r="G272">
        <v>335.4</v>
      </c>
      <c r="H272">
        <v>1.6</v>
      </c>
      <c r="I272">
        <v>0.3</v>
      </c>
      <c r="J272">
        <v>63.1</v>
      </c>
      <c r="K272">
        <f t="shared" si="4"/>
        <v>4.1756250000000001</v>
      </c>
    </row>
    <row r="273" spans="1:11">
      <c r="A273" t="s">
        <v>471</v>
      </c>
      <c r="B273" t="s">
        <v>57</v>
      </c>
      <c r="C273">
        <v>2</v>
      </c>
      <c r="D273">
        <v>12.9</v>
      </c>
      <c r="E273">
        <v>0</v>
      </c>
      <c r="F273">
        <v>32.6</v>
      </c>
      <c r="G273">
        <v>430.1</v>
      </c>
      <c r="H273">
        <v>3</v>
      </c>
      <c r="I273">
        <v>0.5</v>
      </c>
      <c r="J273">
        <v>61.3</v>
      </c>
      <c r="K273">
        <f t="shared" si="4"/>
        <v>4.0350000000000001</v>
      </c>
    </row>
    <row r="274" spans="1:11">
      <c r="A274" t="s">
        <v>474</v>
      </c>
      <c r="B274" t="s">
        <v>55</v>
      </c>
      <c r="C274">
        <v>0</v>
      </c>
      <c r="D274">
        <v>0</v>
      </c>
      <c r="E274">
        <v>0</v>
      </c>
      <c r="F274">
        <v>39.299999999999997</v>
      </c>
      <c r="G274">
        <v>498.5</v>
      </c>
      <c r="H274">
        <v>2.2000000000000002</v>
      </c>
      <c r="I274">
        <v>1</v>
      </c>
      <c r="J274">
        <v>61.3</v>
      </c>
      <c r="K274">
        <f t="shared" si="4"/>
        <v>4.0612500000000002</v>
      </c>
    </row>
    <row r="275" spans="1:11">
      <c r="A275" t="s">
        <v>447</v>
      </c>
      <c r="B275" t="s">
        <v>26</v>
      </c>
      <c r="C275">
        <v>0</v>
      </c>
      <c r="D275">
        <v>0</v>
      </c>
      <c r="E275">
        <v>0</v>
      </c>
      <c r="F275">
        <v>34.4</v>
      </c>
      <c r="G275">
        <v>429.2</v>
      </c>
      <c r="H275">
        <v>3.1</v>
      </c>
      <c r="I275">
        <v>0.3</v>
      </c>
      <c r="J275">
        <v>61</v>
      </c>
      <c r="K275">
        <f t="shared" si="4"/>
        <v>4.0225000000000009</v>
      </c>
    </row>
    <row r="276" spans="1:11">
      <c r="A276" t="s">
        <v>469</v>
      </c>
      <c r="B276" t="s">
        <v>141</v>
      </c>
      <c r="C276">
        <v>39</v>
      </c>
      <c r="D276">
        <v>160</v>
      </c>
      <c r="E276">
        <v>1</v>
      </c>
      <c r="F276">
        <v>33</v>
      </c>
      <c r="G276">
        <v>302</v>
      </c>
      <c r="H276">
        <v>1</v>
      </c>
      <c r="I276">
        <v>0</v>
      </c>
      <c r="J276">
        <v>58.2</v>
      </c>
      <c r="K276">
        <f t="shared" si="4"/>
        <v>3.84375</v>
      </c>
    </row>
    <row r="277" spans="1:11">
      <c r="A277" t="s">
        <v>475</v>
      </c>
      <c r="B277" t="s">
        <v>41</v>
      </c>
      <c r="C277">
        <v>4.5999999999999996</v>
      </c>
      <c r="D277">
        <v>30.2</v>
      </c>
      <c r="E277">
        <v>0.1</v>
      </c>
      <c r="F277">
        <v>32.4</v>
      </c>
      <c r="G277">
        <v>392.8</v>
      </c>
      <c r="H277">
        <v>2.6</v>
      </c>
      <c r="I277">
        <v>0.2</v>
      </c>
      <c r="J277">
        <v>58</v>
      </c>
      <c r="K277">
        <f t="shared" si="4"/>
        <v>3.8337500000000002</v>
      </c>
    </row>
    <row r="278" spans="1:11">
      <c r="A278" t="s">
        <v>232</v>
      </c>
      <c r="B278" t="s">
        <v>57</v>
      </c>
      <c r="C278">
        <v>2.8</v>
      </c>
      <c r="D278">
        <v>17.100000000000001</v>
      </c>
      <c r="E278">
        <v>0</v>
      </c>
      <c r="F278">
        <v>29.5</v>
      </c>
      <c r="G278">
        <v>404.4</v>
      </c>
      <c r="H278">
        <v>2.7</v>
      </c>
      <c r="I278">
        <v>0.3</v>
      </c>
      <c r="J278">
        <v>57.9</v>
      </c>
      <c r="K278">
        <f t="shared" si="4"/>
        <v>3.7937499999999997</v>
      </c>
    </row>
    <row r="279" spans="1:11">
      <c r="A279" t="s">
        <v>235</v>
      </c>
      <c r="B279" t="s">
        <v>88</v>
      </c>
      <c r="C279">
        <v>0.5</v>
      </c>
      <c r="D279">
        <v>1.8</v>
      </c>
      <c r="E279">
        <v>0</v>
      </c>
      <c r="F279">
        <v>38.799999999999997</v>
      </c>
      <c r="G279">
        <v>463</v>
      </c>
      <c r="H279">
        <v>2</v>
      </c>
      <c r="I279">
        <v>0.4</v>
      </c>
      <c r="J279">
        <v>57.8</v>
      </c>
      <c r="K279">
        <f t="shared" si="4"/>
        <v>3.8475000000000001</v>
      </c>
    </row>
    <row r="280" spans="1:11">
      <c r="A280" t="s">
        <v>473</v>
      </c>
      <c r="B280" t="s">
        <v>32</v>
      </c>
      <c r="C280">
        <v>1.1000000000000001</v>
      </c>
      <c r="D280">
        <v>7.4</v>
      </c>
      <c r="E280">
        <v>0</v>
      </c>
      <c r="F280">
        <v>29.9</v>
      </c>
      <c r="G280">
        <v>425</v>
      </c>
      <c r="H280">
        <v>2.5</v>
      </c>
      <c r="I280">
        <v>0.4</v>
      </c>
      <c r="J280">
        <v>57.4</v>
      </c>
      <c r="K280">
        <f t="shared" si="4"/>
        <v>3.7768750000000004</v>
      </c>
    </row>
    <row r="281" spans="1:11">
      <c r="A281" t="s">
        <v>356</v>
      </c>
      <c r="B281" t="s">
        <v>75</v>
      </c>
      <c r="C281">
        <v>0</v>
      </c>
      <c r="D281">
        <v>0</v>
      </c>
      <c r="E281">
        <v>0</v>
      </c>
      <c r="F281">
        <v>34.299999999999997</v>
      </c>
      <c r="G281">
        <v>443</v>
      </c>
      <c r="H281">
        <v>2.6</v>
      </c>
      <c r="I281">
        <v>3</v>
      </c>
      <c r="J281">
        <v>53.9</v>
      </c>
      <c r="K281">
        <f t="shared" si="4"/>
        <v>3.5831249999999999</v>
      </c>
    </row>
    <row r="282" spans="1:11">
      <c r="A282" t="s">
        <v>477</v>
      </c>
      <c r="B282" t="s">
        <v>17</v>
      </c>
      <c r="C282">
        <v>2.5</v>
      </c>
      <c r="D282">
        <v>16.899999999999999</v>
      </c>
      <c r="E282">
        <v>0</v>
      </c>
      <c r="F282">
        <v>29.5</v>
      </c>
      <c r="G282">
        <v>384.6</v>
      </c>
      <c r="H282">
        <v>2.2000000000000002</v>
      </c>
      <c r="I282">
        <v>0.2</v>
      </c>
      <c r="J282">
        <v>53</v>
      </c>
      <c r="K282">
        <f t="shared" si="4"/>
        <v>3.4937500000000004</v>
      </c>
    </row>
    <row r="283" spans="1:11">
      <c r="A283" t="s">
        <v>727</v>
      </c>
      <c r="B283" t="s">
        <v>39</v>
      </c>
      <c r="C283">
        <v>0</v>
      </c>
      <c r="D283">
        <v>0</v>
      </c>
      <c r="E283">
        <v>0</v>
      </c>
      <c r="F283">
        <v>33.9</v>
      </c>
      <c r="G283">
        <v>415.7</v>
      </c>
      <c r="H283">
        <v>2</v>
      </c>
      <c r="I283">
        <v>0.5</v>
      </c>
      <c r="J283">
        <v>52.5</v>
      </c>
      <c r="K283">
        <f t="shared" si="4"/>
        <v>3.4975000000000001</v>
      </c>
    </row>
    <row r="284" spans="1:11">
      <c r="A284" t="s">
        <v>467</v>
      </c>
      <c r="B284" t="s">
        <v>141</v>
      </c>
      <c r="C284">
        <v>0</v>
      </c>
      <c r="D284">
        <v>0</v>
      </c>
      <c r="E284">
        <v>0</v>
      </c>
      <c r="F284">
        <v>33.700000000000003</v>
      </c>
      <c r="G284">
        <v>410</v>
      </c>
      <c r="H284">
        <v>2</v>
      </c>
      <c r="I284">
        <v>0.4</v>
      </c>
      <c r="J284">
        <v>51.9</v>
      </c>
      <c r="K284">
        <f t="shared" si="4"/>
        <v>3.473125</v>
      </c>
    </row>
    <row r="285" spans="1:11">
      <c r="A285" t="s">
        <v>237</v>
      </c>
      <c r="B285" t="s">
        <v>141</v>
      </c>
      <c r="C285">
        <v>0</v>
      </c>
      <c r="D285">
        <v>0</v>
      </c>
      <c r="E285">
        <v>0</v>
      </c>
      <c r="F285">
        <v>27.6</v>
      </c>
      <c r="G285">
        <v>377.9</v>
      </c>
      <c r="H285">
        <v>2.4</v>
      </c>
      <c r="I285">
        <v>0.2</v>
      </c>
      <c r="J285">
        <v>51.7</v>
      </c>
      <c r="K285">
        <f t="shared" si="4"/>
        <v>3.4093749999999998</v>
      </c>
    </row>
    <row r="286" spans="1:11">
      <c r="A286" t="s">
        <v>395</v>
      </c>
      <c r="B286" t="s">
        <v>22</v>
      </c>
      <c r="C286">
        <v>3</v>
      </c>
      <c r="D286">
        <v>20.100000000000001</v>
      </c>
      <c r="E286">
        <v>0</v>
      </c>
      <c r="F286">
        <v>26.8</v>
      </c>
      <c r="G286">
        <v>357.5</v>
      </c>
      <c r="H286">
        <v>2.4</v>
      </c>
      <c r="I286">
        <v>0.5</v>
      </c>
      <c r="J286">
        <v>51.2</v>
      </c>
      <c r="K286">
        <f t="shared" si="4"/>
        <v>3.3649999999999998</v>
      </c>
    </row>
    <row r="287" spans="1:11">
      <c r="A287" t="s">
        <v>459</v>
      </c>
      <c r="B287" t="s">
        <v>83</v>
      </c>
      <c r="C287">
        <v>0</v>
      </c>
      <c r="D287">
        <v>0.1</v>
      </c>
      <c r="E287">
        <v>0</v>
      </c>
      <c r="F287">
        <v>28.1</v>
      </c>
      <c r="G287">
        <v>392.1</v>
      </c>
      <c r="H287">
        <v>2.2000000000000002</v>
      </c>
      <c r="I287">
        <v>0.6</v>
      </c>
      <c r="J287">
        <v>51.2</v>
      </c>
      <c r="K287">
        <f t="shared" si="4"/>
        <v>3.3768750000000001</v>
      </c>
    </row>
    <row r="288" spans="1:11">
      <c r="A288" t="s">
        <v>468</v>
      </c>
      <c r="B288" t="s">
        <v>73</v>
      </c>
      <c r="C288">
        <v>1.1000000000000001</v>
      </c>
      <c r="D288">
        <v>5.3</v>
      </c>
      <c r="E288">
        <v>0</v>
      </c>
      <c r="F288">
        <v>33</v>
      </c>
      <c r="G288">
        <v>411.7</v>
      </c>
      <c r="H288">
        <v>1.9</v>
      </c>
      <c r="I288">
        <v>1.4</v>
      </c>
      <c r="J288">
        <v>50.7</v>
      </c>
      <c r="K288">
        <f t="shared" si="4"/>
        <v>3.35</v>
      </c>
    </row>
    <row r="289" spans="1:11">
      <c r="A289" t="s">
        <v>219</v>
      </c>
      <c r="B289" t="s">
        <v>62</v>
      </c>
      <c r="C289">
        <v>0.2</v>
      </c>
      <c r="D289">
        <v>0.7</v>
      </c>
      <c r="E289">
        <v>0</v>
      </c>
      <c r="F289">
        <v>28.6</v>
      </c>
      <c r="G289">
        <v>390.1</v>
      </c>
      <c r="H289">
        <v>2.2000000000000002</v>
      </c>
      <c r="I289">
        <v>1.5</v>
      </c>
      <c r="J289">
        <v>49.5</v>
      </c>
      <c r="K289">
        <f t="shared" si="4"/>
        <v>3.2587500000000005</v>
      </c>
    </row>
    <row r="290" spans="1:11">
      <c r="A290" t="s">
        <v>470</v>
      </c>
      <c r="B290" t="s">
        <v>44</v>
      </c>
      <c r="C290">
        <v>0</v>
      </c>
      <c r="D290">
        <v>0</v>
      </c>
      <c r="E290">
        <v>0</v>
      </c>
      <c r="F290">
        <v>27.3</v>
      </c>
      <c r="G290">
        <v>369.1</v>
      </c>
      <c r="H290">
        <v>2.2999999999999998</v>
      </c>
      <c r="I290">
        <v>0.6</v>
      </c>
      <c r="J290">
        <v>49.4</v>
      </c>
      <c r="K290">
        <f t="shared" si="4"/>
        <v>3.2649999999999997</v>
      </c>
    </row>
    <row r="291" spans="1:11">
      <c r="A291" t="s">
        <v>460</v>
      </c>
      <c r="B291" t="s">
        <v>91</v>
      </c>
      <c r="C291">
        <v>1.5</v>
      </c>
      <c r="D291">
        <v>9.1999999999999993</v>
      </c>
      <c r="E291">
        <v>0</v>
      </c>
      <c r="F291">
        <v>24.8</v>
      </c>
      <c r="G291">
        <v>345.2</v>
      </c>
      <c r="H291">
        <v>2.2999999999999998</v>
      </c>
      <c r="I291">
        <v>0.4</v>
      </c>
      <c r="J291">
        <v>48.3</v>
      </c>
      <c r="K291">
        <f t="shared" si="4"/>
        <v>3.1824999999999997</v>
      </c>
    </row>
    <row r="292" spans="1:11">
      <c r="A292" t="s">
        <v>472</v>
      </c>
      <c r="B292" t="s">
        <v>91</v>
      </c>
      <c r="C292">
        <v>0.8</v>
      </c>
      <c r="D292">
        <v>4.4000000000000004</v>
      </c>
      <c r="E292">
        <v>0</v>
      </c>
      <c r="F292">
        <v>29.5</v>
      </c>
      <c r="G292">
        <v>362.1</v>
      </c>
      <c r="H292">
        <v>2</v>
      </c>
      <c r="I292">
        <v>0.4</v>
      </c>
      <c r="J292">
        <v>48.1</v>
      </c>
      <c r="K292">
        <f t="shared" si="4"/>
        <v>3.1750000000000003</v>
      </c>
    </row>
    <row r="293" spans="1:11">
      <c r="A293" t="s">
        <v>466</v>
      </c>
      <c r="B293" t="s">
        <v>83</v>
      </c>
      <c r="C293">
        <v>0</v>
      </c>
      <c r="D293">
        <v>0</v>
      </c>
      <c r="E293">
        <v>0</v>
      </c>
      <c r="F293">
        <v>22.8</v>
      </c>
      <c r="G293">
        <v>359.6</v>
      </c>
      <c r="H293">
        <v>2</v>
      </c>
      <c r="I293">
        <v>0.2</v>
      </c>
      <c r="J293">
        <v>47.7</v>
      </c>
      <c r="K293">
        <f t="shared" si="4"/>
        <v>3.1150000000000002</v>
      </c>
    </row>
    <row r="294" spans="1:11">
      <c r="A294" t="s">
        <v>461</v>
      </c>
      <c r="B294" t="s">
        <v>141</v>
      </c>
      <c r="C294">
        <v>0</v>
      </c>
      <c r="D294">
        <v>0</v>
      </c>
      <c r="E294">
        <v>0</v>
      </c>
      <c r="F294">
        <v>22.6</v>
      </c>
      <c r="G294">
        <v>365.2</v>
      </c>
      <c r="H294">
        <v>1.9</v>
      </c>
      <c r="I294">
        <v>0.2</v>
      </c>
      <c r="J294">
        <v>47.7</v>
      </c>
      <c r="K294">
        <f t="shared" si="4"/>
        <v>3.1112499999999996</v>
      </c>
    </row>
    <row r="295" spans="1:11">
      <c r="A295" t="s">
        <v>464</v>
      </c>
      <c r="B295" t="s">
        <v>17</v>
      </c>
      <c r="C295">
        <v>8.1999999999999993</v>
      </c>
      <c r="D295">
        <v>64.599999999999994</v>
      </c>
      <c r="E295">
        <v>0.3</v>
      </c>
      <c r="F295">
        <v>25.7</v>
      </c>
      <c r="G295">
        <v>317.8</v>
      </c>
      <c r="H295">
        <v>1.5</v>
      </c>
      <c r="I295">
        <v>0.7</v>
      </c>
      <c r="J295">
        <v>47.5</v>
      </c>
      <c r="K295">
        <f t="shared" si="4"/>
        <v>3.1381250000000001</v>
      </c>
    </row>
    <row r="296" spans="1:11">
      <c r="A296" t="s">
        <v>479</v>
      </c>
      <c r="B296" t="s">
        <v>19</v>
      </c>
      <c r="C296">
        <v>0</v>
      </c>
      <c r="D296">
        <v>0</v>
      </c>
      <c r="E296">
        <v>0</v>
      </c>
      <c r="F296">
        <v>27.7</v>
      </c>
      <c r="G296">
        <v>344.7</v>
      </c>
      <c r="H296">
        <v>2.1</v>
      </c>
      <c r="I296">
        <v>0.4</v>
      </c>
      <c r="J296">
        <v>46.1</v>
      </c>
      <c r="K296">
        <f t="shared" si="4"/>
        <v>3.0650000000000004</v>
      </c>
    </row>
    <row r="297" spans="1:11">
      <c r="A297" t="s">
        <v>476</v>
      </c>
      <c r="B297" t="s">
        <v>55</v>
      </c>
      <c r="C297">
        <v>0</v>
      </c>
      <c r="D297">
        <v>0</v>
      </c>
      <c r="E297">
        <v>0</v>
      </c>
      <c r="F297">
        <v>26.5</v>
      </c>
      <c r="G297">
        <v>354.1</v>
      </c>
      <c r="H297">
        <v>1.8</v>
      </c>
      <c r="I297">
        <v>0.5</v>
      </c>
      <c r="J297">
        <v>45.5</v>
      </c>
      <c r="K297">
        <f t="shared" si="4"/>
        <v>2.99125</v>
      </c>
    </row>
    <row r="298" spans="1:11">
      <c r="A298" t="s">
        <v>478</v>
      </c>
      <c r="B298" t="s">
        <v>39</v>
      </c>
      <c r="C298">
        <v>0.1</v>
      </c>
      <c r="D298">
        <v>0.1</v>
      </c>
      <c r="E298">
        <v>0</v>
      </c>
      <c r="F298">
        <v>32.4</v>
      </c>
      <c r="G298">
        <v>334.5</v>
      </c>
      <c r="H298">
        <v>2.1</v>
      </c>
      <c r="I298">
        <v>0.3</v>
      </c>
      <c r="J298">
        <v>45.4</v>
      </c>
      <c r="K298">
        <f t="shared" si="4"/>
        <v>3.0437500000000002</v>
      </c>
    </row>
    <row r="299" spans="1:11">
      <c r="A299" t="s">
        <v>463</v>
      </c>
      <c r="B299" t="s">
        <v>49</v>
      </c>
      <c r="C299">
        <v>0</v>
      </c>
      <c r="D299">
        <v>0</v>
      </c>
      <c r="E299">
        <v>0</v>
      </c>
      <c r="F299">
        <v>24.6</v>
      </c>
      <c r="G299">
        <v>316.8</v>
      </c>
      <c r="H299">
        <v>2.4</v>
      </c>
      <c r="I299">
        <v>0.4</v>
      </c>
      <c r="J299">
        <v>45.1</v>
      </c>
      <c r="K299">
        <f t="shared" si="4"/>
        <v>2.9837500000000001</v>
      </c>
    </row>
    <row r="300" spans="1:11">
      <c r="A300" t="s">
        <v>454</v>
      </c>
      <c r="B300" t="s">
        <v>19</v>
      </c>
      <c r="C300">
        <v>0</v>
      </c>
      <c r="D300">
        <v>0</v>
      </c>
      <c r="E300">
        <v>0</v>
      </c>
      <c r="F300">
        <v>26.2</v>
      </c>
      <c r="G300">
        <v>344.7</v>
      </c>
      <c r="H300">
        <v>1.8</v>
      </c>
      <c r="I300">
        <v>0.3</v>
      </c>
      <c r="J300">
        <v>44.4</v>
      </c>
      <c r="K300">
        <f t="shared" si="4"/>
        <v>2.9556249999999999</v>
      </c>
    </row>
    <row r="301" spans="1:11">
      <c r="A301" t="s">
        <v>168</v>
      </c>
      <c r="B301" t="s">
        <v>34</v>
      </c>
      <c r="C301">
        <v>0</v>
      </c>
      <c r="D301">
        <v>0</v>
      </c>
      <c r="E301">
        <v>0</v>
      </c>
      <c r="F301">
        <v>24.5</v>
      </c>
      <c r="G301">
        <v>338.6</v>
      </c>
      <c r="H301">
        <v>1.8</v>
      </c>
      <c r="I301">
        <v>0.3</v>
      </c>
      <c r="J301">
        <v>44</v>
      </c>
      <c r="K301">
        <f t="shared" si="4"/>
        <v>2.9068749999999999</v>
      </c>
    </row>
    <row r="302" spans="1:11">
      <c r="A302" t="s">
        <v>456</v>
      </c>
      <c r="B302" t="s">
        <v>53</v>
      </c>
      <c r="C302">
        <v>0</v>
      </c>
      <c r="D302">
        <v>0</v>
      </c>
      <c r="E302">
        <v>0</v>
      </c>
      <c r="F302">
        <v>27.6</v>
      </c>
      <c r="G302">
        <v>344.7</v>
      </c>
      <c r="H302">
        <v>1.6</v>
      </c>
      <c r="I302">
        <v>0.6</v>
      </c>
      <c r="J302">
        <v>43.2</v>
      </c>
      <c r="K302">
        <f t="shared" si="4"/>
        <v>2.8518749999999997</v>
      </c>
    </row>
    <row r="303" spans="1:11">
      <c r="A303" t="s">
        <v>457</v>
      </c>
      <c r="B303" t="s">
        <v>19</v>
      </c>
      <c r="C303">
        <v>15</v>
      </c>
      <c r="D303">
        <v>90.4</v>
      </c>
      <c r="E303">
        <v>0.2</v>
      </c>
      <c r="F303">
        <v>28.2</v>
      </c>
      <c r="G303">
        <v>231</v>
      </c>
      <c r="H303">
        <v>1.8</v>
      </c>
      <c r="I303">
        <v>0.4</v>
      </c>
      <c r="J303">
        <v>43.2</v>
      </c>
      <c r="K303">
        <f t="shared" si="4"/>
        <v>2.8850000000000007</v>
      </c>
    </row>
    <row r="304" spans="1:11">
      <c r="A304" t="s">
        <v>462</v>
      </c>
      <c r="B304" t="s">
        <v>95</v>
      </c>
      <c r="C304">
        <v>0.1</v>
      </c>
      <c r="D304">
        <v>0.7</v>
      </c>
      <c r="E304">
        <v>0</v>
      </c>
      <c r="F304">
        <v>25.6</v>
      </c>
      <c r="G304">
        <v>333.5</v>
      </c>
      <c r="H304">
        <v>1.6</v>
      </c>
      <c r="I304">
        <v>0.2</v>
      </c>
      <c r="J304">
        <v>42.4</v>
      </c>
      <c r="K304">
        <f t="shared" si="4"/>
        <v>2.8237500000000004</v>
      </c>
    </row>
    <row r="305" spans="1:11">
      <c r="A305" t="s">
        <v>481</v>
      </c>
      <c r="B305" t="s">
        <v>132</v>
      </c>
      <c r="C305">
        <v>1.3</v>
      </c>
      <c r="D305">
        <v>10.8</v>
      </c>
      <c r="E305">
        <v>0</v>
      </c>
      <c r="F305">
        <v>22.4</v>
      </c>
      <c r="G305">
        <v>318.2</v>
      </c>
      <c r="H305">
        <v>1.6</v>
      </c>
      <c r="I305">
        <v>0.2</v>
      </c>
      <c r="J305">
        <v>42.4</v>
      </c>
      <c r="K305">
        <f t="shared" si="4"/>
        <v>2.7712500000000002</v>
      </c>
    </row>
    <row r="306" spans="1:11">
      <c r="A306" t="s">
        <v>440</v>
      </c>
      <c r="B306" t="s">
        <v>34</v>
      </c>
      <c r="C306">
        <v>0</v>
      </c>
      <c r="D306">
        <v>0</v>
      </c>
      <c r="E306">
        <v>0</v>
      </c>
      <c r="F306">
        <v>26.7</v>
      </c>
      <c r="G306">
        <v>308.10000000000002</v>
      </c>
      <c r="H306">
        <v>1.8</v>
      </c>
      <c r="I306">
        <v>0.3</v>
      </c>
      <c r="J306">
        <v>40.9</v>
      </c>
      <c r="K306">
        <f t="shared" si="4"/>
        <v>2.73</v>
      </c>
    </row>
    <row r="307" spans="1:11">
      <c r="A307" t="s">
        <v>452</v>
      </c>
      <c r="B307" t="s">
        <v>141</v>
      </c>
      <c r="C307">
        <v>0</v>
      </c>
      <c r="D307">
        <v>0</v>
      </c>
      <c r="E307">
        <v>0</v>
      </c>
      <c r="F307">
        <v>22.9</v>
      </c>
      <c r="G307">
        <v>290.39999999999998</v>
      </c>
      <c r="H307">
        <v>1.4</v>
      </c>
      <c r="I307">
        <v>0.2</v>
      </c>
      <c r="J307">
        <v>36.9</v>
      </c>
      <c r="K307">
        <f t="shared" si="4"/>
        <v>2.4581249999999999</v>
      </c>
    </row>
    <row r="308" spans="1:11">
      <c r="A308" t="s">
        <v>455</v>
      </c>
      <c r="B308" t="s">
        <v>26</v>
      </c>
      <c r="C308">
        <v>0</v>
      </c>
      <c r="D308">
        <v>0</v>
      </c>
      <c r="E308">
        <v>0</v>
      </c>
      <c r="F308">
        <v>22</v>
      </c>
      <c r="G308">
        <v>275.60000000000002</v>
      </c>
      <c r="H308">
        <v>1.5</v>
      </c>
      <c r="I308">
        <v>0.2</v>
      </c>
      <c r="J308">
        <v>36.1</v>
      </c>
      <c r="K308">
        <f t="shared" si="4"/>
        <v>2.3975000000000004</v>
      </c>
    </row>
    <row r="309" spans="1:11">
      <c r="A309" t="s">
        <v>450</v>
      </c>
      <c r="B309" t="s">
        <v>49</v>
      </c>
      <c r="C309">
        <v>0</v>
      </c>
      <c r="D309">
        <v>0.1</v>
      </c>
      <c r="E309">
        <v>0</v>
      </c>
      <c r="F309">
        <v>20.9</v>
      </c>
      <c r="G309">
        <v>251</v>
      </c>
      <c r="H309">
        <v>1.6</v>
      </c>
      <c r="I309">
        <v>0.2</v>
      </c>
      <c r="J309">
        <v>34.1</v>
      </c>
      <c r="K309">
        <f t="shared" si="4"/>
        <v>2.2750000000000004</v>
      </c>
    </row>
    <row r="310" spans="1:11">
      <c r="A310" t="s">
        <v>409</v>
      </c>
      <c r="B310" t="s">
        <v>75</v>
      </c>
      <c r="C310">
        <v>2.9</v>
      </c>
      <c r="D310">
        <v>20.2</v>
      </c>
      <c r="E310">
        <v>0</v>
      </c>
      <c r="F310">
        <v>17.899999999999999</v>
      </c>
      <c r="G310">
        <v>256.5</v>
      </c>
      <c r="H310">
        <v>1.4</v>
      </c>
      <c r="I310">
        <v>1.3</v>
      </c>
      <c r="J310">
        <v>33.799999999999997</v>
      </c>
      <c r="K310">
        <f t="shared" si="4"/>
        <v>2.2037499999999999</v>
      </c>
    </row>
    <row r="311" spans="1:11">
      <c r="A311" t="s">
        <v>449</v>
      </c>
      <c r="B311" t="s">
        <v>85</v>
      </c>
      <c r="C311">
        <v>0.9</v>
      </c>
      <c r="D311">
        <v>5.3</v>
      </c>
      <c r="E311">
        <v>0</v>
      </c>
      <c r="F311">
        <v>20.6</v>
      </c>
      <c r="G311">
        <v>259.60000000000002</v>
      </c>
      <c r="H311">
        <v>1.2</v>
      </c>
      <c r="I311">
        <v>1.3</v>
      </c>
      <c r="J311">
        <v>30.8</v>
      </c>
      <c r="K311">
        <f t="shared" si="4"/>
        <v>2.0718749999999999</v>
      </c>
    </row>
    <row r="312" spans="1:11">
      <c r="A312" t="s">
        <v>433</v>
      </c>
      <c r="B312" t="s">
        <v>36</v>
      </c>
      <c r="C312">
        <v>1.3</v>
      </c>
      <c r="D312">
        <v>8.8000000000000007</v>
      </c>
      <c r="E312">
        <v>0</v>
      </c>
      <c r="F312">
        <v>16.7</v>
      </c>
      <c r="G312">
        <v>240.4</v>
      </c>
      <c r="H312">
        <v>1.2</v>
      </c>
      <c r="I312">
        <v>1.4</v>
      </c>
      <c r="J312">
        <v>29.5</v>
      </c>
      <c r="K312">
        <f t="shared" si="4"/>
        <v>1.9368749999999999</v>
      </c>
    </row>
    <row r="313" spans="1:11">
      <c r="A313" t="s">
        <v>458</v>
      </c>
      <c r="B313" t="s">
        <v>26</v>
      </c>
      <c r="C313">
        <v>3</v>
      </c>
      <c r="D313">
        <v>18.899999999999999</v>
      </c>
      <c r="E313">
        <v>0.1</v>
      </c>
      <c r="F313">
        <v>15.6</v>
      </c>
      <c r="G313">
        <v>199.1</v>
      </c>
      <c r="H313">
        <v>0.8</v>
      </c>
      <c r="I313">
        <v>0.2</v>
      </c>
      <c r="J313">
        <v>26.5</v>
      </c>
      <c r="K313">
        <f t="shared" si="4"/>
        <v>1.7725000000000002</v>
      </c>
    </row>
    <row r="314" spans="1:11">
      <c r="A314" t="s">
        <v>445</v>
      </c>
      <c r="B314" t="s">
        <v>19</v>
      </c>
      <c r="C314">
        <v>0.2</v>
      </c>
      <c r="D314">
        <v>0.3</v>
      </c>
      <c r="E314">
        <v>0</v>
      </c>
      <c r="F314">
        <v>20.399999999999999</v>
      </c>
      <c r="G314">
        <v>214.2</v>
      </c>
      <c r="H314">
        <v>0.8</v>
      </c>
      <c r="I314">
        <v>0.2</v>
      </c>
      <c r="J314">
        <v>26</v>
      </c>
      <c r="K314">
        <f t="shared" si="4"/>
        <v>1.743125</v>
      </c>
    </row>
    <row r="315" spans="1:11">
      <c r="A315" t="s">
        <v>444</v>
      </c>
      <c r="B315" t="s">
        <v>32</v>
      </c>
      <c r="C315">
        <v>0</v>
      </c>
      <c r="D315">
        <v>0</v>
      </c>
      <c r="E315">
        <v>0</v>
      </c>
      <c r="F315">
        <v>12.7</v>
      </c>
      <c r="G315">
        <v>180.1</v>
      </c>
      <c r="H315">
        <v>1.1000000000000001</v>
      </c>
      <c r="I315">
        <v>0.1</v>
      </c>
      <c r="J315">
        <v>24.5</v>
      </c>
      <c r="K315">
        <f t="shared" si="4"/>
        <v>1.605</v>
      </c>
    </row>
    <row r="316" spans="1:11">
      <c r="A316" t="s">
        <v>415</v>
      </c>
      <c r="B316" t="s">
        <v>68</v>
      </c>
      <c r="C316">
        <v>0</v>
      </c>
      <c r="D316">
        <v>0</v>
      </c>
      <c r="E316">
        <v>0</v>
      </c>
      <c r="F316">
        <v>12.5</v>
      </c>
      <c r="G316">
        <v>178</v>
      </c>
      <c r="H316">
        <v>1</v>
      </c>
      <c r="I316">
        <v>0.2</v>
      </c>
      <c r="J316">
        <v>23.6</v>
      </c>
      <c r="K316">
        <f t="shared" si="4"/>
        <v>1.5406250000000001</v>
      </c>
    </row>
    <row r="317" spans="1:11">
      <c r="A317" t="s">
        <v>439</v>
      </c>
      <c r="B317" t="s">
        <v>47</v>
      </c>
      <c r="C317">
        <v>0</v>
      </c>
      <c r="D317">
        <v>0</v>
      </c>
      <c r="E317">
        <v>0</v>
      </c>
      <c r="F317">
        <v>15</v>
      </c>
      <c r="G317">
        <v>176.3</v>
      </c>
      <c r="H317">
        <v>1.4</v>
      </c>
      <c r="I317">
        <v>1.3</v>
      </c>
      <c r="J317">
        <v>23.3</v>
      </c>
      <c r="K317">
        <f t="shared" si="4"/>
        <v>1.558125</v>
      </c>
    </row>
    <row r="318" spans="1:11">
      <c r="A318" t="s">
        <v>419</v>
      </c>
      <c r="B318" t="s">
        <v>85</v>
      </c>
      <c r="C318">
        <v>2.2999999999999998</v>
      </c>
      <c r="D318">
        <v>15</v>
      </c>
      <c r="E318">
        <v>0</v>
      </c>
      <c r="F318">
        <v>9.9</v>
      </c>
      <c r="G318">
        <v>139.4</v>
      </c>
      <c r="H318">
        <v>1.3</v>
      </c>
      <c r="I318">
        <v>0.3</v>
      </c>
      <c r="J318">
        <v>23.1</v>
      </c>
      <c r="K318">
        <f t="shared" si="4"/>
        <v>1.4768749999999999</v>
      </c>
    </row>
    <row r="319" spans="1:11">
      <c r="A319" t="s">
        <v>442</v>
      </c>
      <c r="B319" t="s">
        <v>36</v>
      </c>
      <c r="C319">
        <v>0.1</v>
      </c>
      <c r="D319">
        <v>0.3</v>
      </c>
      <c r="E319">
        <v>0</v>
      </c>
      <c r="F319">
        <v>13.4</v>
      </c>
      <c r="G319">
        <v>179.9</v>
      </c>
      <c r="H319">
        <v>1</v>
      </c>
      <c r="I319">
        <v>1.1000000000000001</v>
      </c>
      <c r="J319">
        <v>22</v>
      </c>
      <c r="K319">
        <f t="shared" si="4"/>
        <v>1.4475000000000002</v>
      </c>
    </row>
    <row r="320" spans="1:11">
      <c r="A320" t="s">
        <v>423</v>
      </c>
      <c r="B320" t="s">
        <v>73</v>
      </c>
      <c r="C320">
        <v>0</v>
      </c>
      <c r="D320">
        <v>0</v>
      </c>
      <c r="E320">
        <v>0</v>
      </c>
      <c r="F320">
        <v>14.5</v>
      </c>
      <c r="G320">
        <v>173.8</v>
      </c>
      <c r="H320">
        <v>0.7</v>
      </c>
      <c r="I320">
        <v>0.3</v>
      </c>
      <c r="J320">
        <v>21.1</v>
      </c>
      <c r="K320">
        <f t="shared" si="4"/>
        <v>1.401875</v>
      </c>
    </row>
    <row r="321" spans="1:11">
      <c r="A321" t="s">
        <v>434</v>
      </c>
      <c r="B321" t="s">
        <v>44</v>
      </c>
      <c r="C321">
        <v>0.4</v>
      </c>
      <c r="D321">
        <v>1.3</v>
      </c>
      <c r="E321">
        <v>0</v>
      </c>
      <c r="F321">
        <v>13.3</v>
      </c>
      <c r="G321">
        <v>168.3</v>
      </c>
      <c r="H321">
        <v>0.7</v>
      </c>
      <c r="I321">
        <v>0.1</v>
      </c>
      <c r="J321">
        <v>21.1</v>
      </c>
      <c r="K321">
        <f t="shared" si="4"/>
        <v>1.3931250000000002</v>
      </c>
    </row>
    <row r="322" spans="1:11">
      <c r="A322" t="s">
        <v>441</v>
      </c>
      <c r="B322" t="s">
        <v>32</v>
      </c>
      <c r="C322">
        <v>0.3</v>
      </c>
      <c r="D322">
        <v>2.1</v>
      </c>
      <c r="E322">
        <v>0</v>
      </c>
      <c r="F322">
        <v>11.1</v>
      </c>
      <c r="G322">
        <v>153</v>
      </c>
      <c r="H322">
        <v>0.9</v>
      </c>
      <c r="I322">
        <v>0.1</v>
      </c>
      <c r="J322">
        <v>20.8</v>
      </c>
      <c r="K322">
        <f t="shared" ref="K322:K385" si="5">(((D322/5)*$P$1)+(E322*$P$2)+(0.2*F322*$P$3)+((G322/5)*$P$4)+(H322*$P$5)+(I322*$P$6))/16</f>
        <v>1.3637500000000002</v>
      </c>
    </row>
    <row r="323" spans="1:11">
      <c r="A323" t="s">
        <v>422</v>
      </c>
      <c r="B323" t="s">
        <v>41</v>
      </c>
      <c r="C323">
        <v>0.5</v>
      </c>
      <c r="D323">
        <v>3.6</v>
      </c>
      <c r="E323">
        <v>0</v>
      </c>
      <c r="F323">
        <v>14</v>
      </c>
      <c r="G323">
        <v>172.4</v>
      </c>
      <c r="H323">
        <v>0.6</v>
      </c>
      <c r="I323">
        <v>1</v>
      </c>
      <c r="J323">
        <v>19.2</v>
      </c>
      <c r="K323">
        <f t="shared" si="5"/>
        <v>1.2875000000000001</v>
      </c>
    </row>
    <row r="324" spans="1:11">
      <c r="A324" t="s">
        <v>443</v>
      </c>
      <c r="B324" t="s">
        <v>85</v>
      </c>
      <c r="C324">
        <v>0</v>
      </c>
      <c r="D324">
        <v>0</v>
      </c>
      <c r="E324">
        <v>0</v>
      </c>
      <c r="F324">
        <v>11.1</v>
      </c>
      <c r="G324">
        <v>153.5</v>
      </c>
      <c r="H324">
        <v>0.7</v>
      </c>
      <c r="I324">
        <v>0.2</v>
      </c>
      <c r="J324">
        <v>19</v>
      </c>
      <c r="K324">
        <f t="shared" si="5"/>
        <v>1.2662500000000001</v>
      </c>
    </row>
    <row r="325" spans="1:11">
      <c r="A325" t="s">
        <v>431</v>
      </c>
      <c r="B325" t="s">
        <v>15</v>
      </c>
      <c r="C325">
        <v>0</v>
      </c>
      <c r="D325">
        <v>0</v>
      </c>
      <c r="E325">
        <v>0</v>
      </c>
      <c r="F325">
        <v>11.1</v>
      </c>
      <c r="G325">
        <v>145.80000000000001</v>
      </c>
      <c r="H325">
        <v>0.7</v>
      </c>
      <c r="I325">
        <v>0.1</v>
      </c>
      <c r="J325">
        <v>18.8</v>
      </c>
      <c r="K325">
        <f t="shared" si="5"/>
        <v>1.2306250000000001</v>
      </c>
    </row>
    <row r="326" spans="1:11">
      <c r="A326" t="s">
        <v>427</v>
      </c>
      <c r="B326" t="s">
        <v>53</v>
      </c>
      <c r="C326">
        <v>0</v>
      </c>
      <c r="D326">
        <v>0</v>
      </c>
      <c r="E326">
        <v>0</v>
      </c>
      <c r="F326">
        <v>11.7</v>
      </c>
      <c r="G326">
        <v>148.30000000000001</v>
      </c>
      <c r="H326">
        <v>0.7</v>
      </c>
      <c r="I326">
        <v>0.2</v>
      </c>
      <c r="J326">
        <v>18.7</v>
      </c>
      <c r="K326">
        <f t="shared" si="5"/>
        <v>1.2375</v>
      </c>
    </row>
    <row r="327" spans="1:11">
      <c r="A327" t="s">
        <v>408</v>
      </c>
      <c r="B327" t="s">
        <v>49</v>
      </c>
      <c r="C327">
        <v>2.1</v>
      </c>
      <c r="D327">
        <v>14</v>
      </c>
      <c r="E327">
        <v>0</v>
      </c>
      <c r="F327">
        <v>10.199999999999999</v>
      </c>
      <c r="G327">
        <v>132.19999999999999</v>
      </c>
      <c r="H327">
        <v>0.7</v>
      </c>
      <c r="I327">
        <v>0.3</v>
      </c>
      <c r="J327">
        <v>18.5</v>
      </c>
      <c r="K327">
        <f t="shared" si="5"/>
        <v>1.2024999999999997</v>
      </c>
    </row>
    <row r="328" spans="1:11">
      <c r="A328" t="s">
        <v>382</v>
      </c>
      <c r="B328" t="s">
        <v>83</v>
      </c>
      <c r="C328">
        <v>0</v>
      </c>
      <c r="D328">
        <v>-0.3</v>
      </c>
      <c r="E328">
        <v>0</v>
      </c>
      <c r="F328">
        <v>11.2</v>
      </c>
      <c r="G328">
        <v>146.4</v>
      </c>
      <c r="H328">
        <v>0.6</v>
      </c>
      <c r="I328">
        <v>0.2</v>
      </c>
      <c r="J328">
        <v>17.899999999999999</v>
      </c>
      <c r="K328">
        <f t="shared" si="5"/>
        <v>1.183125</v>
      </c>
    </row>
    <row r="329" spans="1:11">
      <c r="A329" t="s">
        <v>435</v>
      </c>
      <c r="B329" t="s">
        <v>64</v>
      </c>
      <c r="C329">
        <v>0.2</v>
      </c>
      <c r="D329">
        <v>0.3</v>
      </c>
      <c r="E329">
        <v>0</v>
      </c>
      <c r="F329">
        <v>10.1</v>
      </c>
      <c r="G329">
        <v>128.19999999999999</v>
      </c>
      <c r="H329">
        <v>0.8</v>
      </c>
      <c r="I329">
        <v>0</v>
      </c>
      <c r="J329">
        <v>17.399999999999999</v>
      </c>
      <c r="K329">
        <f t="shared" si="5"/>
        <v>1.16625</v>
      </c>
    </row>
    <row r="330" spans="1:11">
      <c r="A330" t="s">
        <v>438</v>
      </c>
      <c r="B330" t="s">
        <v>132</v>
      </c>
      <c r="C330">
        <v>0</v>
      </c>
      <c r="D330">
        <v>0.1</v>
      </c>
      <c r="E330">
        <v>0</v>
      </c>
      <c r="F330">
        <v>8.4</v>
      </c>
      <c r="G330">
        <v>135.19999999999999</v>
      </c>
      <c r="H330">
        <v>0.6</v>
      </c>
      <c r="I330">
        <v>0</v>
      </c>
      <c r="J330">
        <v>17</v>
      </c>
      <c r="K330">
        <f t="shared" si="5"/>
        <v>1.1231249999999999</v>
      </c>
    </row>
    <row r="331" spans="1:11">
      <c r="A331" t="s">
        <v>437</v>
      </c>
      <c r="B331" t="s">
        <v>30</v>
      </c>
      <c r="C331">
        <v>0</v>
      </c>
      <c r="D331">
        <v>0</v>
      </c>
      <c r="E331">
        <v>0</v>
      </c>
      <c r="F331">
        <v>10.1</v>
      </c>
      <c r="G331">
        <v>131.80000000000001</v>
      </c>
      <c r="H331">
        <v>0.6</v>
      </c>
      <c r="I331">
        <v>0.1</v>
      </c>
      <c r="J331">
        <v>16.600000000000001</v>
      </c>
      <c r="K331">
        <f t="shared" si="5"/>
        <v>1.099375</v>
      </c>
    </row>
    <row r="332" spans="1:11">
      <c r="A332" t="s">
        <v>432</v>
      </c>
      <c r="B332" t="s">
        <v>32</v>
      </c>
      <c r="C332">
        <v>0</v>
      </c>
      <c r="D332">
        <v>0</v>
      </c>
      <c r="E332">
        <v>0</v>
      </c>
      <c r="F332">
        <v>11</v>
      </c>
      <c r="G332">
        <v>132.5</v>
      </c>
      <c r="H332">
        <v>0.5</v>
      </c>
      <c r="I332">
        <v>0</v>
      </c>
      <c r="J332">
        <v>16.5</v>
      </c>
      <c r="K332">
        <f t="shared" si="5"/>
        <v>1.0843750000000001</v>
      </c>
    </row>
    <row r="333" spans="1:11">
      <c r="A333" t="s">
        <v>430</v>
      </c>
      <c r="B333" t="s">
        <v>71</v>
      </c>
      <c r="C333">
        <v>0</v>
      </c>
      <c r="D333">
        <v>0</v>
      </c>
      <c r="E333">
        <v>0</v>
      </c>
      <c r="F333">
        <v>9</v>
      </c>
      <c r="G333">
        <v>122.8</v>
      </c>
      <c r="H333">
        <v>0.7</v>
      </c>
      <c r="I333">
        <v>0</v>
      </c>
      <c r="J333">
        <v>16.3</v>
      </c>
      <c r="K333">
        <f t="shared" si="5"/>
        <v>1.0862499999999999</v>
      </c>
    </row>
    <row r="334" spans="1:11">
      <c r="A334" t="s">
        <v>429</v>
      </c>
      <c r="B334" t="s">
        <v>88</v>
      </c>
      <c r="C334">
        <v>0</v>
      </c>
      <c r="D334">
        <v>0</v>
      </c>
      <c r="E334">
        <v>0</v>
      </c>
      <c r="F334">
        <v>10.3</v>
      </c>
      <c r="G334">
        <v>134.19999999999999</v>
      </c>
      <c r="H334">
        <v>0.5</v>
      </c>
      <c r="I334">
        <v>0.2</v>
      </c>
      <c r="J334">
        <v>15.7</v>
      </c>
      <c r="K334">
        <f t="shared" si="5"/>
        <v>1.0656249999999998</v>
      </c>
    </row>
    <row r="335" spans="1:11">
      <c r="A335" t="s">
        <v>425</v>
      </c>
      <c r="B335" t="s">
        <v>75</v>
      </c>
      <c r="C335">
        <v>0</v>
      </c>
      <c r="D335">
        <v>0</v>
      </c>
      <c r="E335">
        <v>0</v>
      </c>
      <c r="F335">
        <v>8.9</v>
      </c>
      <c r="G335">
        <v>117.7</v>
      </c>
      <c r="H335">
        <v>0.7</v>
      </c>
      <c r="I335">
        <v>0</v>
      </c>
      <c r="J335">
        <v>15.7</v>
      </c>
      <c r="K335">
        <f t="shared" si="5"/>
        <v>1.05375</v>
      </c>
    </row>
    <row r="336" spans="1:11">
      <c r="A336" t="s">
        <v>424</v>
      </c>
      <c r="B336" t="s">
        <v>62</v>
      </c>
      <c r="C336">
        <v>0</v>
      </c>
      <c r="D336">
        <v>0</v>
      </c>
      <c r="E336">
        <v>0</v>
      </c>
      <c r="F336">
        <v>7.7</v>
      </c>
      <c r="G336">
        <v>118</v>
      </c>
      <c r="H336">
        <v>0.7</v>
      </c>
      <c r="I336">
        <v>0.1</v>
      </c>
      <c r="J336">
        <v>15.6</v>
      </c>
      <c r="K336">
        <f t="shared" si="5"/>
        <v>1.035625</v>
      </c>
    </row>
    <row r="337" spans="1:11">
      <c r="A337" t="s">
        <v>414</v>
      </c>
      <c r="B337" t="s">
        <v>44</v>
      </c>
      <c r="C337">
        <v>0</v>
      </c>
      <c r="D337">
        <v>0</v>
      </c>
      <c r="E337">
        <v>0</v>
      </c>
      <c r="F337">
        <v>8.3000000000000007</v>
      </c>
      <c r="G337">
        <v>107.4</v>
      </c>
      <c r="H337">
        <v>0.7</v>
      </c>
      <c r="I337">
        <v>0.1</v>
      </c>
      <c r="J337">
        <v>15</v>
      </c>
      <c r="K337">
        <f t="shared" si="5"/>
        <v>0.97312500000000002</v>
      </c>
    </row>
    <row r="338" spans="1:11">
      <c r="A338" t="s">
        <v>426</v>
      </c>
      <c r="B338" t="s">
        <v>28</v>
      </c>
      <c r="C338">
        <v>0</v>
      </c>
      <c r="D338">
        <v>0</v>
      </c>
      <c r="E338">
        <v>0</v>
      </c>
      <c r="F338">
        <v>8.5</v>
      </c>
      <c r="G338">
        <v>116.3</v>
      </c>
      <c r="H338">
        <v>0.3</v>
      </c>
      <c r="I338">
        <v>0</v>
      </c>
      <c r="J338">
        <v>13.2</v>
      </c>
      <c r="K338">
        <f t="shared" si="5"/>
        <v>0.89249999999999985</v>
      </c>
    </row>
    <row r="339" spans="1:11">
      <c r="A339" t="s">
        <v>428</v>
      </c>
      <c r="B339" t="s">
        <v>71</v>
      </c>
      <c r="C339">
        <v>0.3</v>
      </c>
      <c r="D339">
        <v>0.3</v>
      </c>
      <c r="E339">
        <v>0</v>
      </c>
      <c r="F339">
        <v>8.1999999999999993</v>
      </c>
      <c r="G339">
        <v>105.3</v>
      </c>
      <c r="H339">
        <v>0.4</v>
      </c>
      <c r="I339">
        <v>0.1</v>
      </c>
      <c r="J339">
        <v>13</v>
      </c>
      <c r="K339">
        <f t="shared" si="5"/>
        <v>0.84875</v>
      </c>
    </row>
    <row r="340" spans="1:11">
      <c r="A340" t="s">
        <v>413</v>
      </c>
      <c r="B340" t="s">
        <v>24</v>
      </c>
      <c r="C340">
        <v>0.1</v>
      </c>
      <c r="D340">
        <v>0.7</v>
      </c>
      <c r="E340">
        <v>0</v>
      </c>
      <c r="F340">
        <v>7.9</v>
      </c>
      <c r="G340">
        <v>107.5</v>
      </c>
      <c r="H340">
        <v>0.3</v>
      </c>
      <c r="I340">
        <v>0</v>
      </c>
      <c r="J340">
        <v>12.3</v>
      </c>
      <c r="K340">
        <f t="shared" si="5"/>
        <v>0.83812500000000001</v>
      </c>
    </row>
    <row r="341" spans="1:11">
      <c r="A341" t="s">
        <v>374</v>
      </c>
      <c r="B341" t="s">
        <v>30</v>
      </c>
      <c r="C341">
        <v>0</v>
      </c>
      <c r="D341">
        <v>0</v>
      </c>
      <c r="E341">
        <v>0</v>
      </c>
      <c r="F341">
        <v>6.7</v>
      </c>
      <c r="G341">
        <v>86.8</v>
      </c>
      <c r="H341">
        <v>0.6</v>
      </c>
      <c r="I341">
        <v>0.1</v>
      </c>
      <c r="J341">
        <v>12.3</v>
      </c>
      <c r="K341">
        <f t="shared" si="5"/>
        <v>0.796875</v>
      </c>
    </row>
    <row r="342" spans="1:11">
      <c r="A342" t="s">
        <v>436</v>
      </c>
      <c r="B342" t="s">
        <v>62</v>
      </c>
      <c r="C342">
        <v>0</v>
      </c>
      <c r="D342">
        <v>0.8</v>
      </c>
      <c r="E342">
        <v>0</v>
      </c>
      <c r="F342">
        <v>5.6</v>
      </c>
      <c r="G342">
        <v>84.6</v>
      </c>
      <c r="H342">
        <v>0.6</v>
      </c>
      <c r="I342">
        <v>0</v>
      </c>
      <c r="J342">
        <v>12.2</v>
      </c>
      <c r="K342">
        <f t="shared" si="5"/>
        <v>0.79374999999999996</v>
      </c>
    </row>
    <row r="343" spans="1:11">
      <c r="A343" t="s">
        <v>407</v>
      </c>
      <c r="B343" t="s">
        <v>91</v>
      </c>
      <c r="C343">
        <v>0</v>
      </c>
      <c r="D343">
        <v>0</v>
      </c>
      <c r="E343">
        <v>0</v>
      </c>
      <c r="F343">
        <v>6.2</v>
      </c>
      <c r="G343">
        <v>79.8</v>
      </c>
      <c r="H343">
        <v>0.4</v>
      </c>
      <c r="I343">
        <v>0</v>
      </c>
      <c r="J343">
        <v>10.1</v>
      </c>
      <c r="K343">
        <f t="shared" si="5"/>
        <v>0.6875</v>
      </c>
    </row>
    <row r="344" spans="1:11">
      <c r="A344" t="s">
        <v>406</v>
      </c>
      <c r="B344" t="s">
        <v>91</v>
      </c>
      <c r="C344">
        <v>0</v>
      </c>
      <c r="D344">
        <v>0</v>
      </c>
      <c r="E344">
        <v>0</v>
      </c>
      <c r="F344">
        <v>3.5</v>
      </c>
      <c r="G344">
        <v>61.1</v>
      </c>
      <c r="H344">
        <v>0.7</v>
      </c>
      <c r="I344">
        <v>0</v>
      </c>
      <c r="J344">
        <v>10</v>
      </c>
      <c r="K344">
        <f t="shared" si="5"/>
        <v>0.66625000000000001</v>
      </c>
    </row>
    <row r="345" spans="1:11">
      <c r="A345" t="s">
        <v>278</v>
      </c>
      <c r="B345" t="s">
        <v>132</v>
      </c>
      <c r="C345">
        <v>4.5</v>
      </c>
      <c r="D345">
        <v>29.9</v>
      </c>
      <c r="E345">
        <v>0.1</v>
      </c>
      <c r="F345">
        <v>3.8</v>
      </c>
      <c r="G345">
        <v>48.8</v>
      </c>
      <c r="H345">
        <v>0.3</v>
      </c>
      <c r="I345">
        <v>0.1</v>
      </c>
      <c r="J345">
        <v>9.8000000000000007</v>
      </c>
      <c r="K345">
        <f t="shared" si="5"/>
        <v>0.65312499999999996</v>
      </c>
    </row>
    <row r="346" spans="1:11">
      <c r="A346" t="s">
        <v>403</v>
      </c>
      <c r="B346" t="s">
        <v>91</v>
      </c>
      <c r="C346">
        <v>0</v>
      </c>
      <c r="D346">
        <v>0</v>
      </c>
      <c r="E346">
        <v>0</v>
      </c>
      <c r="F346">
        <v>6</v>
      </c>
      <c r="G346">
        <v>81.7</v>
      </c>
      <c r="H346">
        <v>0.3</v>
      </c>
      <c r="I346">
        <v>0</v>
      </c>
      <c r="J346">
        <v>9.6999999999999993</v>
      </c>
      <c r="K346">
        <f t="shared" si="5"/>
        <v>0.66062500000000002</v>
      </c>
    </row>
    <row r="347" spans="1:11">
      <c r="A347" t="s">
        <v>402</v>
      </c>
      <c r="B347" t="s">
        <v>39</v>
      </c>
      <c r="C347">
        <v>0</v>
      </c>
      <c r="D347">
        <v>0</v>
      </c>
      <c r="E347">
        <v>0</v>
      </c>
      <c r="F347">
        <v>5.6</v>
      </c>
      <c r="G347">
        <v>70.599999999999994</v>
      </c>
      <c r="H347">
        <v>0.4</v>
      </c>
      <c r="I347">
        <v>0</v>
      </c>
      <c r="J347">
        <v>9.5</v>
      </c>
      <c r="K347">
        <f t="shared" si="5"/>
        <v>0.62624999999999997</v>
      </c>
    </row>
    <row r="348" spans="1:11">
      <c r="A348" t="s">
        <v>376</v>
      </c>
      <c r="B348" t="s">
        <v>44</v>
      </c>
      <c r="C348">
        <v>0</v>
      </c>
      <c r="D348">
        <v>0</v>
      </c>
      <c r="E348">
        <v>0</v>
      </c>
      <c r="F348">
        <v>6.3</v>
      </c>
      <c r="G348">
        <v>70.5</v>
      </c>
      <c r="H348">
        <v>0.4</v>
      </c>
      <c r="I348">
        <v>0</v>
      </c>
      <c r="J348">
        <v>9.4</v>
      </c>
      <c r="K348">
        <f t="shared" si="5"/>
        <v>0.63</v>
      </c>
    </row>
    <row r="349" spans="1:11">
      <c r="A349" t="s">
        <v>420</v>
      </c>
      <c r="B349" t="s">
        <v>71</v>
      </c>
      <c r="C349">
        <v>0</v>
      </c>
      <c r="D349">
        <v>0</v>
      </c>
      <c r="E349">
        <v>0</v>
      </c>
      <c r="F349">
        <v>5.3</v>
      </c>
      <c r="G349">
        <v>64</v>
      </c>
      <c r="H349">
        <v>0.4</v>
      </c>
      <c r="I349">
        <v>0</v>
      </c>
      <c r="J349">
        <v>9</v>
      </c>
      <c r="K349">
        <f t="shared" si="5"/>
        <v>0.58312500000000012</v>
      </c>
    </row>
    <row r="350" spans="1:11">
      <c r="A350" t="s">
        <v>400</v>
      </c>
      <c r="B350" t="s">
        <v>73</v>
      </c>
      <c r="C350">
        <v>0</v>
      </c>
      <c r="D350">
        <v>0</v>
      </c>
      <c r="E350">
        <v>0</v>
      </c>
      <c r="F350">
        <v>5.7</v>
      </c>
      <c r="G350">
        <v>71.7</v>
      </c>
      <c r="H350">
        <v>0.3</v>
      </c>
      <c r="I350">
        <v>0</v>
      </c>
      <c r="J350">
        <v>8.9</v>
      </c>
      <c r="K350">
        <f t="shared" si="5"/>
        <v>0.59624999999999995</v>
      </c>
    </row>
    <row r="351" spans="1:11">
      <c r="A351" t="s">
        <v>411</v>
      </c>
      <c r="B351" t="s">
        <v>73</v>
      </c>
      <c r="C351">
        <v>0</v>
      </c>
      <c r="D351">
        <v>0</v>
      </c>
      <c r="E351">
        <v>0</v>
      </c>
      <c r="F351">
        <v>4.8</v>
      </c>
      <c r="G351">
        <v>61</v>
      </c>
      <c r="H351">
        <v>0.4</v>
      </c>
      <c r="I351">
        <v>0</v>
      </c>
      <c r="J351">
        <v>8.6999999999999993</v>
      </c>
      <c r="K351">
        <f t="shared" si="5"/>
        <v>0.56125000000000003</v>
      </c>
    </row>
    <row r="352" spans="1:11">
      <c r="A352" t="s">
        <v>396</v>
      </c>
      <c r="B352" t="s">
        <v>132</v>
      </c>
      <c r="C352">
        <v>0</v>
      </c>
      <c r="D352">
        <v>-0.2</v>
      </c>
      <c r="E352">
        <v>0</v>
      </c>
      <c r="F352">
        <v>5.8</v>
      </c>
      <c r="G352">
        <v>71.900000000000006</v>
      </c>
      <c r="H352">
        <v>0.2</v>
      </c>
      <c r="I352">
        <v>0</v>
      </c>
      <c r="J352">
        <v>8.6</v>
      </c>
      <c r="K352">
        <f t="shared" si="5"/>
        <v>0.55937499999999996</v>
      </c>
    </row>
    <row r="353" spans="1:11">
      <c r="A353" t="s">
        <v>371</v>
      </c>
      <c r="B353" t="s">
        <v>88</v>
      </c>
      <c r="C353">
        <v>0</v>
      </c>
      <c r="D353">
        <v>0</v>
      </c>
      <c r="E353">
        <v>0</v>
      </c>
      <c r="F353">
        <v>5.5</v>
      </c>
      <c r="G353">
        <v>71.599999999999994</v>
      </c>
      <c r="H353">
        <v>0.2</v>
      </c>
      <c r="I353">
        <v>0</v>
      </c>
      <c r="J353">
        <v>8.3000000000000007</v>
      </c>
      <c r="K353">
        <f t="shared" si="5"/>
        <v>0.55687500000000001</v>
      </c>
    </row>
    <row r="354" spans="1:11">
      <c r="A354" t="s">
        <v>392</v>
      </c>
      <c r="B354" t="s">
        <v>68</v>
      </c>
      <c r="C354">
        <v>0</v>
      </c>
      <c r="D354">
        <v>0</v>
      </c>
      <c r="E354">
        <v>0</v>
      </c>
      <c r="F354">
        <v>5.0999999999999996</v>
      </c>
      <c r="G354">
        <v>64.599999999999994</v>
      </c>
      <c r="H354">
        <v>0.3</v>
      </c>
      <c r="I354">
        <v>0</v>
      </c>
      <c r="J354">
        <v>8.1</v>
      </c>
      <c r="K354">
        <f t="shared" si="5"/>
        <v>0.54812499999999997</v>
      </c>
    </row>
    <row r="355" spans="1:11">
      <c r="A355" t="s">
        <v>936</v>
      </c>
      <c r="B355" t="s">
        <v>91</v>
      </c>
      <c r="C355">
        <v>0</v>
      </c>
      <c r="D355">
        <v>0</v>
      </c>
      <c r="E355">
        <v>0</v>
      </c>
      <c r="F355">
        <v>4.7</v>
      </c>
      <c r="G355">
        <v>59.7</v>
      </c>
      <c r="H355">
        <v>0.3</v>
      </c>
      <c r="I355">
        <v>0.1</v>
      </c>
      <c r="J355">
        <v>7.8</v>
      </c>
      <c r="K355">
        <f t="shared" si="5"/>
        <v>0.50250000000000006</v>
      </c>
    </row>
    <row r="356" spans="1:11">
      <c r="A356" t="s">
        <v>388</v>
      </c>
      <c r="B356" t="s">
        <v>47</v>
      </c>
      <c r="C356">
        <v>0</v>
      </c>
      <c r="D356">
        <v>0</v>
      </c>
      <c r="E356">
        <v>0</v>
      </c>
      <c r="F356">
        <v>5.0999999999999996</v>
      </c>
      <c r="G356">
        <v>59.9</v>
      </c>
      <c r="H356">
        <v>0.3</v>
      </c>
      <c r="I356">
        <v>0</v>
      </c>
      <c r="J356">
        <v>7.7</v>
      </c>
      <c r="K356">
        <f t="shared" si="5"/>
        <v>0.51875000000000004</v>
      </c>
    </row>
    <row r="357" spans="1:11">
      <c r="A357" t="s">
        <v>386</v>
      </c>
      <c r="B357" t="s">
        <v>39</v>
      </c>
      <c r="C357">
        <v>0</v>
      </c>
      <c r="D357">
        <v>0</v>
      </c>
      <c r="E357">
        <v>0</v>
      </c>
      <c r="F357">
        <v>4.7</v>
      </c>
      <c r="G357">
        <v>55.5</v>
      </c>
      <c r="H357">
        <v>0.4</v>
      </c>
      <c r="I357">
        <v>0</v>
      </c>
      <c r="J357">
        <v>7.7</v>
      </c>
      <c r="K357">
        <f t="shared" si="5"/>
        <v>0.52625</v>
      </c>
    </row>
    <row r="358" spans="1:11">
      <c r="A358" t="s">
        <v>385</v>
      </c>
      <c r="B358" t="s">
        <v>26</v>
      </c>
      <c r="C358">
        <v>0</v>
      </c>
      <c r="D358">
        <v>0</v>
      </c>
      <c r="E358">
        <v>0</v>
      </c>
      <c r="F358">
        <v>4.3</v>
      </c>
      <c r="G358">
        <v>57</v>
      </c>
      <c r="H358">
        <v>0.3</v>
      </c>
      <c r="I358">
        <v>0</v>
      </c>
      <c r="J358">
        <v>7.5</v>
      </c>
      <c r="K358">
        <f t="shared" si="5"/>
        <v>0.49562499999999998</v>
      </c>
    </row>
    <row r="359" spans="1:11">
      <c r="A359" t="s">
        <v>378</v>
      </c>
      <c r="B359" t="s">
        <v>17</v>
      </c>
      <c r="C359">
        <v>0</v>
      </c>
      <c r="D359">
        <v>0</v>
      </c>
      <c r="E359">
        <v>0</v>
      </c>
      <c r="F359">
        <v>4.7</v>
      </c>
      <c r="G359">
        <v>62.1</v>
      </c>
      <c r="H359">
        <v>0.2</v>
      </c>
      <c r="I359">
        <v>0</v>
      </c>
      <c r="J359">
        <v>7.4</v>
      </c>
      <c r="K359">
        <f t="shared" si="5"/>
        <v>0.49249999999999999</v>
      </c>
    </row>
    <row r="360" spans="1:11">
      <c r="A360" t="s">
        <v>404</v>
      </c>
      <c r="B360" t="s">
        <v>47</v>
      </c>
      <c r="C360">
        <v>0</v>
      </c>
      <c r="D360">
        <v>-0.5</v>
      </c>
      <c r="E360">
        <v>0</v>
      </c>
      <c r="F360">
        <v>4.4000000000000004</v>
      </c>
      <c r="G360">
        <v>61.2</v>
      </c>
      <c r="H360">
        <v>0.2</v>
      </c>
      <c r="I360">
        <v>0</v>
      </c>
      <c r="J360">
        <v>7.4</v>
      </c>
      <c r="K360">
        <f t="shared" si="5"/>
        <v>0.481875</v>
      </c>
    </row>
    <row r="361" spans="1:11">
      <c r="A361" t="s">
        <v>383</v>
      </c>
      <c r="B361" t="s">
        <v>95</v>
      </c>
      <c r="C361">
        <v>0</v>
      </c>
      <c r="D361">
        <v>0.1</v>
      </c>
      <c r="E361">
        <v>0</v>
      </c>
      <c r="F361">
        <v>4.7</v>
      </c>
      <c r="G361">
        <v>67.400000000000006</v>
      </c>
      <c r="H361">
        <v>0.1</v>
      </c>
      <c r="I361">
        <v>0</v>
      </c>
      <c r="J361">
        <v>7.3</v>
      </c>
      <c r="K361">
        <f t="shared" si="5"/>
        <v>0.48875000000000002</v>
      </c>
    </row>
    <row r="362" spans="1:11">
      <c r="A362" t="s">
        <v>380</v>
      </c>
      <c r="B362" t="s">
        <v>68</v>
      </c>
      <c r="C362">
        <v>0</v>
      </c>
      <c r="D362">
        <v>0</v>
      </c>
      <c r="E362">
        <v>0</v>
      </c>
      <c r="F362">
        <v>4.3</v>
      </c>
      <c r="G362">
        <v>53.6</v>
      </c>
      <c r="H362">
        <v>0.3</v>
      </c>
      <c r="I362">
        <v>0</v>
      </c>
      <c r="J362">
        <v>7.1</v>
      </c>
      <c r="K362">
        <f t="shared" si="5"/>
        <v>0.47437499999999999</v>
      </c>
    </row>
    <row r="363" spans="1:11">
      <c r="A363" t="s">
        <v>379</v>
      </c>
      <c r="B363" t="s">
        <v>91</v>
      </c>
      <c r="C363">
        <v>0</v>
      </c>
      <c r="D363">
        <v>0</v>
      </c>
      <c r="E363">
        <v>0</v>
      </c>
      <c r="F363">
        <v>4.8</v>
      </c>
      <c r="G363">
        <v>60.4</v>
      </c>
      <c r="H363">
        <v>0.2</v>
      </c>
      <c r="I363">
        <v>0</v>
      </c>
      <c r="J363">
        <v>7.1</v>
      </c>
      <c r="K363">
        <f t="shared" si="5"/>
        <v>0.48249999999999998</v>
      </c>
    </row>
    <row r="364" spans="1:11">
      <c r="A364" t="s">
        <v>922</v>
      </c>
      <c r="B364" t="s">
        <v>22</v>
      </c>
      <c r="C364">
        <v>0</v>
      </c>
      <c r="D364">
        <v>0</v>
      </c>
      <c r="E364">
        <v>0</v>
      </c>
      <c r="F364">
        <v>3.2</v>
      </c>
      <c r="G364">
        <v>49.8</v>
      </c>
      <c r="H364">
        <v>0.4</v>
      </c>
      <c r="I364">
        <v>0</v>
      </c>
      <c r="J364">
        <v>7.1</v>
      </c>
      <c r="K364">
        <f t="shared" si="5"/>
        <v>0.48125000000000001</v>
      </c>
    </row>
    <row r="365" spans="1:11">
      <c r="A365" t="s">
        <v>399</v>
      </c>
      <c r="B365" t="s">
        <v>15</v>
      </c>
      <c r="C365">
        <v>0.1</v>
      </c>
      <c r="D365">
        <v>0.3</v>
      </c>
      <c r="E365">
        <v>0</v>
      </c>
      <c r="F365">
        <v>4.5999999999999996</v>
      </c>
      <c r="G365">
        <v>53.5</v>
      </c>
      <c r="H365">
        <v>0.3</v>
      </c>
      <c r="I365">
        <v>0.1</v>
      </c>
      <c r="J365">
        <v>7</v>
      </c>
      <c r="K365">
        <f t="shared" si="5"/>
        <v>0.46499999999999997</v>
      </c>
    </row>
    <row r="366" spans="1:11">
      <c r="A366" t="s">
        <v>370</v>
      </c>
      <c r="B366" t="s">
        <v>53</v>
      </c>
      <c r="C366">
        <v>0.1</v>
      </c>
      <c r="D366">
        <v>0.5</v>
      </c>
      <c r="E366">
        <v>0</v>
      </c>
      <c r="F366">
        <v>4.5</v>
      </c>
      <c r="G366">
        <v>61.3</v>
      </c>
      <c r="H366">
        <v>0.2</v>
      </c>
      <c r="I366">
        <v>0.1</v>
      </c>
      <c r="J366">
        <v>7</v>
      </c>
      <c r="K366">
        <f t="shared" si="5"/>
        <v>0.47687499999999999</v>
      </c>
    </row>
    <row r="367" spans="1:11">
      <c r="A367" t="s">
        <v>421</v>
      </c>
      <c r="B367" t="s">
        <v>30</v>
      </c>
      <c r="C367">
        <v>0</v>
      </c>
      <c r="D367">
        <v>0</v>
      </c>
      <c r="E367">
        <v>0</v>
      </c>
      <c r="F367">
        <v>4.4000000000000004</v>
      </c>
      <c r="G367">
        <v>55.2</v>
      </c>
      <c r="H367">
        <v>0.3</v>
      </c>
      <c r="I367">
        <v>0.1</v>
      </c>
      <c r="J367">
        <v>7</v>
      </c>
      <c r="K367">
        <f t="shared" si="5"/>
        <v>0.47250000000000003</v>
      </c>
    </row>
    <row r="368" spans="1:11">
      <c r="A368" t="s">
        <v>412</v>
      </c>
      <c r="B368" t="s">
        <v>36</v>
      </c>
      <c r="C368">
        <v>0.1</v>
      </c>
      <c r="D368">
        <v>1.6</v>
      </c>
      <c r="E368">
        <v>0</v>
      </c>
      <c r="F368">
        <v>3.9</v>
      </c>
      <c r="G368">
        <v>53.5</v>
      </c>
      <c r="H368">
        <v>0.2</v>
      </c>
      <c r="I368">
        <v>0</v>
      </c>
      <c r="J368">
        <v>6.8</v>
      </c>
      <c r="K368">
        <f t="shared" si="5"/>
        <v>0.44374999999999998</v>
      </c>
    </row>
    <row r="369" spans="1:11">
      <c r="A369" t="s">
        <v>391</v>
      </c>
      <c r="B369" t="s">
        <v>83</v>
      </c>
      <c r="C369">
        <v>0</v>
      </c>
      <c r="D369">
        <v>0</v>
      </c>
      <c r="E369">
        <v>0</v>
      </c>
      <c r="F369">
        <v>4.2</v>
      </c>
      <c r="G369">
        <v>52</v>
      </c>
      <c r="H369">
        <v>0.2</v>
      </c>
      <c r="I369">
        <v>0</v>
      </c>
      <c r="J369">
        <v>6.6</v>
      </c>
      <c r="K369">
        <f t="shared" si="5"/>
        <v>0.42625000000000002</v>
      </c>
    </row>
    <row r="370" spans="1:11">
      <c r="A370" t="s">
        <v>393</v>
      </c>
      <c r="B370" t="s">
        <v>36</v>
      </c>
      <c r="C370">
        <v>0</v>
      </c>
      <c r="D370">
        <v>0</v>
      </c>
      <c r="E370">
        <v>0</v>
      </c>
      <c r="F370">
        <v>4.0999999999999996</v>
      </c>
      <c r="G370">
        <v>53</v>
      </c>
      <c r="H370">
        <v>0.2</v>
      </c>
      <c r="I370">
        <v>0</v>
      </c>
      <c r="J370">
        <v>6.6</v>
      </c>
      <c r="K370">
        <f t="shared" si="5"/>
        <v>0.43187500000000001</v>
      </c>
    </row>
    <row r="371" spans="1:11">
      <c r="A371" t="s">
        <v>410</v>
      </c>
      <c r="B371" t="s">
        <v>57</v>
      </c>
      <c r="C371">
        <v>0</v>
      </c>
      <c r="D371">
        <v>0</v>
      </c>
      <c r="E371">
        <v>0</v>
      </c>
      <c r="F371">
        <v>3.4</v>
      </c>
      <c r="G371">
        <v>44.5</v>
      </c>
      <c r="H371">
        <v>0.4</v>
      </c>
      <c r="I371">
        <v>0</v>
      </c>
      <c r="J371">
        <v>6.5</v>
      </c>
      <c r="K371">
        <f t="shared" si="5"/>
        <v>0.44937500000000002</v>
      </c>
    </row>
    <row r="372" spans="1:11">
      <c r="A372" t="s">
        <v>381</v>
      </c>
      <c r="B372" t="s">
        <v>62</v>
      </c>
      <c r="C372">
        <v>0</v>
      </c>
      <c r="D372">
        <v>0.4</v>
      </c>
      <c r="E372">
        <v>0</v>
      </c>
      <c r="F372">
        <v>4.5</v>
      </c>
      <c r="G372">
        <v>53.5</v>
      </c>
      <c r="H372">
        <v>0.2</v>
      </c>
      <c r="I372">
        <v>0</v>
      </c>
      <c r="J372">
        <v>6.3</v>
      </c>
      <c r="K372">
        <f t="shared" si="5"/>
        <v>0.44</v>
      </c>
    </row>
    <row r="373" spans="1:11">
      <c r="A373" t="s">
        <v>372</v>
      </c>
      <c r="B373" t="s">
        <v>19</v>
      </c>
      <c r="C373">
        <v>0</v>
      </c>
      <c r="D373">
        <v>0</v>
      </c>
      <c r="E373">
        <v>0</v>
      </c>
      <c r="F373">
        <v>5.4</v>
      </c>
      <c r="G373">
        <v>61.3</v>
      </c>
      <c r="H373">
        <v>0</v>
      </c>
      <c r="I373">
        <v>0</v>
      </c>
      <c r="J373">
        <v>6.3</v>
      </c>
      <c r="K373">
        <f t="shared" si="5"/>
        <v>0.416875</v>
      </c>
    </row>
    <row r="374" spans="1:11">
      <c r="A374" t="s">
        <v>384</v>
      </c>
      <c r="B374" t="s">
        <v>91</v>
      </c>
      <c r="C374">
        <v>0.1</v>
      </c>
      <c r="D374">
        <v>0.7</v>
      </c>
      <c r="E374">
        <v>0</v>
      </c>
      <c r="F374">
        <v>4.8</v>
      </c>
      <c r="G374">
        <v>52</v>
      </c>
      <c r="H374">
        <v>0.2</v>
      </c>
      <c r="I374">
        <v>0</v>
      </c>
      <c r="J374">
        <v>6.2</v>
      </c>
      <c r="K374">
        <f t="shared" si="5"/>
        <v>0.43437500000000001</v>
      </c>
    </row>
    <row r="375" spans="1:11">
      <c r="A375" t="s">
        <v>387</v>
      </c>
      <c r="B375" t="s">
        <v>49</v>
      </c>
      <c r="C375">
        <v>0</v>
      </c>
      <c r="D375">
        <v>0</v>
      </c>
      <c r="E375">
        <v>0</v>
      </c>
      <c r="F375">
        <v>3.6</v>
      </c>
      <c r="G375">
        <v>46</v>
      </c>
      <c r="H375">
        <v>0.3</v>
      </c>
      <c r="I375">
        <v>0</v>
      </c>
      <c r="J375">
        <v>6.2</v>
      </c>
      <c r="K375">
        <f t="shared" si="5"/>
        <v>0.42249999999999999</v>
      </c>
    </row>
    <row r="376" spans="1:11">
      <c r="A376" t="s">
        <v>365</v>
      </c>
      <c r="B376" t="s">
        <v>24</v>
      </c>
      <c r="C376">
        <v>0</v>
      </c>
      <c r="D376">
        <v>0</v>
      </c>
      <c r="E376">
        <v>0</v>
      </c>
      <c r="F376">
        <v>4.9000000000000004</v>
      </c>
      <c r="G376">
        <v>57.8</v>
      </c>
      <c r="H376">
        <v>0.1</v>
      </c>
      <c r="I376">
        <v>0</v>
      </c>
      <c r="J376">
        <v>6.2</v>
      </c>
      <c r="K376">
        <f t="shared" si="5"/>
        <v>0.42937499999999995</v>
      </c>
    </row>
    <row r="377" spans="1:11">
      <c r="A377" t="s">
        <v>373</v>
      </c>
      <c r="B377" t="s">
        <v>39</v>
      </c>
      <c r="C377">
        <v>0</v>
      </c>
      <c r="D377">
        <v>0</v>
      </c>
      <c r="E377">
        <v>0</v>
      </c>
      <c r="F377">
        <v>3.9</v>
      </c>
      <c r="G377">
        <v>45.4</v>
      </c>
      <c r="H377">
        <v>0.3</v>
      </c>
      <c r="I377">
        <v>0</v>
      </c>
      <c r="J377">
        <v>6.2</v>
      </c>
      <c r="K377">
        <f t="shared" si="5"/>
        <v>0.42062499999999997</v>
      </c>
    </row>
    <row r="378" spans="1:11">
      <c r="A378" t="s">
        <v>377</v>
      </c>
      <c r="B378" t="s">
        <v>17</v>
      </c>
      <c r="C378">
        <v>0</v>
      </c>
      <c r="D378">
        <v>0</v>
      </c>
      <c r="E378">
        <v>0</v>
      </c>
      <c r="F378">
        <v>3.5</v>
      </c>
      <c r="G378">
        <v>46.1</v>
      </c>
      <c r="H378">
        <v>0.2</v>
      </c>
      <c r="I378">
        <v>0</v>
      </c>
      <c r="J378">
        <v>6</v>
      </c>
      <c r="K378">
        <f t="shared" si="5"/>
        <v>0.38500000000000001</v>
      </c>
    </row>
    <row r="379" spans="1:11">
      <c r="A379" t="s">
        <v>366</v>
      </c>
      <c r="B379" t="s">
        <v>132</v>
      </c>
      <c r="C379">
        <v>0</v>
      </c>
      <c r="D379">
        <v>0</v>
      </c>
      <c r="E379">
        <v>0</v>
      </c>
      <c r="F379">
        <v>3.6</v>
      </c>
      <c r="G379">
        <v>47.7</v>
      </c>
      <c r="H379">
        <v>0.2</v>
      </c>
      <c r="I379">
        <v>0</v>
      </c>
      <c r="J379">
        <v>6</v>
      </c>
      <c r="K379">
        <f t="shared" si="5"/>
        <v>0.39562500000000006</v>
      </c>
    </row>
    <row r="380" spans="1:11">
      <c r="A380" t="s">
        <v>362</v>
      </c>
      <c r="B380" t="s">
        <v>55</v>
      </c>
      <c r="C380">
        <v>0</v>
      </c>
      <c r="D380">
        <v>0</v>
      </c>
      <c r="E380">
        <v>0</v>
      </c>
      <c r="F380">
        <v>4.2</v>
      </c>
      <c r="G380">
        <v>48</v>
      </c>
      <c r="H380">
        <v>0.2</v>
      </c>
      <c r="I380">
        <v>0</v>
      </c>
      <c r="J380">
        <v>5.8</v>
      </c>
      <c r="K380">
        <f t="shared" si="5"/>
        <v>0.40125</v>
      </c>
    </row>
    <row r="381" spans="1:11">
      <c r="A381" t="s">
        <v>375</v>
      </c>
      <c r="B381" t="s">
        <v>55</v>
      </c>
      <c r="C381">
        <v>0.5</v>
      </c>
      <c r="D381">
        <v>1.2</v>
      </c>
      <c r="E381">
        <v>0</v>
      </c>
      <c r="F381">
        <v>6</v>
      </c>
      <c r="G381">
        <v>57</v>
      </c>
      <c r="H381">
        <v>0</v>
      </c>
      <c r="I381">
        <v>0</v>
      </c>
      <c r="J381">
        <v>5.8</v>
      </c>
      <c r="K381">
        <f t="shared" si="5"/>
        <v>0.40125</v>
      </c>
    </row>
    <row r="382" spans="1:11">
      <c r="A382" t="s">
        <v>398</v>
      </c>
      <c r="B382" t="s">
        <v>39</v>
      </c>
      <c r="C382">
        <v>0</v>
      </c>
      <c r="D382">
        <v>0</v>
      </c>
      <c r="E382">
        <v>0</v>
      </c>
      <c r="F382">
        <v>3.8</v>
      </c>
      <c r="G382">
        <v>45.7</v>
      </c>
      <c r="H382">
        <v>0.2</v>
      </c>
      <c r="I382">
        <v>0</v>
      </c>
      <c r="J382">
        <v>5.8</v>
      </c>
      <c r="K382">
        <f t="shared" si="5"/>
        <v>0.38437500000000002</v>
      </c>
    </row>
    <row r="383" spans="1:11">
      <c r="A383" t="s">
        <v>397</v>
      </c>
      <c r="B383" t="s">
        <v>75</v>
      </c>
      <c r="C383">
        <v>0</v>
      </c>
      <c r="D383">
        <v>0</v>
      </c>
      <c r="E383">
        <v>0</v>
      </c>
      <c r="F383">
        <v>3</v>
      </c>
      <c r="G383">
        <v>41.8</v>
      </c>
      <c r="H383">
        <v>0.2</v>
      </c>
      <c r="I383">
        <v>0.1</v>
      </c>
      <c r="J383">
        <v>5.4</v>
      </c>
      <c r="K383">
        <f t="shared" si="5"/>
        <v>0.34249999999999997</v>
      </c>
    </row>
    <row r="384" spans="1:11">
      <c r="A384" t="s">
        <v>368</v>
      </c>
      <c r="B384" t="s">
        <v>57</v>
      </c>
      <c r="C384">
        <v>0</v>
      </c>
      <c r="D384">
        <v>0</v>
      </c>
      <c r="E384">
        <v>0</v>
      </c>
      <c r="F384">
        <v>4.3</v>
      </c>
      <c r="G384">
        <v>46.3</v>
      </c>
      <c r="H384">
        <v>0.1</v>
      </c>
      <c r="I384">
        <v>0</v>
      </c>
      <c r="J384">
        <v>5.4</v>
      </c>
      <c r="K384">
        <f t="shared" si="5"/>
        <v>0.35375000000000001</v>
      </c>
    </row>
    <row r="385" spans="1:11">
      <c r="A385" t="s">
        <v>361</v>
      </c>
      <c r="B385" t="s">
        <v>88</v>
      </c>
      <c r="C385">
        <v>0</v>
      </c>
      <c r="D385">
        <v>0</v>
      </c>
      <c r="E385">
        <v>0</v>
      </c>
      <c r="F385">
        <v>3.1</v>
      </c>
      <c r="G385">
        <v>40.799999999999997</v>
      </c>
      <c r="H385">
        <v>0.2</v>
      </c>
      <c r="I385">
        <v>0</v>
      </c>
      <c r="J385">
        <v>5.0999999999999996</v>
      </c>
      <c r="K385">
        <f t="shared" si="5"/>
        <v>0.34937500000000005</v>
      </c>
    </row>
    <row r="386" spans="1:11">
      <c r="A386" t="s">
        <v>359</v>
      </c>
      <c r="B386" t="s">
        <v>55</v>
      </c>
      <c r="C386">
        <v>0</v>
      </c>
      <c r="D386">
        <v>0</v>
      </c>
      <c r="E386">
        <v>0</v>
      </c>
      <c r="F386">
        <v>3</v>
      </c>
      <c r="G386">
        <v>40.1</v>
      </c>
      <c r="H386">
        <v>0.2</v>
      </c>
      <c r="I386">
        <v>0</v>
      </c>
      <c r="J386">
        <v>5</v>
      </c>
      <c r="K386">
        <f t="shared" ref="K386:K410" si="6">(((D386/5)*$P$1)+(E386*$P$2)+(0.2*F386*$P$3)+((G386/5)*$P$4)+(H386*$P$5)+(I386*$P$6))/16</f>
        <v>0.34437499999999999</v>
      </c>
    </row>
    <row r="387" spans="1:11">
      <c r="A387" t="s">
        <v>357</v>
      </c>
      <c r="B387" t="s">
        <v>83</v>
      </c>
      <c r="C387">
        <v>0</v>
      </c>
      <c r="D387">
        <v>0</v>
      </c>
      <c r="E387">
        <v>0</v>
      </c>
      <c r="F387">
        <v>5.2</v>
      </c>
      <c r="G387">
        <v>49.5</v>
      </c>
      <c r="H387">
        <v>0</v>
      </c>
      <c r="I387">
        <v>0</v>
      </c>
      <c r="J387">
        <v>5</v>
      </c>
      <c r="K387">
        <f t="shared" si="6"/>
        <v>0.34187500000000004</v>
      </c>
    </row>
    <row r="388" spans="1:11">
      <c r="A388" t="s">
        <v>353</v>
      </c>
      <c r="B388" t="s">
        <v>341</v>
      </c>
      <c r="C388">
        <v>0</v>
      </c>
      <c r="D388">
        <v>0</v>
      </c>
      <c r="E388">
        <v>0</v>
      </c>
      <c r="F388">
        <v>4.4000000000000004</v>
      </c>
      <c r="G388">
        <v>49.8</v>
      </c>
      <c r="H388">
        <v>0</v>
      </c>
      <c r="I388">
        <v>0</v>
      </c>
      <c r="J388">
        <v>5</v>
      </c>
      <c r="K388">
        <f t="shared" si="6"/>
        <v>0.33875</v>
      </c>
    </row>
    <row r="389" spans="1:11">
      <c r="A389" t="s">
        <v>354</v>
      </c>
      <c r="B389" t="s">
        <v>64</v>
      </c>
      <c r="C389">
        <v>0</v>
      </c>
      <c r="D389">
        <v>0</v>
      </c>
      <c r="E389">
        <v>0</v>
      </c>
      <c r="F389">
        <v>2.7</v>
      </c>
      <c r="G389">
        <v>33.200000000000003</v>
      </c>
      <c r="H389">
        <v>0.2</v>
      </c>
      <c r="I389">
        <v>0</v>
      </c>
      <c r="J389">
        <v>4.5</v>
      </c>
      <c r="K389">
        <f t="shared" si="6"/>
        <v>0.29937500000000006</v>
      </c>
    </row>
    <row r="390" spans="1:11">
      <c r="A390" t="s">
        <v>358</v>
      </c>
      <c r="B390" t="s">
        <v>30</v>
      </c>
      <c r="C390">
        <v>0.1</v>
      </c>
      <c r="D390">
        <v>1.4</v>
      </c>
      <c r="E390">
        <v>0</v>
      </c>
      <c r="F390">
        <v>2.6</v>
      </c>
      <c r="G390">
        <v>34.5</v>
      </c>
      <c r="H390">
        <v>0.1</v>
      </c>
      <c r="I390">
        <v>0.1</v>
      </c>
      <c r="J390">
        <v>4.3</v>
      </c>
      <c r="K390">
        <f t="shared" si="6"/>
        <v>0.265625</v>
      </c>
    </row>
    <row r="391" spans="1:11">
      <c r="A391" t="s">
        <v>364</v>
      </c>
      <c r="B391" t="s">
        <v>32</v>
      </c>
      <c r="C391">
        <v>0</v>
      </c>
      <c r="D391">
        <v>0</v>
      </c>
      <c r="E391">
        <v>0</v>
      </c>
      <c r="F391">
        <v>2.8</v>
      </c>
      <c r="G391">
        <v>33.6</v>
      </c>
      <c r="H391">
        <v>0.2</v>
      </c>
      <c r="I391">
        <v>0</v>
      </c>
      <c r="J391">
        <v>4.3</v>
      </c>
      <c r="K391">
        <f t="shared" si="6"/>
        <v>0.30249999999999999</v>
      </c>
    </row>
    <row r="392" spans="1:11">
      <c r="A392" t="s">
        <v>344</v>
      </c>
      <c r="B392" t="s">
        <v>34</v>
      </c>
      <c r="C392">
        <v>0</v>
      </c>
      <c r="D392">
        <v>0</v>
      </c>
      <c r="E392">
        <v>0</v>
      </c>
      <c r="F392">
        <v>2.4</v>
      </c>
      <c r="G392">
        <v>31.3</v>
      </c>
      <c r="H392">
        <v>0.2</v>
      </c>
      <c r="I392">
        <v>0</v>
      </c>
      <c r="J392">
        <v>4.2</v>
      </c>
      <c r="K392">
        <f t="shared" si="6"/>
        <v>0.28562500000000002</v>
      </c>
    </row>
    <row r="393" spans="1:11">
      <c r="A393" t="s">
        <v>394</v>
      </c>
      <c r="B393" t="s">
        <v>34</v>
      </c>
      <c r="C393">
        <v>0</v>
      </c>
      <c r="D393">
        <v>0</v>
      </c>
      <c r="E393">
        <v>0</v>
      </c>
      <c r="F393">
        <v>2.6</v>
      </c>
      <c r="G393">
        <v>32.6</v>
      </c>
      <c r="H393">
        <v>0.1</v>
      </c>
      <c r="I393">
        <v>0</v>
      </c>
      <c r="J393">
        <v>4.0999999999999996</v>
      </c>
      <c r="K393">
        <f t="shared" si="6"/>
        <v>0.25750000000000006</v>
      </c>
    </row>
    <row r="394" spans="1:11">
      <c r="A394" t="s">
        <v>351</v>
      </c>
      <c r="B394" t="s">
        <v>44</v>
      </c>
      <c r="C394">
        <v>0</v>
      </c>
      <c r="D394">
        <v>0</v>
      </c>
      <c r="E394">
        <v>0</v>
      </c>
      <c r="F394">
        <v>2.7</v>
      </c>
      <c r="G394">
        <v>32.4</v>
      </c>
      <c r="H394">
        <v>0.2</v>
      </c>
      <c r="I394">
        <v>0</v>
      </c>
      <c r="J394">
        <v>4.0999999999999996</v>
      </c>
      <c r="K394">
        <f t="shared" si="6"/>
        <v>0.294375</v>
      </c>
    </row>
    <row r="395" spans="1:11">
      <c r="A395" t="s">
        <v>390</v>
      </c>
      <c r="B395" t="s">
        <v>47</v>
      </c>
      <c r="C395">
        <v>0</v>
      </c>
      <c r="D395">
        <v>0</v>
      </c>
      <c r="E395">
        <v>0</v>
      </c>
      <c r="F395">
        <v>2.6</v>
      </c>
      <c r="G395">
        <v>30.2</v>
      </c>
      <c r="H395">
        <v>0.2</v>
      </c>
      <c r="I395">
        <v>0</v>
      </c>
      <c r="J395">
        <v>4</v>
      </c>
      <c r="K395">
        <f t="shared" si="6"/>
        <v>0.28000000000000003</v>
      </c>
    </row>
    <row r="396" spans="1:11">
      <c r="A396" t="s">
        <v>914</v>
      </c>
      <c r="B396" t="s">
        <v>55</v>
      </c>
      <c r="C396">
        <v>2.2999999999999998</v>
      </c>
      <c r="D396">
        <v>15.2</v>
      </c>
      <c r="E396">
        <v>0</v>
      </c>
      <c r="F396">
        <v>1.3</v>
      </c>
      <c r="G396">
        <v>17.600000000000001</v>
      </c>
      <c r="H396">
        <v>0.1</v>
      </c>
      <c r="I396">
        <v>0</v>
      </c>
      <c r="J396">
        <v>4</v>
      </c>
      <c r="K396">
        <f t="shared" si="6"/>
        <v>0.25062499999999999</v>
      </c>
    </row>
    <row r="397" spans="1:11">
      <c r="A397" t="s">
        <v>349</v>
      </c>
      <c r="B397" t="s">
        <v>36</v>
      </c>
      <c r="C397">
        <v>0</v>
      </c>
      <c r="D397">
        <v>0</v>
      </c>
      <c r="E397">
        <v>0</v>
      </c>
      <c r="F397">
        <v>2.4</v>
      </c>
      <c r="G397">
        <v>33.299999999999997</v>
      </c>
      <c r="H397">
        <v>0.1</v>
      </c>
      <c r="I397">
        <v>0</v>
      </c>
      <c r="J397">
        <v>3.8</v>
      </c>
      <c r="K397">
        <f t="shared" si="6"/>
        <v>0.260625</v>
      </c>
    </row>
    <row r="398" spans="1:11">
      <c r="A398" t="s">
        <v>363</v>
      </c>
      <c r="B398" t="s">
        <v>62</v>
      </c>
      <c r="C398">
        <v>0</v>
      </c>
      <c r="D398">
        <v>0</v>
      </c>
      <c r="E398">
        <v>0</v>
      </c>
      <c r="F398">
        <v>3.5</v>
      </c>
      <c r="G398">
        <v>37.200000000000003</v>
      </c>
      <c r="H398">
        <v>0.1</v>
      </c>
      <c r="I398">
        <v>0.1</v>
      </c>
      <c r="J398">
        <v>3.8</v>
      </c>
      <c r="K398">
        <f t="shared" si="6"/>
        <v>0.27937499999999998</v>
      </c>
    </row>
    <row r="399" spans="1:11">
      <c r="A399" t="s">
        <v>348</v>
      </c>
      <c r="B399" t="s">
        <v>19</v>
      </c>
      <c r="C399">
        <v>0</v>
      </c>
      <c r="D399">
        <v>0</v>
      </c>
      <c r="E399">
        <v>0</v>
      </c>
      <c r="F399">
        <v>2.2999999999999998</v>
      </c>
      <c r="G399">
        <v>34</v>
      </c>
      <c r="H399">
        <v>0.1</v>
      </c>
      <c r="I399">
        <v>0</v>
      </c>
      <c r="J399">
        <v>3.8</v>
      </c>
      <c r="K399">
        <f t="shared" si="6"/>
        <v>0.26437500000000003</v>
      </c>
    </row>
    <row r="400" spans="1:11">
      <c r="A400" t="s">
        <v>418</v>
      </c>
      <c r="B400" t="s">
        <v>41</v>
      </c>
      <c r="C400">
        <v>0.1</v>
      </c>
      <c r="D400">
        <v>0.2</v>
      </c>
      <c r="E400">
        <v>0</v>
      </c>
      <c r="F400">
        <v>2.2000000000000002</v>
      </c>
      <c r="G400">
        <v>30.2</v>
      </c>
      <c r="H400">
        <v>0.1</v>
      </c>
      <c r="I400">
        <v>0</v>
      </c>
      <c r="J400">
        <v>3.7</v>
      </c>
      <c r="K400">
        <f t="shared" si="6"/>
        <v>0.24125000000000002</v>
      </c>
    </row>
    <row r="401" spans="1:11">
      <c r="A401" t="s">
        <v>909</v>
      </c>
      <c r="B401" t="s">
        <v>22</v>
      </c>
      <c r="C401">
        <v>0</v>
      </c>
      <c r="D401">
        <v>0</v>
      </c>
      <c r="E401">
        <v>0</v>
      </c>
      <c r="F401">
        <v>1.6</v>
      </c>
      <c r="G401">
        <v>25</v>
      </c>
      <c r="H401">
        <v>0.2</v>
      </c>
      <c r="I401">
        <v>0</v>
      </c>
      <c r="J401">
        <v>3.5</v>
      </c>
      <c r="K401">
        <f t="shared" si="6"/>
        <v>0.24125000000000002</v>
      </c>
    </row>
    <row r="402" spans="1:11">
      <c r="A402" t="s">
        <v>798</v>
      </c>
      <c r="B402" t="s">
        <v>41</v>
      </c>
      <c r="C402">
        <v>0</v>
      </c>
      <c r="D402">
        <v>0</v>
      </c>
      <c r="E402">
        <v>0</v>
      </c>
      <c r="F402">
        <v>2.5</v>
      </c>
      <c r="G402">
        <v>28.3</v>
      </c>
      <c r="H402">
        <v>0.1</v>
      </c>
      <c r="I402">
        <v>0</v>
      </c>
      <c r="J402">
        <v>3.4</v>
      </c>
      <c r="K402">
        <f t="shared" si="6"/>
        <v>0.23</v>
      </c>
    </row>
    <row r="403" spans="1:11">
      <c r="A403" t="s">
        <v>369</v>
      </c>
      <c r="B403" t="s">
        <v>53</v>
      </c>
      <c r="C403">
        <v>0</v>
      </c>
      <c r="D403">
        <v>0</v>
      </c>
      <c r="E403">
        <v>0</v>
      </c>
      <c r="F403">
        <v>1.9</v>
      </c>
      <c r="G403">
        <v>28.6</v>
      </c>
      <c r="H403">
        <v>0.1</v>
      </c>
      <c r="I403">
        <v>0</v>
      </c>
      <c r="J403">
        <v>3.4</v>
      </c>
      <c r="K403">
        <f t="shared" si="6"/>
        <v>0.22812500000000002</v>
      </c>
    </row>
    <row r="404" spans="1:11">
      <c r="A404" t="s">
        <v>345</v>
      </c>
      <c r="B404" t="s">
        <v>28</v>
      </c>
      <c r="C404">
        <v>0</v>
      </c>
      <c r="D404">
        <v>0</v>
      </c>
      <c r="E404">
        <v>0</v>
      </c>
      <c r="F404">
        <v>1.6</v>
      </c>
      <c r="G404">
        <v>23.5</v>
      </c>
      <c r="H404">
        <v>0.2</v>
      </c>
      <c r="I404">
        <v>0</v>
      </c>
      <c r="J404">
        <v>3.3</v>
      </c>
      <c r="K404">
        <f t="shared" si="6"/>
        <v>0.23187500000000003</v>
      </c>
    </row>
    <row r="405" spans="1:11">
      <c r="A405" t="s">
        <v>360</v>
      </c>
      <c r="B405" t="s">
        <v>141</v>
      </c>
      <c r="C405">
        <v>0</v>
      </c>
      <c r="D405">
        <v>0</v>
      </c>
      <c r="E405">
        <v>0</v>
      </c>
      <c r="F405">
        <v>1.5</v>
      </c>
      <c r="G405">
        <v>19.7</v>
      </c>
      <c r="H405">
        <v>0.1</v>
      </c>
      <c r="I405">
        <v>0</v>
      </c>
      <c r="J405">
        <v>2.6</v>
      </c>
      <c r="K405">
        <f t="shared" si="6"/>
        <v>0.17</v>
      </c>
    </row>
    <row r="406" spans="1:11">
      <c r="A406" t="s">
        <v>355</v>
      </c>
      <c r="B406" t="s">
        <v>57</v>
      </c>
      <c r="C406">
        <v>0</v>
      </c>
      <c r="D406">
        <v>0</v>
      </c>
      <c r="E406">
        <v>0</v>
      </c>
      <c r="F406">
        <v>1.9</v>
      </c>
      <c r="G406">
        <v>20.3</v>
      </c>
      <c r="H406">
        <v>0.1</v>
      </c>
      <c r="I406">
        <v>0.1</v>
      </c>
      <c r="J406">
        <v>2.4</v>
      </c>
      <c r="K406">
        <f t="shared" si="6"/>
        <v>0.16375000000000001</v>
      </c>
    </row>
    <row r="407" spans="1:11">
      <c r="A407" t="s">
        <v>889</v>
      </c>
      <c r="B407" t="s">
        <v>88</v>
      </c>
      <c r="C407">
        <v>0</v>
      </c>
      <c r="D407">
        <v>0</v>
      </c>
      <c r="E407">
        <v>0</v>
      </c>
      <c r="F407">
        <v>1.4</v>
      </c>
      <c r="G407">
        <v>18.2</v>
      </c>
      <c r="H407">
        <v>0.1</v>
      </c>
      <c r="I407">
        <v>0</v>
      </c>
      <c r="J407">
        <v>2.4</v>
      </c>
      <c r="K407">
        <f t="shared" si="6"/>
        <v>0.15999999999999998</v>
      </c>
    </row>
    <row r="408" spans="1:11">
      <c r="A408" t="s">
        <v>1547</v>
      </c>
      <c r="B408" t="s">
        <v>85</v>
      </c>
      <c r="C408">
        <v>0</v>
      </c>
      <c r="D408">
        <v>0</v>
      </c>
      <c r="E408">
        <v>0</v>
      </c>
      <c r="F408">
        <v>1.2</v>
      </c>
      <c r="G408">
        <v>16.600000000000001</v>
      </c>
      <c r="H408">
        <v>0.1</v>
      </c>
      <c r="I408">
        <v>0</v>
      </c>
      <c r="J408">
        <v>2.2999999999999998</v>
      </c>
      <c r="K408">
        <f t="shared" si="6"/>
        <v>0.14875000000000002</v>
      </c>
    </row>
    <row r="409" spans="1:11">
      <c r="A409" t="s">
        <v>340</v>
      </c>
      <c r="B409" t="s">
        <v>41</v>
      </c>
      <c r="C409">
        <v>0</v>
      </c>
      <c r="D409">
        <v>0</v>
      </c>
      <c r="E409">
        <v>0</v>
      </c>
      <c r="F409">
        <v>1</v>
      </c>
      <c r="G409">
        <v>18</v>
      </c>
      <c r="H409">
        <v>0</v>
      </c>
      <c r="I409">
        <v>0</v>
      </c>
      <c r="J409">
        <v>1.8</v>
      </c>
      <c r="K409">
        <f t="shared" si="6"/>
        <v>0.11875000000000001</v>
      </c>
    </row>
    <row r="410" spans="1:11">
      <c r="A410" t="s">
        <v>1022</v>
      </c>
      <c r="B410" t="s">
        <v>141</v>
      </c>
      <c r="C410">
        <v>0</v>
      </c>
      <c r="D410">
        <v>0</v>
      </c>
      <c r="E410">
        <v>0</v>
      </c>
      <c r="F410">
        <v>1.5</v>
      </c>
      <c r="G410">
        <v>12.3</v>
      </c>
      <c r="H410">
        <v>0</v>
      </c>
      <c r="I410">
        <v>0.1</v>
      </c>
      <c r="J410">
        <v>1</v>
      </c>
      <c r="K410">
        <f t="shared" si="6"/>
        <v>7.3749999999999996E-2</v>
      </c>
    </row>
    <row r="411" spans="1:11">
      <c r="A411" t="s">
        <v>38</v>
      </c>
      <c r="B411" t="s">
        <v>39</v>
      </c>
      <c r="C411">
        <v>82</v>
      </c>
      <c r="D411" s="10">
        <v>1068.2</v>
      </c>
      <c r="E411">
        <v>9.9</v>
      </c>
      <c r="F411">
        <v>0.3</v>
      </c>
      <c r="G411">
        <v>165.7</v>
      </c>
      <c r="H411">
        <v>9.9</v>
      </c>
      <c r="I411">
        <v>0.2</v>
      </c>
      <c r="J411">
        <v>165.4</v>
      </c>
      <c r="K411">
        <f t="shared" ref="K411:K474" si="7">(((D411/5)*$P$1)+(E411*$P$2)+(0.2*F411*$P$3)+((G411/5)*$P$4)+(H411*$P$5)+(I411*$P$6))/16</f>
        <v>15.113750000000001</v>
      </c>
    </row>
    <row r="412" spans="1:11">
      <c r="A412" t="s">
        <v>81</v>
      </c>
      <c r="B412" t="s">
        <v>32</v>
      </c>
      <c r="C412">
        <v>68.8</v>
      </c>
      <c r="D412">
        <v>839.1</v>
      </c>
      <c r="E412">
        <v>8.6999999999999993</v>
      </c>
      <c r="F412">
        <v>1.2</v>
      </c>
      <c r="G412">
        <v>133.80000000000001</v>
      </c>
      <c r="H412">
        <v>8.6</v>
      </c>
      <c r="I412">
        <v>1</v>
      </c>
      <c r="J412">
        <v>133.5</v>
      </c>
      <c r="K412">
        <f t="shared" si="7"/>
        <v>12.450624999999999</v>
      </c>
    </row>
    <row r="413" spans="1:11">
      <c r="A413" t="s">
        <v>96</v>
      </c>
      <c r="B413" t="s">
        <v>75</v>
      </c>
      <c r="C413">
        <v>75</v>
      </c>
      <c r="D413">
        <v>894.3</v>
      </c>
      <c r="E413">
        <v>5.3</v>
      </c>
      <c r="F413">
        <v>0.6</v>
      </c>
      <c r="G413">
        <v>120</v>
      </c>
      <c r="H413">
        <v>5.2</v>
      </c>
      <c r="I413">
        <v>0.4</v>
      </c>
      <c r="J413">
        <v>118.5</v>
      </c>
      <c r="K413">
        <f t="shared" si="7"/>
        <v>10.230625</v>
      </c>
    </row>
    <row r="414" spans="1:11">
      <c r="A414" t="s">
        <v>101</v>
      </c>
      <c r="B414" t="s">
        <v>19</v>
      </c>
      <c r="C414">
        <v>73.3</v>
      </c>
      <c r="D414">
        <v>848.9</v>
      </c>
      <c r="E414">
        <v>6.1</v>
      </c>
      <c r="F414">
        <v>2.1</v>
      </c>
      <c r="G414">
        <v>117.1</v>
      </c>
      <c r="H414">
        <v>5.8</v>
      </c>
      <c r="I414">
        <v>1.8</v>
      </c>
      <c r="J414">
        <v>114.2</v>
      </c>
      <c r="K414">
        <f t="shared" si="7"/>
        <v>10.288124999999999</v>
      </c>
    </row>
    <row r="415" spans="1:11">
      <c r="A415" t="s">
        <v>113</v>
      </c>
      <c r="B415" t="s">
        <v>34</v>
      </c>
      <c r="C415">
        <v>76.2</v>
      </c>
      <c r="D415">
        <v>804.7</v>
      </c>
      <c r="E415">
        <v>5.3</v>
      </c>
      <c r="F415">
        <v>0.3</v>
      </c>
      <c r="G415">
        <v>111.4</v>
      </c>
      <c r="H415">
        <v>5.8</v>
      </c>
      <c r="I415">
        <v>0.2</v>
      </c>
      <c r="J415">
        <v>108.8</v>
      </c>
      <c r="K415">
        <f t="shared" si="7"/>
        <v>9.8650000000000002</v>
      </c>
    </row>
    <row r="416" spans="1:11">
      <c r="A416" t="s">
        <v>138</v>
      </c>
      <c r="B416" t="s">
        <v>28</v>
      </c>
      <c r="C416">
        <v>64.3</v>
      </c>
      <c r="D416">
        <v>736.3</v>
      </c>
      <c r="E416">
        <v>5.9</v>
      </c>
      <c r="F416">
        <v>0.4</v>
      </c>
      <c r="G416">
        <v>108.1</v>
      </c>
      <c r="H416">
        <v>4.9000000000000004</v>
      </c>
      <c r="I416">
        <v>0.2</v>
      </c>
      <c r="J416">
        <v>108.7</v>
      </c>
      <c r="K416">
        <f t="shared" si="7"/>
        <v>9.3049999999999997</v>
      </c>
    </row>
    <row r="417" spans="1:11">
      <c r="A417" t="s">
        <v>144</v>
      </c>
      <c r="B417" t="s">
        <v>88</v>
      </c>
      <c r="C417">
        <v>62.4</v>
      </c>
      <c r="D417">
        <v>708</v>
      </c>
      <c r="E417">
        <v>5.4</v>
      </c>
      <c r="F417">
        <v>0.8</v>
      </c>
      <c r="G417">
        <v>101.5</v>
      </c>
      <c r="H417">
        <v>5.6</v>
      </c>
      <c r="I417">
        <v>0.6</v>
      </c>
      <c r="J417">
        <v>100.6</v>
      </c>
      <c r="K417">
        <f t="shared" si="7"/>
        <v>9.1143750000000008</v>
      </c>
    </row>
    <row r="418" spans="1:11">
      <c r="A418" t="s">
        <v>133</v>
      </c>
      <c r="B418" t="s">
        <v>44</v>
      </c>
      <c r="C418">
        <v>55.2</v>
      </c>
      <c r="D418">
        <v>688.2</v>
      </c>
      <c r="E418">
        <v>4.8</v>
      </c>
      <c r="F418">
        <v>0.9</v>
      </c>
      <c r="G418">
        <v>95.8</v>
      </c>
      <c r="H418">
        <v>4.8</v>
      </c>
      <c r="I418">
        <v>0.9</v>
      </c>
      <c r="J418">
        <v>98.9</v>
      </c>
      <c r="K418">
        <f t="shared" si="7"/>
        <v>8.3931249999999995</v>
      </c>
    </row>
    <row r="419" spans="1:11">
      <c r="A419" t="s">
        <v>140</v>
      </c>
      <c r="B419" t="s">
        <v>141</v>
      </c>
      <c r="C419">
        <v>56.8</v>
      </c>
      <c r="D419">
        <v>667.8</v>
      </c>
      <c r="E419">
        <v>4.2</v>
      </c>
      <c r="F419">
        <v>0.8</v>
      </c>
      <c r="G419">
        <v>90.6</v>
      </c>
      <c r="H419">
        <v>4.0999999999999996</v>
      </c>
      <c r="I419">
        <v>0.7</v>
      </c>
      <c r="J419">
        <v>90</v>
      </c>
      <c r="K419">
        <f t="shared" si="7"/>
        <v>7.77</v>
      </c>
    </row>
    <row r="420" spans="1:11">
      <c r="A420" t="s">
        <v>143</v>
      </c>
      <c r="B420" t="s">
        <v>64</v>
      </c>
      <c r="C420">
        <v>51.7</v>
      </c>
      <c r="D420">
        <v>621</v>
      </c>
      <c r="E420">
        <v>4.5</v>
      </c>
      <c r="F420">
        <v>0.4</v>
      </c>
      <c r="G420">
        <v>88.5</v>
      </c>
      <c r="H420">
        <v>4.5</v>
      </c>
      <c r="I420">
        <v>0.3</v>
      </c>
      <c r="J420">
        <v>88.8</v>
      </c>
      <c r="K420">
        <f t="shared" si="7"/>
        <v>7.774375</v>
      </c>
    </row>
    <row r="421" spans="1:11">
      <c r="A421" t="s">
        <v>162</v>
      </c>
      <c r="B421" t="s">
        <v>57</v>
      </c>
      <c r="C421">
        <v>41.9</v>
      </c>
      <c r="D421">
        <v>495.2</v>
      </c>
      <c r="E421">
        <v>6.6</v>
      </c>
      <c r="F421">
        <v>0.4</v>
      </c>
      <c r="G421">
        <v>88.1</v>
      </c>
      <c r="H421">
        <v>6.5</v>
      </c>
      <c r="I421">
        <v>0.3</v>
      </c>
      <c r="J421">
        <v>88.8</v>
      </c>
      <c r="K421">
        <f t="shared" si="7"/>
        <v>8.5231250000000003</v>
      </c>
    </row>
    <row r="422" spans="1:11">
      <c r="A422" t="s">
        <v>160</v>
      </c>
      <c r="B422" t="s">
        <v>17</v>
      </c>
      <c r="C422">
        <v>52.7</v>
      </c>
      <c r="D422">
        <v>579.1</v>
      </c>
      <c r="E422">
        <v>4.7</v>
      </c>
      <c r="F422">
        <v>0.3</v>
      </c>
      <c r="G422">
        <v>85.4</v>
      </c>
      <c r="H422">
        <v>5.3</v>
      </c>
      <c r="I422">
        <v>0.3</v>
      </c>
      <c r="J422">
        <v>86.7</v>
      </c>
      <c r="K422">
        <f t="shared" si="7"/>
        <v>7.8675000000000015</v>
      </c>
    </row>
    <row r="423" spans="1:11">
      <c r="A423" t="s">
        <v>200</v>
      </c>
      <c r="B423" t="s">
        <v>57</v>
      </c>
      <c r="C423">
        <v>44.6</v>
      </c>
      <c r="D423">
        <v>551.4</v>
      </c>
      <c r="E423">
        <v>5.0999999999999996</v>
      </c>
      <c r="F423">
        <v>0.3</v>
      </c>
      <c r="G423">
        <v>85.3</v>
      </c>
      <c r="H423">
        <v>5.0999999999999996</v>
      </c>
      <c r="I423">
        <v>0.1</v>
      </c>
      <c r="J423">
        <v>85.4</v>
      </c>
      <c r="K423">
        <f t="shared" si="7"/>
        <v>7.7937499999999993</v>
      </c>
    </row>
    <row r="424" spans="1:11">
      <c r="A424" t="s">
        <v>172</v>
      </c>
      <c r="B424" t="s">
        <v>24</v>
      </c>
      <c r="C424">
        <v>49.6</v>
      </c>
      <c r="D424">
        <v>568.1</v>
      </c>
      <c r="E424">
        <v>4.7</v>
      </c>
      <c r="F424">
        <v>0.3</v>
      </c>
      <c r="G424">
        <v>84.1</v>
      </c>
      <c r="H424">
        <v>4.8</v>
      </c>
      <c r="I424">
        <v>0.2</v>
      </c>
      <c r="J424">
        <v>85</v>
      </c>
      <c r="K424">
        <f t="shared" si="7"/>
        <v>7.6156249999999996</v>
      </c>
    </row>
    <row r="425" spans="1:11">
      <c r="A425" t="s">
        <v>167</v>
      </c>
      <c r="B425" t="s">
        <v>71</v>
      </c>
      <c r="C425">
        <v>44.8</v>
      </c>
      <c r="D425">
        <v>528</v>
      </c>
      <c r="E425">
        <v>5.3</v>
      </c>
      <c r="F425">
        <v>0.6</v>
      </c>
      <c r="G425">
        <v>83.3</v>
      </c>
      <c r="H425">
        <v>3.7</v>
      </c>
      <c r="I425">
        <v>1.6</v>
      </c>
      <c r="J425">
        <v>83.5</v>
      </c>
      <c r="K425">
        <f t="shared" si="7"/>
        <v>6.9993749999999997</v>
      </c>
    </row>
    <row r="426" spans="1:11">
      <c r="A426" t="s">
        <v>163</v>
      </c>
      <c r="B426" t="s">
        <v>15</v>
      </c>
      <c r="C426">
        <v>57</v>
      </c>
      <c r="D426">
        <v>621.5</v>
      </c>
      <c r="E426">
        <v>3.8</v>
      </c>
      <c r="F426">
        <v>1.8</v>
      </c>
      <c r="G426">
        <v>81.3</v>
      </c>
      <c r="H426">
        <v>4.8</v>
      </c>
      <c r="I426">
        <v>2.6</v>
      </c>
      <c r="J426">
        <v>82.4</v>
      </c>
      <c r="K426">
        <f t="shared" si="7"/>
        <v>7.3037499999999991</v>
      </c>
    </row>
    <row r="427" spans="1:11">
      <c r="A427" t="s">
        <v>190</v>
      </c>
      <c r="B427" t="s">
        <v>73</v>
      </c>
      <c r="C427">
        <v>59.8</v>
      </c>
      <c r="D427">
        <v>604.20000000000005</v>
      </c>
      <c r="E427">
        <v>3.7</v>
      </c>
      <c r="F427">
        <v>1.2</v>
      </c>
      <c r="G427">
        <v>80.5</v>
      </c>
      <c r="H427">
        <v>4.5</v>
      </c>
      <c r="I427">
        <v>0.2</v>
      </c>
      <c r="J427">
        <v>81.3</v>
      </c>
      <c r="K427">
        <f t="shared" si="7"/>
        <v>7.336875</v>
      </c>
    </row>
    <row r="428" spans="1:11">
      <c r="A428" t="s">
        <v>161</v>
      </c>
      <c r="B428" t="s">
        <v>41</v>
      </c>
      <c r="C428">
        <v>52.7</v>
      </c>
      <c r="D428">
        <v>557.4</v>
      </c>
      <c r="E428">
        <v>3.7</v>
      </c>
      <c r="F428">
        <v>0.5</v>
      </c>
      <c r="G428">
        <v>76.8</v>
      </c>
      <c r="H428">
        <v>5</v>
      </c>
      <c r="I428">
        <v>0.8</v>
      </c>
      <c r="J428">
        <v>81</v>
      </c>
      <c r="K428">
        <f t="shared" si="7"/>
        <v>7.1293749999999996</v>
      </c>
    </row>
    <row r="429" spans="1:11">
      <c r="A429" t="s">
        <v>166</v>
      </c>
      <c r="B429" t="s">
        <v>53</v>
      </c>
      <c r="C429">
        <v>51.1</v>
      </c>
      <c r="D429">
        <v>572.79999999999995</v>
      </c>
      <c r="E429">
        <v>3.6</v>
      </c>
      <c r="F429">
        <v>1.5</v>
      </c>
      <c r="G429">
        <v>75.8</v>
      </c>
      <c r="H429">
        <v>3.8</v>
      </c>
      <c r="I429">
        <v>0.1</v>
      </c>
      <c r="J429">
        <v>80.400000000000006</v>
      </c>
      <c r="K429">
        <f t="shared" si="7"/>
        <v>6.8256249999999996</v>
      </c>
    </row>
    <row r="430" spans="1:11">
      <c r="A430" t="s">
        <v>181</v>
      </c>
      <c r="B430" t="s">
        <v>47</v>
      </c>
      <c r="C430">
        <v>50.4</v>
      </c>
      <c r="D430">
        <v>552.4</v>
      </c>
      <c r="E430">
        <v>3.5</v>
      </c>
      <c r="F430">
        <v>0.3</v>
      </c>
      <c r="G430">
        <v>75.599999999999994</v>
      </c>
      <c r="H430">
        <v>4</v>
      </c>
      <c r="I430">
        <v>0.4</v>
      </c>
      <c r="J430">
        <v>78.8</v>
      </c>
      <c r="K430">
        <f t="shared" si="7"/>
        <v>6.6893750000000001</v>
      </c>
    </row>
    <row r="431" spans="1:11">
      <c r="A431" t="s">
        <v>170</v>
      </c>
      <c r="B431" t="s">
        <v>30</v>
      </c>
      <c r="C431">
        <v>50.8</v>
      </c>
      <c r="D431">
        <v>539.9</v>
      </c>
      <c r="E431">
        <v>4.4000000000000004</v>
      </c>
      <c r="F431">
        <v>2.4</v>
      </c>
      <c r="G431">
        <v>75.400000000000006</v>
      </c>
      <c r="H431">
        <v>3.7</v>
      </c>
      <c r="I431">
        <v>0.3</v>
      </c>
      <c r="J431">
        <v>78.2</v>
      </c>
      <c r="K431">
        <f t="shared" si="7"/>
        <v>6.8606250000000006</v>
      </c>
    </row>
    <row r="432" spans="1:11">
      <c r="A432" t="s">
        <v>195</v>
      </c>
      <c r="B432" t="s">
        <v>85</v>
      </c>
      <c r="C432">
        <v>42.1</v>
      </c>
      <c r="D432">
        <v>520</v>
      </c>
      <c r="E432">
        <v>4.0999999999999996</v>
      </c>
      <c r="F432">
        <v>0.5</v>
      </c>
      <c r="G432">
        <v>75.3</v>
      </c>
      <c r="H432">
        <v>3.6</v>
      </c>
      <c r="I432">
        <v>0.2</v>
      </c>
      <c r="J432">
        <v>77.7</v>
      </c>
      <c r="K432">
        <f t="shared" si="7"/>
        <v>6.5862499999999997</v>
      </c>
    </row>
    <row r="433" spans="1:11">
      <c r="A433" t="s">
        <v>216</v>
      </c>
      <c r="B433" t="s">
        <v>95</v>
      </c>
      <c r="C433">
        <v>46.1</v>
      </c>
      <c r="D433">
        <v>547.4</v>
      </c>
      <c r="E433">
        <v>3.4</v>
      </c>
      <c r="F433">
        <v>0.3</v>
      </c>
      <c r="G433">
        <v>74.400000000000006</v>
      </c>
      <c r="H433">
        <v>3.4</v>
      </c>
      <c r="I433">
        <v>0.9</v>
      </c>
      <c r="J433">
        <v>76.400000000000006</v>
      </c>
      <c r="K433">
        <f t="shared" si="7"/>
        <v>6.3256249999999996</v>
      </c>
    </row>
    <row r="434" spans="1:11">
      <c r="A434" t="s">
        <v>619</v>
      </c>
      <c r="B434" t="s">
        <v>22</v>
      </c>
      <c r="C434">
        <v>37.6</v>
      </c>
      <c r="D434">
        <v>417.3</v>
      </c>
      <c r="E434">
        <v>4.5999999999999996</v>
      </c>
      <c r="F434">
        <v>0.4</v>
      </c>
      <c r="G434">
        <v>68.599999999999994</v>
      </c>
      <c r="H434">
        <v>3.2</v>
      </c>
      <c r="I434">
        <v>1.8</v>
      </c>
      <c r="J434">
        <v>72.900000000000006</v>
      </c>
      <c r="K434">
        <f t="shared" si="7"/>
        <v>5.7393750000000008</v>
      </c>
    </row>
    <row r="435" spans="1:11">
      <c r="A435" t="s">
        <v>210</v>
      </c>
      <c r="B435" t="s">
        <v>36</v>
      </c>
      <c r="C435">
        <v>45.6</v>
      </c>
      <c r="D435">
        <v>486.7</v>
      </c>
      <c r="E435">
        <v>3</v>
      </c>
      <c r="F435">
        <v>0.5</v>
      </c>
      <c r="G435">
        <v>65.900000000000006</v>
      </c>
      <c r="H435">
        <v>3</v>
      </c>
      <c r="I435">
        <v>0.3</v>
      </c>
      <c r="J435">
        <v>66.3</v>
      </c>
      <c r="K435">
        <f t="shared" si="7"/>
        <v>5.6693750000000005</v>
      </c>
    </row>
    <row r="436" spans="1:11">
      <c r="A436" t="s">
        <v>173</v>
      </c>
      <c r="B436" t="s">
        <v>62</v>
      </c>
      <c r="C436">
        <v>39.299999999999997</v>
      </c>
      <c r="D436">
        <v>425.4</v>
      </c>
      <c r="E436">
        <v>4</v>
      </c>
      <c r="F436">
        <v>0.4</v>
      </c>
      <c r="G436">
        <v>65.8</v>
      </c>
      <c r="H436">
        <v>3</v>
      </c>
      <c r="I436">
        <v>0.1</v>
      </c>
      <c r="J436">
        <v>61.5</v>
      </c>
      <c r="K436">
        <f t="shared" si="7"/>
        <v>5.6849999999999996</v>
      </c>
    </row>
    <row r="437" spans="1:11">
      <c r="A437" t="s">
        <v>202</v>
      </c>
      <c r="B437" t="s">
        <v>71</v>
      </c>
      <c r="C437">
        <v>34.700000000000003</v>
      </c>
      <c r="D437">
        <v>429.2</v>
      </c>
      <c r="E437">
        <v>3</v>
      </c>
      <c r="F437">
        <v>0.2</v>
      </c>
      <c r="G437">
        <v>60.4</v>
      </c>
      <c r="H437">
        <v>3.1</v>
      </c>
      <c r="I437">
        <v>0.9</v>
      </c>
      <c r="J437">
        <v>61.5</v>
      </c>
      <c r="K437">
        <f t="shared" si="7"/>
        <v>5.236250000000001</v>
      </c>
    </row>
    <row r="438" spans="1:11">
      <c r="A438" t="s">
        <v>623</v>
      </c>
      <c r="B438" t="s">
        <v>62</v>
      </c>
      <c r="C438">
        <v>40.9</v>
      </c>
      <c r="D438">
        <v>424.8</v>
      </c>
      <c r="E438">
        <v>3</v>
      </c>
      <c r="F438">
        <v>0.4</v>
      </c>
      <c r="G438">
        <v>59.7</v>
      </c>
      <c r="H438">
        <v>3.5</v>
      </c>
      <c r="I438">
        <v>0.2</v>
      </c>
      <c r="J438">
        <v>58.9</v>
      </c>
      <c r="K438">
        <f t="shared" si="7"/>
        <v>5.4431250000000002</v>
      </c>
    </row>
    <row r="439" spans="1:11">
      <c r="A439" t="s">
        <v>228</v>
      </c>
      <c r="B439" t="s">
        <v>83</v>
      </c>
      <c r="C439">
        <v>40.200000000000003</v>
      </c>
      <c r="D439">
        <v>423.1</v>
      </c>
      <c r="E439">
        <v>3.1</v>
      </c>
      <c r="F439">
        <v>0.8</v>
      </c>
      <c r="G439">
        <v>59.3</v>
      </c>
      <c r="H439">
        <v>3.1</v>
      </c>
      <c r="I439">
        <v>0.2</v>
      </c>
      <c r="J439">
        <v>58.4</v>
      </c>
      <c r="K439">
        <f t="shared" si="7"/>
        <v>5.32</v>
      </c>
    </row>
    <row r="440" spans="1:11">
      <c r="A440" t="s">
        <v>223</v>
      </c>
      <c r="B440" t="s">
        <v>91</v>
      </c>
      <c r="C440">
        <v>41</v>
      </c>
      <c r="D440">
        <v>422.6</v>
      </c>
      <c r="E440">
        <v>2.8</v>
      </c>
      <c r="F440">
        <v>0.4</v>
      </c>
      <c r="G440">
        <v>58.4</v>
      </c>
      <c r="H440">
        <v>2.8</v>
      </c>
      <c r="I440">
        <v>0.3</v>
      </c>
      <c r="J440">
        <v>58.3</v>
      </c>
      <c r="K440">
        <f t="shared" si="7"/>
        <v>5.07125</v>
      </c>
    </row>
    <row r="441" spans="1:11">
      <c r="A441" t="s">
        <v>233</v>
      </c>
      <c r="B441" t="s">
        <v>49</v>
      </c>
      <c r="C441">
        <v>35.200000000000003</v>
      </c>
      <c r="D441">
        <v>395</v>
      </c>
      <c r="E441">
        <v>3.1</v>
      </c>
      <c r="F441">
        <v>0.4</v>
      </c>
      <c r="G441">
        <v>57.4</v>
      </c>
      <c r="H441">
        <v>2.9</v>
      </c>
      <c r="I441">
        <v>0.7</v>
      </c>
      <c r="J441">
        <v>56.3</v>
      </c>
      <c r="K441">
        <f t="shared" si="7"/>
        <v>4.9924999999999997</v>
      </c>
    </row>
    <row r="442" spans="1:11">
      <c r="A442" t="s">
        <v>620</v>
      </c>
      <c r="B442" t="s">
        <v>26</v>
      </c>
      <c r="C442">
        <v>38.5</v>
      </c>
      <c r="D442">
        <v>392.3</v>
      </c>
      <c r="E442">
        <v>2.7</v>
      </c>
      <c r="F442">
        <v>0.9</v>
      </c>
      <c r="G442">
        <v>53.4</v>
      </c>
      <c r="H442">
        <v>2.7</v>
      </c>
      <c r="I442">
        <v>1.1000000000000001</v>
      </c>
      <c r="J442">
        <v>49.5</v>
      </c>
      <c r="K442">
        <f t="shared" si="7"/>
        <v>4.6787500000000009</v>
      </c>
    </row>
    <row r="443" spans="1:11">
      <c r="A443" t="s">
        <v>621</v>
      </c>
      <c r="B443" t="s">
        <v>44</v>
      </c>
      <c r="C443">
        <v>31.4</v>
      </c>
      <c r="D443">
        <v>355.6</v>
      </c>
      <c r="E443">
        <v>2.7</v>
      </c>
      <c r="F443">
        <v>1</v>
      </c>
      <c r="G443">
        <v>49.9</v>
      </c>
      <c r="H443">
        <v>2</v>
      </c>
      <c r="I443">
        <v>0.3</v>
      </c>
      <c r="J443">
        <v>49</v>
      </c>
      <c r="K443">
        <f t="shared" si="7"/>
        <v>4.2656250000000009</v>
      </c>
    </row>
    <row r="444" spans="1:11">
      <c r="A444" t="s">
        <v>624</v>
      </c>
      <c r="B444" t="s">
        <v>24</v>
      </c>
      <c r="C444">
        <v>28.7</v>
      </c>
      <c r="D444">
        <v>288.89999999999998</v>
      </c>
      <c r="E444">
        <v>2.6</v>
      </c>
      <c r="F444">
        <v>0.3</v>
      </c>
      <c r="G444">
        <v>43.7</v>
      </c>
      <c r="H444">
        <v>2.2000000000000002</v>
      </c>
      <c r="I444">
        <v>0.1</v>
      </c>
      <c r="J444">
        <v>47.8</v>
      </c>
      <c r="K444">
        <f t="shared" si="7"/>
        <v>3.8681249999999996</v>
      </c>
    </row>
    <row r="445" spans="1:11">
      <c r="A445" t="s">
        <v>625</v>
      </c>
      <c r="B445" t="s">
        <v>55</v>
      </c>
      <c r="C445">
        <v>30.5</v>
      </c>
      <c r="D445">
        <v>320.3</v>
      </c>
      <c r="E445">
        <v>2.1</v>
      </c>
      <c r="F445">
        <v>0.6</v>
      </c>
      <c r="G445">
        <v>43.7</v>
      </c>
      <c r="H445">
        <v>2.5</v>
      </c>
      <c r="I445">
        <v>0.1</v>
      </c>
      <c r="J445">
        <v>43.9</v>
      </c>
      <c r="K445">
        <f t="shared" si="7"/>
        <v>3.99125</v>
      </c>
    </row>
    <row r="446" spans="1:11">
      <c r="A446" t="s">
        <v>622</v>
      </c>
      <c r="B446" t="s">
        <v>132</v>
      </c>
      <c r="C446">
        <v>29.6</v>
      </c>
      <c r="D446">
        <v>332.6</v>
      </c>
      <c r="E446">
        <v>1.9</v>
      </c>
      <c r="F446">
        <v>0.4</v>
      </c>
      <c r="G446">
        <v>43.7</v>
      </c>
      <c r="H446">
        <v>2.2000000000000002</v>
      </c>
      <c r="I446">
        <v>0.7</v>
      </c>
      <c r="J446">
        <v>43.7</v>
      </c>
      <c r="K446">
        <f t="shared" si="7"/>
        <v>3.8043750000000003</v>
      </c>
    </row>
    <row r="447" spans="1:11">
      <c r="A447" t="s">
        <v>632</v>
      </c>
      <c r="B447" t="s">
        <v>95</v>
      </c>
      <c r="C447">
        <v>25.3</v>
      </c>
      <c r="D447">
        <v>263.7</v>
      </c>
      <c r="E447">
        <v>3</v>
      </c>
      <c r="F447">
        <v>0.3</v>
      </c>
      <c r="G447">
        <v>43.6</v>
      </c>
      <c r="H447">
        <v>2.7</v>
      </c>
      <c r="I447">
        <v>0</v>
      </c>
      <c r="J447">
        <v>43.1</v>
      </c>
      <c r="K447">
        <f t="shared" si="7"/>
        <v>4.0600000000000005</v>
      </c>
    </row>
    <row r="448" spans="1:11">
      <c r="A448" t="s">
        <v>628</v>
      </c>
      <c r="B448" t="s">
        <v>22</v>
      </c>
      <c r="C448">
        <v>25.4</v>
      </c>
      <c r="D448">
        <v>284.60000000000002</v>
      </c>
      <c r="E448">
        <v>2.5</v>
      </c>
      <c r="F448">
        <v>0.2</v>
      </c>
      <c r="G448">
        <v>43.1</v>
      </c>
      <c r="H448">
        <v>1.9</v>
      </c>
      <c r="I448">
        <v>0.2</v>
      </c>
      <c r="J448">
        <v>41.5</v>
      </c>
      <c r="K448">
        <f t="shared" si="7"/>
        <v>3.6743750000000004</v>
      </c>
    </row>
    <row r="449" spans="1:11">
      <c r="A449" t="s">
        <v>631</v>
      </c>
      <c r="B449" t="s">
        <v>49</v>
      </c>
      <c r="C449">
        <v>25.6</v>
      </c>
      <c r="D449">
        <v>283.7</v>
      </c>
      <c r="E449">
        <v>2.5</v>
      </c>
      <c r="F449">
        <v>0.3</v>
      </c>
      <c r="G449">
        <v>42.8</v>
      </c>
      <c r="H449">
        <v>1.8</v>
      </c>
      <c r="I449">
        <v>0.7</v>
      </c>
      <c r="J449">
        <v>40.799999999999997</v>
      </c>
      <c r="K449">
        <f t="shared" si="7"/>
        <v>3.5675000000000003</v>
      </c>
    </row>
    <row r="450" spans="1:11">
      <c r="A450" t="s">
        <v>626</v>
      </c>
      <c r="B450" t="s">
        <v>91</v>
      </c>
      <c r="C450">
        <v>24.4</v>
      </c>
      <c r="D450">
        <v>271</v>
      </c>
      <c r="E450">
        <v>2.7</v>
      </c>
      <c r="F450">
        <v>0.2</v>
      </c>
      <c r="G450">
        <v>42.7</v>
      </c>
      <c r="H450">
        <v>2.2999999999999998</v>
      </c>
      <c r="I450">
        <v>0.1</v>
      </c>
      <c r="J450">
        <v>39.6</v>
      </c>
      <c r="K450">
        <f t="shared" si="7"/>
        <v>3.8243750000000003</v>
      </c>
    </row>
    <row r="451" spans="1:11">
      <c r="A451" t="s">
        <v>635</v>
      </c>
      <c r="B451" t="s">
        <v>28</v>
      </c>
      <c r="C451">
        <v>17.600000000000001</v>
      </c>
      <c r="D451">
        <v>216.5</v>
      </c>
      <c r="E451">
        <v>3.2</v>
      </c>
      <c r="F451">
        <v>0.3</v>
      </c>
      <c r="G451">
        <v>40.5</v>
      </c>
      <c r="H451">
        <v>2.1</v>
      </c>
      <c r="I451">
        <v>0.1</v>
      </c>
      <c r="J451">
        <v>37</v>
      </c>
      <c r="K451">
        <f t="shared" si="7"/>
        <v>3.5831249999999999</v>
      </c>
    </row>
    <row r="452" spans="1:11">
      <c r="A452" t="s">
        <v>663</v>
      </c>
      <c r="B452" t="s">
        <v>68</v>
      </c>
      <c r="C452">
        <v>20.8</v>
      </c>
      <c r="D452">
        <v>231</v>
      </c>
      <c r="E452">
        <v>2.5</v>
      </c>
      <c r="F452">
        <v>0.3</v>
      </c>
      <c r="G452">
        <v>37.5</v>
      </c>
      <c r="H452">
        <v>1.7</v>
      </c>
      <c r="I452">
        <v>0.2</v>
      </c>
      <c r="J452">
        <v>35.5</v>
      </c>
      <c r="K452">
        <f t="shared" si="7"/>
        <v>3.23</v>
      </c>
    </row>
    <row r="453" spans="1:11">
      <c r="A453" t="s">
        <v>629</v>
      </c>
      <c r="B453" t="s">
        <v>39</v>
      </c>
      <c r="C453">
        <v>21</v>
      </c>
      <c r="D453">
        <v>235.8</v>
      </c>
      <c r="E453">
        <v>2</v>
      </c>
      <c r="F453">
        <v>0.2</v>
      </c>
      <c r="G453">
        <v>35.5</v>
      </c>
      <c r="H453">
        <v>1.9</v>
      </c>
      <c r="I453">
        <v>0.1</v>
      </c>
      <c r="J453">
        <v>34.1</v>
      </c>
      <c r="K453">
        <f t="shared" si="7"/>
        <v>3.1468749999999996</v>
      </c>
    </row>
    <row r="454" spans="1:11">
      <c r="A454" t="s">
        <v>637</v>
      </c>
      <c r="B454" t="s">
        <v>64</v>
      </c>
      <c r="C454">
        <v>22.6</v>
      </c>
      <c r="D454">
        <v>247.6</v>
      </c>
      <c r="E454">
        <v>1.7</v>
      </c>
      <c r="F454">
        <v>0.3</v>
      </c>
      <c r="G454">
        <v>34.6</v>
      </c>
      <c r="H454">
        <v>2</v>
      </c>
      <c r="I454">
        <v>0.1</v>
      </c>
      <c r="J454">
        <v>33.5</v>
      </c>
      <c r="K454">
        <f t="shared" si="7"/>
        <v>3.1406249999999996</v>
      </c>
    </row>
    <row r="455" spans="1:11">
      <c r="A455" t="s">
        <v>703</v>
      </c>
      <c r="B455" t="s">
        <v>73</v>
      </c>
      <c r="C455">
        <v>23.7</v>
      </c>
      <c r="D455">
        <v>264.5</v>
      </c>
      <c r="E455">
        <v>1.4</v>
      </c>
      <c r="F455">
        <v>0.3</v>
      </c>
      <c r="G455">
        <v>34.4</v>
      </c>
      <c r="H455">
        <v>1.9</v>
      </c>
      <c r="I455">
        <v>0.8</v>
      </c>
      <c r="J455">
        <v>33.4</v>
      </c>
      <c r="K455">
        <f t="shared" si="7"/>
        <v>3.0074999999999994</v>
      </c>
    </row>
    <row r="456" spans="1:11">
      <c r="A456" t="s">
        <v>630</v>
      </c>
      <c r="B456" t="s">
        <v>83</v>
      </c>
      <c r="C456">
        <v>20.100000000000001</v>
      </c>
      <c r="D456">
        <v>235.5</v>
      </c>
      <c r="E456">
        <v>1.7</v>
      </c>
      <c r="F456">
        <v>0.2</v>
      </c>
      <c r="G456">
        <v>33.299999999999997</v>
      </c>
      <c r="H456">
        <v>1.6</v>
      </c>
      <c r="I456">
        <v>0</v>
      </c>
      <c r="J456">
        <v>32.799999999999997</v>
      </c>
      <c r="K456">
        <f t="shared" si="7"/>
        <v>2.9187500000000002</v>
      </c>
    </row>
    <row r="457" spans="1:11">
      <c r="A457" t="s">
        <v>633</v>
      </c>
      <c r="B457" t="s">
        <v>68</v>
      </c>
      <c r="C457">
        <v>23.6</v>
      </c>
      <c r="D457">
        <v>231.4</v>
      </c>
      <c r="E457">
        <v>1.8</v>
      </c>
      <c r="F457">
        <v>0.7</v>
      </c>
      <c r="G457">
        <v>32.799999999999997</v>
      </c>
      <c r="H457">
        <v>2.6</v>
      </c>
      <c r="I457">
        <v>0.1</v>
      </c>
      <c r="J457">
        <v>30.8</v>
      </c>
      <c r="K457">
        <f t="shared" si="7"/>
        <v>3.2931249999999999</v>
      </c>
    </row>
    <row r="458" spans="1:11">
      <c r="A458" t="s">
        <v>636</v>
      </c>
      <c r="B458" t="s">
        <v>88</v>
      </c>
      <c r="C458">
        <v>19.399999999999999</v>
      </c>
      <c r="D458">
        <v>223.4</v>
      </c>
      <c r="E458">
        <v>1.8</v>
      </c>
      <c r="F458">
        <v>0.6</v>
      </c>
      <c r="G458">
        <v>32</v>
      </c>
      <c r="H458">
        <v>1.7</v>
      </c>
      <c r="I458">
        <v>0.6</v>
      </c>
      <c r="J458">
        <v>29.4</v>
      </c>
      <c r="K458">
        <f t="shared" si="7"/>
        <v>2.8375000000000004</v>
      </c>
    </row>
    <row r="459" spans="1:11">
      <c r="A459" t="s">
        <v>634</v>
      </c>
      <c r="B459" t="s">
        <v>32</v>
      </c>
      <c r="C459">
        <v>16.600000000000001</v>
      </c>
      <c r="D459">
        <v>216.9</v>
      </c>
      <c r="E459">
        <v>1.6</v>
      </c>
      <c r="F459">
        <v>0.1</v>
      </c>
      <c r="G459">
        <v>31.2</v>
      </c>
      <c r="H459">
        <v>1.3</v>
      </c>
      <c r="I459">
        <v>0.1</v>
      </c>
      <c r="J459">
        <v>27.5</v>
      </c>
      <c r="K459">
        <f t="shared" si="7"/>
        <v>2.6262499999999998</v>
      </c>
    </row>
    <row r="460" spans="1:11">
      <c r="A460" t="s">
        <v>554</v>
      </c>
      <c r="B460" t="s">
        <v>41</v>
      </c>
      <c r="C460">
        <v>22.5</v>
      </c>
      <c r="D460">
        <v>229</v>
      </c>
      <c r="E460">
        <v>1.4</v>
      </c>
      <c r="F460">
        <v>0.3</v>
      </c>
      <c r="G460">
        <v>30.7</v>
      </c>
      <c r="H460">
        <v>1.5</v>
      </c>
      <c r="I460">
        <v>0.1</v>
      </c>
      <c r="J460">
        <v>26.7</v>
      </c>
      <c r="K460">
        <f t="shared" si="7"/>
        <v>2.6999999999999997</v>
      </c>
    </row>
    <row r="461" spans="1:11">
      <c r="A461" t="s">
        <v>646</v>
      </c>
      <c r="B461" t="s">
        <v>30</v>
      </c>
      <c r="C461">
        <v>17.3</v>
      </c>
      <c r="D461">
        <v>194</v>
      </c>
      <c r="E461">
        <v>2</v>
      </c>
      <c r="F461">
        <v>1.2</v>
      </c>
      <c r="G461">
        <v>29.2</v>
      </c>
      <c r="H461">
        <v>1.2</v>
      </c>
      <c r="I461">
        <v>0.1</v>
      </c>
      <c r="J461">
        <v>25</v>
      </c>
      <c r="K461">
        <f t="shared" si="7"/>
        <v>2.59</v>
      </c>
    </row>
    <row r="462" spans="1:11">
      <c r="A462" t="s">
        <v>650</v>
      </c>
      <c r="B462" t="s">
        <v>19</v>
      </c>
      <c r="C462">
        <v>19.7</v>
      </c>
      <c r="D462">
        <v>190.1</v>
      </c>
      <c r="E462">
        <v>1.5</v>
      </c>
      <c r="F462">
        <v>0.3</v>
      </c>
      <c r="G462">
        <v>27.5</v>
      </c>
      <c r="H462">
        <v>1.2</v>
      </c>
      <c r="I462">
        <v>0</v>
      </c>
      <c r="J462">
        <v>23.9</v>
      </c>
      <c r="K462">
        <f t="shared" si="7"/>
        <v>2.3743749999999997</v>
      </c>
    </row>
    <row r="463" spans="1:11">
      <c r="A463" t="s">
        <v>648</v>
      </c>
      <c r="B463" t="s">
        <v>75</v>
      </c>
      <c r="C463">
        <v>18</v>
      </c>
      <c r="D463">
        <v>195.2</v>
      </c>
      <c r="E463">
        <v>1.4</v>
      </c>
      <c r="F463">
        <v>0.3</v>
      </c>
      <c r="G463">
        <v>27.2</v>
      </c>
      <c r="H463">
        <v>1.6</v>
      </c>
      <c r="I463">
        <v>0</v>
      </c>
      <c r="J463">
        <v>23.6</v>
      </c>
      <c r="K463">
        <f t="shared" si="7"/>
        <v>2.5168749999999998</v>
      </c>
    </row>
    <row r="464" spans="1:11">
      <c r="A464" t="s">
        <v>657</v>
      </c>
      <c r="B464" t="s">
        <v>15</v>
      </c>
      <c r="C464">
        <v>17</v>
      </c>
      <c r="D464">
        <v>183</v>
      </c>
      <c r="E464">
        <v>1.5</v>
      </c>
      <c r="F464">
        <v>0.2</v>
      </c>
      <c r="G464">
        <v>26.7</v>
      </c>
      <c r="H464">
        <v>0.9</v>
      </c>
      <c r="I464">
        <v>0</v>
      </c>
      <c r="J464">
        <v>23.3</v>
      </c>
      <c r="K464">
        <f t="shared" si="7"/>
        <v>2.211875</v>
      </c>
    </row>
    <row r="465" spans="1:11">
      <c r="A465" t="s">
        <v>680</v>
      </c>
      <c r="B465" t="s">
        <v>26</v>
      </c>
      <c r="C465">
        <v>14.2</v>
      </c>
      <c r="D465">
        <v>172.8</v>
      </c>
      <c r="E465">
        <v>1.5</v>
      </c>
      <c r="F465">
        <v>0.2</v>
      </c>
      <c r="G465">
        <v>26</v>
      </c>
      <c r="H465">
        <v>0.9</v>
      </c>
      <c r="I465">
        <v>0</v>
      </c>
      <c r="J465">
        <v>22.9</v>
      </c>
      <c r="K465">
        <f t="shared" si="7"/>
        <v>2.1437500000000003</v>
      </c>
    </row>
    <row r="466" spans="1:11">
      <c r="A466" t="s">
        <v>641</v>
      </c>
      <c r="B466" t="s">
        <v>141</v>
      </c>
      <c r="C466">
        <v>14.3</v>
      </c>
      <c r="D466">
        <v>143.1</v>
      </c>
      <c r="E466">
        <v>1.6</v>
      </c>
      <c r="F466">
        <v>0.2</v>
      </c>
      <c r="G466">
        <v>23.5</v>
      </c>
      <c r="H466">
        <v>1.2</v>
      </c>
      <c r="I466">
        <v>0.1</v>
      </c>
      <c r="J466">
        <v>22.5</v>
      </c>
      <c r="K466">
        <f t="shared" si="7"/>
        <v>2.08</v>
      </c>
    </row>
    <row r="467" spans="1:11">
      <c r="A467" t="s">
        <v>653</v>
      </c>
      <c r="B467" t="s">
        <v>55</v>
      </c>
      <c r="C467">
        <v>15.7</v>
      </c>
      <c r="D467">
        <v>164.5</v>
      </c>
      <c r="E467">
        <v>1.3</v>
      </c>
      <c r="F467">
        <v>0.3</v>
      </c>
      <c r="G467">
        <v>23.5</v>
      </c>
      <c r="H467">
        <v>1.1000000000000001</v>
      </c>
      <c r="I467">
        <v>0.1</v>
      </c>
      <c r="J467">
        <v>20.6</v>
      </c>
      <c r="K467">
        <f t="shared" si="7"/>
        <v>2.0643750000000001</v>
      </c>
    </row>
    <row r="468" spans="1:11">
      <c r="A468" t="s">
        <v>537</v>
      </c>
      <c r="B468" t="s">
        <v>24</v>
      </c>
      <c r="C468">
        <v>9.6</v>
      </c>
      <c r="D468">
        <v>110</v>
      </c>
      <c r="E468">
        <v>2.1</v>
      </c>
      <c r="F468">
        <v>0</v>
      </c>
      <c r="G468">
        <v>23.3</v>
      </c>
      <c r="H468">
        <v>0.9</v>
      </c>
      <c r="I468">
        <v>0.1</v>
      </c>
      <c r="J468">
        <v>20.2</v>
      </c>
      <c r="K468">
        <f t="shared" si="7"/>
        <v>1.9456249999999999</v>
      </c>
    </row>
    <row r="469" spans="1:11">
      <c r="A469" t="s">
        <v>643</v>
      </c>
      <c r="B469" t="s">
        <v>53</v>
      </c>
      <c r="C469">
        <v>16.3</v>
      </c>
      <c r="D469">
        <v>165.3</v>
      </c>
      <c r="E469">
        <v>0.9</v>
      </c>
      <c r="F469">
        <v>0.2</v>
      </c>
      <c r="G469">
        <v>21.3</v>
      </c>
      <c r="H469">
        <v>1.2</v>
      </c>
      <c r="I469">
        <v>0.2</v>
      </c>
      <c r="J469">
        <v>20</v>
      </c>
      <c r="K469">
        <f t="shared" si="7"/>
        <v>1.93</v>
      </c>
    </row>
    <row r="470" spans="1:11">
      <c r="A470" t="s">
        <v>645</v>
      </c>
      <c r="B470" t="s">
        <v>26</v>
      </c>
      <c r="C470">
        <v>15.4</v>
      </c>
      <c r="D470">
        <v>148.5</v>
      </c>
      <c r="E470">
        <v>1</v>
      </c>
      <c r="F470">
        <v>0.1</v>
      </c>
      <c r="G470">
        <v>20.399999999999999</v>
      </c>
      <c r="H470">
        <v>0.8</v>
      </c>
      <c r="I470">
        <v>0</v>
      </c>
      <c r="J470">
        <v>19</v>
      </c>
      <c r="K470">
        <f t="shared" si="7"/>
        <v>1.7312500000000002</v>
      </c>
    </row>
    <row r="471" spans="1:11">
      <c r="A471" t="s">
        <v>627</v>
      </c>
      <c r="B471" t="s">
        <v>68</v>
      </c>
      <c r="C471">
        <v>13.9</v>
      </c>
      <c r="D471">
        <v>156.30000000000001</v>
      </c>
      <c r="E471">
        <v>0.8</v>
      </c>
      <c r="F471">
        <v>0.1</v>
      </c>
      <c r="G471">
        <v>20.2</v>
      </c>
      <c r="H471">
        <v>0.9</v>
      </c>
      <c r="I471">
        <v>0.1</v>
      </c>
      <c r="J471">
        <v>18.899999999999999</v>
      </c>
      <c r="K471">
        <f t="shared" si="7"/>
        <v>1.72875</v>
      </c>
    </row>
    <row r="472" spans="1:11">
      <c r="A472" t="s">
        <v>652</v>
      </c>
      <c r="B472" t="s">
        <v>132</v>
      </c>
      <c r="C472">
        <v>12.6</v>
      </c>
      <c r="D472">
        <v>131.69999999999999</v>
      </c>
      <c r="E472">
        <v>1</v>
      </c>
      <c r="F472">
        <v>0.1</v>
      </c>
      <c r="G472">
        <v>19.3</v>
      </c>
      <c r="H472">
        <v>1.1000000000000001</v>
      </c>
      <c r="I472">
        <v>0.1</v>
      </c>
      <c r="J472">
        <v>17.399999999999999</v>
      </c>
      <c r="K472">
        <f t="shared" si="7"/>
        <v>1.7193750000000001</v>
      </c>
    </row>
    <row r="473" spans="1:11">
      <c r="A473" t="s">
        <v>668</v>
      </c>
      <c r="B473" t="s">
        <v>34</v>
      </c>
      <c r="C473">
        <v>15.8</v>
      </c>
      <c r="D473">
        <v>151.80000000000001</v>
      </c>
      <c r="E473">
        <v>0.8</v>
      </c>
      <c r="F473">
        <v>0.7</v>
      </c>
      <c r="G473">
        <v>18.8</v>
      </c>
      <c r="H473">
        <v>0.8</v>
      </c>
      <c r="I473">
        <v>0.1</v>
      </c>
      <c r="J473">
        <v>16.600000000000001</v>
      </c>
      <c r="K473">
        <f t="shared" si="7"/>
        <v>1.6581250000000003</v>
      </c>
    </row>
    <row r="474" spans="1:11">
      <c r="A474" t="s">
        <v>640</v>
      </c>
      <c r="B474" t="s">
        <v>41</v>
      </c>
      <c r="C474">
        <v>12.8</v>
      </c>
      <c r="D474">
        <v>133.5</v>
      </c>
      <c r="E474">
        <v>0.9</v>
      </c>
      <c r="F474">
        <v>0.3</v>
      </c>
      <c r="G474">
        <v>18.399999999999999</v>
      </c>
      <c r="H474">
        <v>0.7</v>
      </c>
      <c r="I474">
        <v>0</v>
      </c>
      <c r="J474">
        <v>16.600000000000001</v>
      </c>
      <c r="K474">
        <f t="shared" si="7"/>
        <v>1.55125</v>
      </c>
    </row>
    <row r="475" spans="1:11">
      <c r="A475" t="s">
        <v>682</v>
      </c>
      <c r="B475" t="s">
        <v>132</v>
      </c>
      <c r="C475">
        <v>12.3</v>
      </c>
      <c r="D475">
        <v>146.19999999999999</v>
      </c>
      <c r="E475">
        <v>0.7</v>
      </c>
      <c r="F475">
        <v>0.4</v>
      </c>
      <c r="G475">
        <v>18.100000000000001</v>
      </c>
      <c r="H475">
        <v>0.8</v>
      </c>
      <c r="I475">
        <v>0</v>
      </c>
      <c r="J475">
        <v>16.399999999999999</v>
      </c>
      <c r="K475">
        <f t="shared" ref="K475:K533" si="8">(((D475/5)*$P$1)+(E475*$P$2)+(0.2*F475*$P$3)+((G475/5)*$P$4)+(H475*$P$5)+(I475*$P$6))/16</f>
        <v>1.5918749999999999</v>
      </c>
    </row>
    <row r="476" spans="1:11">
      <c r="A476" t="s">
        <v>647</v>
      </c>
      <c r="B476" t="s">
        <v>36</v>
      </c>
      <c r="C476">
        <v>13.9</v>
      </c>
      <c r="D476">
        <v>134.4</v>
      </c>
      <c r="E476">
        <v>0.9</v>
      </c>
      <c r="F476">
        <v>0.3</v>
      </c>
      <c r="G476">
        <v>18.100000000000001</v>
      </c>
      <c r="H476">
        <v>0.8</v>
      </c>
      <c r="I476">
        <v>0.1</v>
      </c>
      <c r="J476">
        <v>16.2</v>
      </c>
      <c r="K476">
        <f t="shared" si="8"/>
        <v>1.5800000000000003</v>
      </c>
    </row>
    <row r="477" spans="1:11">
      <c r="A477" t="s">
        <v>649</v>
      </c>
      <c r="B477" t="s">
        <v>36</v>
      </c>
      <c r="C477">
        <v>9.6999999999999993</v>
      </c>
      <c r="D477">
        <v>107.4</v>
      </c>
      <c r="E477">
        <v>1.2</v>
      </c>
      <c r="F477">
        <v>0.1</v>
      </c>
      <c r="G477">
        <v>17.899999999999999</v>
      </c>
      <c r="H477">
        <v>0.6</v>
      </c>
      <c r="I477">
        <v>0</v>
      </c>
      <c r="J477">
        <v>15.8</v>
      </c>
      <c r="K477">
        <f t="shared" si="8"/>
        <v>1.4587499999999998</v>
      </c>
    </row>
    <row r="478" spans="1:11">
      <c r="A478" t="s">
        <v>644</v>
      </c>
      <c r="B478" t="s">
        <v>141</v>
      </c>
      <c r="C478">
        <v>9.4</v>
      </c>
      <c r="D478">
        <v>108.8</v>
      </c>
      <c r="E478">
        <v>0.8</v>
      </c>
      <c r="F478">
        <v>0</v>
      </c>
      <c r="G478">
        <v>15.5</v>
      </c>
      <c r="H478">
        <v>0.9</v>
      </c>
      <c r="I478">
        <v>0.1</v>
      </c>
      <c r="J478">
        <v>13.4</v>
      </c>
      <c r="K478">
        <f t="shared" si="8"/>
        <v>1.4018750000000002</v>
      </c>
    </row>
    <row r="479" spans="1:11">
      <c r="A479" t="s">
        <v>670</v>
      </c>
      <c r="B479" t="s">
        <v>47</v>
      </c>
      <c r="C479">
        <v>9.6</v>
      </c>
      <c r="D479">
        <v>108</v>
      </c>
      <c r="E479">
        <v>0.7</v>
      </c>
      <c r="F479">
        <v>0.3</v>
      </c>
      <c r="G479">
        <v>14.8</v>
      </c>
      <c r="H479">
        <v>0.5</v>
      </c>
      <c r="I479">
        <v>0</v>
      </c>
      <c r="J479">
        <v>12.9</v>
      </c>
      <c r="K479">
        <f t="shared" si="8"/>
        <v>1.2193749999999999</v>
      </c>
    </row>
    <row r="480" spans="1:11">
      <c r="A480" t="s">
        <v>684</v>
      </c>
      <c r="B480" t="s">
        <v>83</v>
      </c>
      <c r="C480">
        <v>11.7</v>
      </c>
      <c r="D480">
        <v>103.9</v>
      </c>
      <c r="E480">
        <v>0.8</v>
      </c>
      <c r="F480">
        <v>0.2</v>
      </c>
      <c r="G480">
        <v>14.8</v>
      </c>
      <c r="H480">
        <v>0.7</v>
      </c>
      <c r="I480">
        <v>0</v>
      </c>
      <c r="J480">
        <v>12.5</v>
      </c>
      <c r="K480">
        <f t="shared" si="8"/>
        <v>1.305625</v>
      </c>
    </row>
    <row r="481" spans="1:11">
      <c r="A481" t="s">
        <v>656</v>
      </c>
      <c r="B481" t="s">
        <v>17</v>
      </c>
      <c r="C481">
        <v>7.7</v>
      </c>
      <c r="D481">
        <v>101.1</v>
      </c>
      <c r="E481">
        <v>0.6</v>
      </c>
      <c r="F481">
        <v>0</v>
      </c>
      <c r="G481">
        <v>13.8</v>
      </c>
      <c r="H481">
        <v>0.5</v>
      </c>
      <c r="I481">
        <v>0</v>
      </c>
      <c r="J481">
        <v>11.8</v>
      </c>
      <c r="K481">
        <f t="shared" si="8"/>
        <v>1.130625</v>
      </c>
    </row>
    <row r="482" spans="1:11">
      <c r="A482" t="s">
        <v>639</v>
      </c>
      <c r="B482" t="s">
        <v>49</v>
      </c>
      <c r="C482">
        <v>8.1999999999999993</v>
      </c>
      <c r="D482">
        <v>94.9</v>
      </c>
      <c r="E482">
        <v>0.7</v>
      </c>
      <c r="F482">
        <v>0</v>
      </c>
      <c r="G482">
        <v>13.5</v>
      </c>
      <c r="H482">
        <v>0.6</v>
      </c>
      <c r="I482">
        <v>0.1</v>
      </c>
      <c r="J482">
        <v>11.3</v>
      </c>
      <c r="K482">
        <f t="shared" si="8"/>
        <v>1.1525000000000001</v>
      </c>
    </row>
    <row r="483" spans="1:11">
      <c r="A483" t="s">
        <v>671</v>
      </c>
      <c r="B483" t="s">
        <v>85</v>
      </c>
      <c r="C483">
        <v>12.1</v>
      </c>
      <c r="D483">
        <v>133</v>
      </c>
      <c r="E483">
        <v>0.4</v>
      </c>
      <c r="F483">
        <v>1.5</v>
      </c>
      <c r="G483">
        <v>12.8</v>
      </c>
      <c r="H483">
        <v>0.6</v>
      </c>
      <c r="I483">
        <v>0</v>
      </c>
      <c r="J483">
        <v>10.6</v>
      </c>
      <c r="K483">
        <f t="shared" si="8"/>
        <v>1.2956250000000002</v>
      </c>
    </row>
    <row r="484" spans="1:11">
      <c r="A484" t="s">
        <v>658</v>
      </c>
      <c r="B484" t="s">
        <v>47</v>
      </c>
      <c r="C484">
        <v>8.1</v>
      </c>
      <c r="D484">
        <v>85.8</v>
      </c>
      <c r="E484">
        <v>0.7</v>
      </c>
      <c r="F484">
        <v>0</v>
      </c>
      <c r="G484">
        <v>12.6</v>
      </c>
      <c r="H484">
        <v>0.5</v>
      </c>
      <c r="I484">
        <v>0</v>
      </c>
      <c r="J484">
        <v>10.6</v>
      </c>
      <c r="K484">
        <f t="shared" si="8"/>
        <v>1.0649999999999999</v>
      </c>
    </row>
    <row r="485" spans="1:11">
      <c r="A485" t="s">
        <v>659</v>
      </c>
      <c r="B485" t="s">
        <v>17</v>
      </c>
      <c r="C485">
        <v>7.6</v>
      </c>
      <c r="D485">
        <v>86.9</v>
      </c>
      <c r="E485">
        <v>0.7</v>
      </c>
      <c r="F485">
        <v>0.1</v>
      </c>
      <c r="G485">
        <v>12.6</v>
      </c>
      <c r="H485">
        <v>0.7</v>
      </c>
      <c r="I485">
        <v>0</v>
      </c>
      <c r="J485">
        <v>10.3</v>
      </c>
      <c r="K485">
        <f t="shared" si="8"/>
        <v>1.1475</v>
      </c>
    </row>
    <row r="486" spans="1:11">
      <c r="A486" t="s">
        <v>666</v>
      </c>
      <c r="B486" t="s">
        <v>19</v>
      </c>
      <c r="C486">
        <v>9</v>
      </c>
      <c r="D486">
        <v>87</v>
      </c>
      <c r="E486">
        <v>0.5</v>
      </c>
      <c r="F486">
        <v>0</v>
      </c>
      <c r="G486">
        <v>11.9</v>
      </c>
      <c r="H486">
        <v>0.4</v>
      </c>
      <c r="I486">
        <v>0</v>
      </c>
      <c r="J486">
        <v>10</v>
      </c>
      <c r="K486">
        <f t="shared" si="8"/>
        <v>0.95562499999999995</v>
      </c>
    </row>
    <row r="487" spans="1:11">
      <c r="A487" t="s">
        <v>660</v>
      </c>
      <c r="B487" t="s">
        <v>53</v>
      </c>
      <c r="C487">
        <v>5.6</v>
      </c>
      <c r="D487">
        <v>69.3</v>
      </c>
      <c r="E487">
        <v>0.6</v>
      </c>
      <c r="F487">
        <v>0</v>
      </c>
      <c r="G487">
        <v>10.6</v>
      </c>
      <c r="H487">
        <v>0.4</v>
      </c>
      <c r="I487">
        <v>0.1</v>
      </c>
      <c r="J487">
        <v>9.6999999999999993</v>
      </c>
      <c r="K487">
        <f t="shared" si="8"/>
        <v>0.86187500000000006</v>
      </c>
    </row>
    <row r="488" spans="1:11">
      <c r="A488" t="s">
        <v>662</v>
      </c>
      <c r="B488" t="s">
        <v>88</v>
      </c>
      <c r="C488">
        <v>4.7</v>
      </c>
      <c r="D488">
        <v>60.6</v>
      </c>
      <c r="E488">
        <v>0.7</v>
      </c>
      <c r="F488">
        <v>0</v>
      </c>
      <c r="G488">
        <v>10.3</v>
      </c>
      <c r="H488">
        <v>0.7</v>
      </c>
      <c r="I488">
        <v>0.1</v>
      </c>
      <c r="J488">
        <v>9.6</v>
      </c>
      <c r="K488">
        <f t="shared" si="8"/>
        <v>0.95562499999999995</v>
      </c>
    </row>
    <row r="489" spans="1:11">
      <c r="A489" t="s">
        <v>655</v>
      </c>
      <c r="B489" t="s">
        <v>57</v>
      </c>
      <c r="C489">
        <v>6.4</v>
      </c>
      <c r="D489">
        <v>59.6</v>
      </c>
      <c r="E489">
        <v>0.7</v>
      </c>
      <c r="F489">
        <v>0.1</v>
      </c>
      <c r="G489">
        <v>10</v>
      </c>
      <c r="H489">
        <v>0.4</v>
      </c>
      <c r="I489">
        <v>0</v>
      </c>
      <c r="J489">
        <v>9.5</v>
      </c>
      <c r="K489">
        <f t="shared" si="8"/>
        <v>0.84812500000000002</v>
      </c>
    </row>
    <row r="490" spans="1:11">
      <c r="A490" t="s">
        <v>651</v>
      </c>
      <c r="B490" t="s">
        <v>64</v>
      </c>
      <c r="C490">
        <v>8.1</v>
      </c>
      <c r="D490">
        <v>73.3</v>
      </c>
      <c r="E490">
        <v>0.4</v>
      </c>
      <c r="F490">
        <v>0</v>
      </c>
      <c r="G490">
        <v>9.8000000000000007</v>
      </c>
      <c r="H490">
        <v>0.4</v>
      </c>
      <c r="I490">
        <v>0.1</v>
      </c>
      <c r="J490">
        <v>9.5</v>
      </c>
      <c r="K490">
        <f t="shared" si="8"/>
        <v>0.80687500000000012</v>
      </c>
    </row>
    <row r="491" spans="1:11">
      <c r="A491" t="s">
        <v>664</v>
      </c>
      <c r="B491" t="s">
        <v>55</v>
      </c>
      <c r="C491">
        <v>6.3</v>
      </c>
      <c r="D491">
        <v>71.8</v>
      </c>
      <c r="E491">
        <v>0.4</v>
      </c>
      <c r="F491">
        <v>0.1</v>
      </c>
      <c r="G491">
        <v>9.6999999999999993</v>
      </c>
      <c r="H491">
        <v>0.3</v>
      </c>
      <c r="I491">
        <v>0.1</v>
      </c>
      <c r="J491">
        <v>9.5</v>
      </c>
      <c r="K491">
        <f t="shared" si="8"/>
        <v>0.76</v>
      </c>
    </row>
    <row r="492" spans="1:11">
      <c r="A492" t="s">
        <v>667</v>
      </c>
      <c r="B492" t="s">
        <v>85</v>
      </c>
      <c r="C492">
        <v>6.4</v>
      </c>
      <c r="D492">
        <v>72.5</v>
      </c>
      <c r="E492">
        <v>0.4</v>
      </c>
      <c r="F492">
        <v>0.1</v>
      </c>
      <c r="G492">
        <v>9.6</v>
      </c>
      <c r="H492">
        <v>0.6</v>
      </c>
      <c r="I492">
        <v>0</v>
      </c>
      <c r="J492">
        <v>9.4</v>
      </c>
      <c r="K492">
        <f t="shared" si="8"/>
        <v>0.88875000000000004</v>
      </c>
    </row>
    <row r="493" spans="1:11">
      <c r="A493" t="s">
        <v>669</v>
      </c>
      <c r="B493" t="s">
        <v>32</v>
      </c>
      <c r="C493">
        <v>4.7</v>
      </c>
      <c r="D493">
        <v>59.2</v>
      </c>
      <c r="E493">
        <v>0.6</v>
      </c>
      <c r="F493">
        <v>0</v>
      </c>
      <c r="G493">
        <v>9.4</v>
      </c>
      <c r="H493">
        <v>0.4</v>
      </c>
      <c r="I493">
        <v>0.1</v>
      </c>
      <c r="J493">
        <v>9.1999999999999993</v>
      </c>
      <c r="K493">
        <f t="shared" si="8"/>
        <v>0.79125000000000001</v>
      </c>
    </row>
    <row r="494" spans="1:11">
      <c r="A494" t="s">
        <v>771</v>
      </c>
      <c r="B494" t="s">
        <v>73</v>
      </c>
      <c r="C494">
        <v>5.2</v>
      </c>
      <c r="D494">
        <v>60.5</v>
      </c>
      <c r="E494">
        <v>0.6</v>
      </c>
      <c r="F494">
        <v>0</v>
      </c>
      <c r="G494">
        <v>9.3000000000000007</v>
      </c>
      <c r="H494">
        <v>0.1</v>
      </c>
      <c r="I494">
        <v>0</v>
      </c>
      <c r="J494">
        <v>8.5</v>
      </c>
      <c r="K494">
        <f t="shared" si="8"/>
        <v>0.69874999999999987</v>
      </c>
    </row>
    <row r="495" spans="1:11">
      <c r="A495" t="s">
        <v>171</v>
      </c>
      <c r="B495" t="s">
        <v>71</v>
      </c>
      <c r="C495">
        <v>5.6</v>
      </c>
      <c r="D495">
        <v>55.1</v>
      </c>
      <c r="E495">
        <v>0.4</v>
      </c>
      <c r="F495">
        <v>0.1</v>
      </c>
      <c r="G495">
        <v>8</v>
      </c>
      <c r="H495">
        <v>0.3</v>
      </c>
      <c r="I495">
        <v>0.1</v>
      </c>
      <c r="J495">
        <v>8.5</v>
      </c>
      <c r="K495">
        <f t="shared" si="8"/>
        <v>0.64500000000000002</v>
      </c>
    </row>
    <row r="496" spans="1:11">
      <c r="A496" t="s">
        <v>674</v>
      </c>
      <c r="B496" t="s">
        <v>19</v>
      </c>
      <c r="C496">
        <v>5.8</v>
      </c>
      <c r="D496">
        <v>54.8</v>
      </c>
      <c r="E496">
        <v>0.4</v>
      </c>
      <c r="F496">
        <v>0</v>
      </c>
      <c r="G496">
        <v>7.9</v>
      </c>
      <c r="H496">
        <v>0.3</v>
      </c>
      <c r="I496">
        <v>0</v>
      </c>
      <c r="J496">
        <v>8.1999999999999993</v>
      </c>
      <c r="K496">
        <f t="shared" si="8"/>
        <v>0.65437499999999993</v>
      </c>
    </row>
    <row r="497" spans="1:11">
      <c r="A497" t="s">
        <v>681</v>
      </c>
      <c r="B497" t="s">
        <v>71</v>
      </c>
      <c r="C497">
        <v>5.2</v>
      </c>
      <c r="D497">
        <v>55.4</v>
      </c>
      <c r="E497">
        <v>0.4</v>
      </c>
      <c r="F497">
        <v>0.1</v>
      </c>
      <c r="G497">
        <v>7.8</v>
      </c>
      <c r="H497">
        <v>0.4</v>
      </c>
      <c r="I497">
        <v>0</v>
      </c>
      <c r="J497">
        <v>7.9</v>
      </c>
      <c r="K497">
        <f t="shared" si="8"/>
        <v>0.69562500000000005</v>
      </c>
    </row>
    <row r="498" spans="1:11">
      <c r="A498" t="s">
        <v>675</v>
      </c>
      <c r="B498" t="s">
        <v>17</v>
      </c>
      <c r="C498">
        <v>3.6</v>
      </c>
      <c r="D498">
        <v>37</v>
      </c>
      <c r="E498">
        <v>0.7</v>
      </c>
      <c r="F498">
        <v>0</v>
      </c>
      <c r="G498">
        <v>7.7</v>
      </c>
      <c r="H498">
        <v>0.7</v>
      </c>
      <c r="I498">
        <v>0</v>
      </c>
      <c r="J498">
        <v>7.7</v>
      </c>
      <c r="K498">
        <f t="shared" si="8"/>
        <v>0.80437499999999995</v>
      </c>
    </row>
    <row r="499" spans="1:11">
      <c r="A499" t="s">
        <v>661</v>
      </c>
      <c r="B499" t="s">
        <v>44</v>
      </c>
      <c r="C499">
        <v>5.0999999999999996</v>
      </c>
      <c r="D499">
        <v>52</v>
      </c>
      <c r="E499">
        <v>0.4</v>
      </c>
      <c r="F499">
        <v>0</v>
      </c>
      <c r="G499">
        <v>7.5</v>
      </c>
      <c r="H499">
        <v>0.5</v>
      </c>
      <c r="I499">
        <v>0</v>
      </c>
      <c r="J499">
        <v>7.7</v>
      </c>
      <c r="K499">
        <f t="shared" si="8"/>
        <v>0.70937500000000009</v>
      </c>
    </row>
    <row r="500" spans="1:11">
      <c r="A500" t="s">
        <v>676</v>
      </c>
      <c r="B500" t="s">
        <v>141</v>
      </c>
      <c r="C500">
        <v>5.7</v>
      </c>
      <c r="D500">
        <v>48.7</v>
      </c>
      <c r="E500">
        <v>0.4</v>
      </c>
      <c r="F500">
        <v>0</v>
      </c>
      <c r="G500">
        <v>7.2</v>
      </c>
      <c r="H500">
        <v>0.4</v>
      </c>
      <c r="I500">
        <v>0</v>
      </c>
      <c r="J500">
        <v>7.2</v>
      </c>
      <c r="K500">
        <f t="shared" si="8"/>
        <v>0.64937500000000004</v>
      </c>
    </row>
    <row r="501" spans="1:11">
      <c r="A501" t="s">
        <v>638</v>
      </c>
      <c r="B501" t="s">
        <v>53</v>
      </c>
      <c r="C501">
        <v>5</v>
      </c>
      <c r="D501">
        <v>54.9</v>
      </c>
      <c r="E501">
        <v>0.2</v>
      </c>
      <c r="F501">
        <v>0</v>
      </c>
      <c r="G501">
        <v>6.8</v>
      </c>
      <c r="H501">
        <v>0.4</v>
      </c>
      <c r="I501">
        <v>0</v>
      </c>
      <c r="J501">
        <v>7</v>
      </c>
      <c r="K501">
        <f t="shared" si="8"/>
        <v>0.61062499999999997</v>
      </c>
    </row>
    <row r="502" spans="1:11">
      <c r="A502" t="s">
        <v>678</v>
      </c>
      <c r="B502" t="s">
        <v>85</v>
      </c>
      <c r="C502">
        <v>2.6</v>
      </c>
      <c r="D502">
        <v>41.3</v>
      </c>
      <c r="E502">
        <v>0.4</v>
      </c>
      <c r="F502">
        <v>0</v>
      </c>
      <c r="G502">
        <v>6.7</v>
      </c>
      <c r="H502">
        <v>0.4</v>
      </c>
      <c r="I502">
        <v>0</v>
      </c>
      <c r="J502">
        <v>6.9</v>
      </c>
      <c r="K502">
        <f t="shared" si="8"/>
        <v>0.60000000000000009</v>
      </c>
    </row>
    <row r="503" spans="1:11">
      <c r="A503" t="s">
        <v>642</v>
      </c>
      <c r="B503" t="s">
        <v>17</v>
      </c>
      <c r="C503">
        <v>3.9</v>
      </c>
      <c r="D503">
        <v>48.1</v>
      </c>
      <c r="E503">
        <v>0.3</v>
      </c>
      <c r="F503">
        <v>0</v>
      </c>
      <c r="G503">
        <v>6.4</v>
      </c>
      <c r="H503">
        <v>0.4</v>
      </c>
      <c r="I503">
        <v>0.1</v>
      </c>
      <c r="J503">
        <v>6.8</v>
      </c>
      <c r="K503">
        <f t="shared" si="8"/>
        <v>0.59062500000000007</v>
      </c>
    </row>
    <row r="504" spans="1:11">
      <c r="A504" t="s">
        <v>695</v>
      </c>
      <c r="B504" t="s">
        <v>57</v>
      </c>
      <c r="C504">
        <v>3.7</v>
      </c>
      <c r="D504">
        <v>44.6</v>
      </c>
      <c r="E504">
        <v>0.3</v>
      </c>
      <c r="F504">
        <v>0</v>
      </c>
      <c r="G504">
        <v>6.3</v>
      </c>
      <c r="H504">
        <v>0.3</v>
      </c>
      <c r="I504">
        <v>0</v>
      </c>
      <c r="J504">
        <v>6.7</v>
      </c>
      <c r="K504">
        <f t="shared" si="8"/>
        <v>0.54312499999999997</v>
      </c>
    </row>
    <row r="505" spans="1:11">
      <c r="A505" t="s">
        <v>1548</v>
      </c>
      <c r="B505" t="s">
        <v>73</v>
      </c>
      <c r="C505">
        <v>3.9</v>
      </c>
      <c r="D505">
        <v>44.5</v>
      </c>
      <c r="E505">
        <v>0.3</v>
      </c>
      <c r="F505">
        <v>0</v>
      </c>
      <c r="G505">
        <v>6</v>
      </c>
      <c r="H505">
        <v>0.2</v>
      </c>
      <c r="I505">
        <v>0</v>
      </c>
      <c r="J505">
        <v>6.6</v>
      </c>
      <c r="K505">
        <f t="shared" si="8"/>
        <v>0.50312500000000004</v>
      </c>
    </row>
    <row r="506" spans="1:11">
      <c r="A506" t="s">
        <v>687</v>
      </c>
      <c r="B506" t="s">
        <v>83</v>
      </c>
      <c r="C506">
        <v>4.5</v>
      </c>
      <c r="D506">
        <v>37.6</v>
      </c>
      <c r="E506">
        <v>0.3</v>
      </c>
      <c r="F506">
        <v>0</v>
      </c>
      <c r="G506">
        <v>5.6</v>
      </c>
      <c r="H506">
        <v>0.2</v>
      </c>
      <c r="I506">
        <v>0</v>
      </c>
      <c r="J506">
        <v>6.3</v>
      </c>
      <c r="K506">
        <f t="shared" si="8"/>
        <v>0.45750000000000002</v>
      </c>
    </row>
    <row r="507" spans="1:11">
      <c r="A507" t="s">
        <v>685</v>
      </c>
      <c r="B507" t="s">
        <v>39</v>
      </c>
      <c r="C507">
        <v>3.2</v>
      </c>
      <c r="D507">
        <v>34.4</v>
      </c>
      <c r="E507">
        <v>0.4</v>
      </c>
      <c r="F507">
        <v>0</v>
      </c>
      <c r="G507">
        <v>5.6</v>
      </c>
      <c r="H507">
        <v>0.3</v>
      </c>
      <c r="I507">
        <v>0.1</v>
      </c>
      <c r="J507">
        <v>6.2</v>
      </c>
      <c r="K507">
        <f t="shared" si="8"/>
        <v>0.49999999999999994</v>
      </c>
    </row>
    <row r="508" spans="1:11">
      <c r="A508" t="s">
        <v>689</v>
      </c>
      <c r="B508" t="s">
        <v>26</v>
      </c>
      <c r="C508">
        <v>4</v>
      </c>
      <c r="D508">
        <v>35.299999999999997</v>
      </c>
      <c r="E508">
        <v>0.3</v>
      </c>
      <c r="F508">
        <v>0</v>
      </c>
      <c r="G508">
        <v>5.2</v>
      </c>
      <c r="H508">
        <v>0.2</v>
      </c>
      <c r="I508">
        <v>0</v>
      </c>
      <c r="J508">
        <v>5.8</v>
      </c>
      <c r="K508">
        <f t="shared" si="8"/>
        <v>0.44062499999999999</v>
      </c>
    </row>
    <row r="509" spans="1:11">
      <c r="A509" t="s">
        <v>673</v>
      </c>
      <c r="B509" t="s">
        <v>34</v>
      </c>
      <c r="C509">
        <v>3.5</v>
      </c>
      <c r="D509">
        <v>38.299999999999997</v>
      </c>
      <c r="E509">
        <v>0.2</v>
      </c>
      <c r="F509">
        <v>0</v>
      </c>
      <c r="G509">
        <v>5.0999999999999996</v>
      </c>
      <c r="H509">
        <v>0.4</v>
      </c>
      <c r="I509">
        <v>0</v>
      </c>
      <c r="J509">
        <v>5.7</v>
      </c>
      <c r="K509">
        <f t="shared" si="8"/>
        <v>0.49624999999999997</v>
      </c>
    </row>
    <row r="510" spans="1:11">
      <c r="A510" t="s">
        <v>692</v>
      </c>
      <c r="B510" t="s">
        <v>30</v>
      </c>
      <c r="C510">
        <v>3.5</v>
      </c>
      <c r="D510">
        <v>34.200000000000003</v>
      </c>
      <c r="E510">
        <v>0.3</v>
      </c>
      <c r="F510">
        <v>0</v>
      </c>
      <c r="G510">
        <v>5.0999999999999996</v>
      </c>
      <c r="H510">
        <v>0.2</v>
      </c>
      <c r="I510">
        <v>0</v>
      </c>
      <c r="J510">
        <v>5.6</v>
      </c>
      <c r="K510">
        <f t="shared" si="8"/>
        <v>0.43312500000000004</v>
      </c>
    </row>
    <row r="511" spans="1:11">
      <c r="A511" t="s">
        <v>690</v>
      </c>
      <c r="B511" t="s">
        <v>55</v>
      </c>
      <c r="C511">
        <v>3.3</v>
      </c>
      <c r="D511">
        <v>37.700000000000003</v>
      </c>
      <c r="E511">
        <v>0.2</v>
      </c>
      <c r="F511">
        <v>0</v>
      </c>
      <c r="G511">
        <v>5.0999999999999996</v>
      </c>
      <c r="H511">
        <v>0.3</v>
      </c>
      <c r="I511">
        <v>0</v>
      </c>
      <c r="J511">
        <v>5.6</v>
      </c>
      <c r="K511">
        <f t="shared" si="8"/>
        <v>0.45500000000000002</v>
      </c>
    </row>
    <row r="512" spans="1:11">
      <c r="A512" t="s">
        <v>693</v>
      </c>
      <c r="B512" t="s">
        <v>36</v>
      </c>
      <c r="C512">
        <v>4.0999999999999996</v>
      </c>
      <c r="D512">
        <v>37.6</v>
      </c>
      <c r="E512">
        <v>0.2</v>
      </c>
      <c r="F512">
        <v>0</v>
      </c>
      <c r="G512">
        <v>4.9000000000000004</v>
      </c>
      <c r="H512">
        <v>0.3</v>
      </c>
      <c r="I512">
        <v>0</v>
      </c>
      <c r="J512">
        <v>5.6</v>
      </c>
      <c r="K512">
        <f t="shared" si="8"/>
        <v>0.45312500000000006</v>
      </c>
    </row>
    <row r="513" spans="1:11">
      <c r="A513" t="s">
        <v>654</v>
      </c>
      <c r="B513" t="s">
        <v>88</v>
      </c>
      <c r="C513">
        <v>3.8</v>
      </c>
      <c r="D513">
        <v>38.6</v>
      </c>
      <c r="E513">
        <v>0.2</v>
      </c>
      <c r="F513">
        <v>0.1</v>
      </c>
      <c r="G513">
        <v>4.9000000000000004</v>
      </c>
      <c r="H513">
        <v>0.3</v>
      </c>
      <c r="I513">
        <v>0</v>
      </c>
      <c r="J513">
        <v>5.2</v>
      </c>
      <c r="K513">
        <f t="shared" si="8"/>
        <v>0.46</v>
      </c>
    </row>
    <row r="514" spans="1:11">
      <c r="A514" t="s">
        <v>683</v>
      </c>
      <c r="B514" t="s">
        <v>91</v>
      </c>
      <c r="C514">
        <v>3.3</v>
      </c>
      <c r="D514">
        <v>34.299999999999997</v>
      </c>
      <c r="E514">
        <v>0.2</v>
      </c>
      <c r="F514">
        <v>0</v>
      </c>
      <c r="G514">
        <v>4.5999999999999996</v>
      </c>
      <c r="H514">
        <v>0.3</v>
      </c>
      <c r="I514">
        <v>0</v>
      </c>
      <c r="J514">
        <v>5.2</v>
      </c>
      <c r="K514">
        <f t="shared" si="8"/>
        <v>0.43062499999999998</v>
      </c>
    </row>
    <row r="515" spans="1:11">
      <c r="A515" t="s">
        <v>686</v>
      </c>
      <c r="B515" t="s">
        <v>28</v>
      </c>
      <c r="C515">
        <v>3.6</v>
      </c>
      <c r="D515">
        <v>36.6</v>
      </c>
      <c r="E515">
        <v>0.1</v>
      </c>
      <c r="F515">
        <v>0</v>
      </c>
      <c r="G515">
        <v>4.5</v>
      </c>
      <c r="H515">
        <v>0.2</v>
      </c>
      <c r="I515">
        <v>0</v>
      </c>
      <c r="J515">
        <v>5.0999999999999996</v>
      </c>
      <c r="K515">
        <f t="shared" si="8"/>
        <v>0.36937500000000001</v>
      </c>
    </row>
    <row r="516" spans="1:11">
      <c r="A516" t="s">
        <v>677</v>
      </c>
      <c r="B516" t="s">
        <v>62</v>
      </c>
      <c r="C516">
        <v>2.9</v>
      </c>
      <c r="D516">
        <v>28.2</v>
      </c>
      <c r="E516">
        <v>0.2</v>
      </c>
      <c r="F516">
        <v>0</v>
      </c>
      <c r="G516">
        <v>4.3</v>
      </c>
      <c r="H516">
        <v>0.3</v>
      </c>
      <c r="I516">
        <v>0</v>
      </c>
      <c r="J516">
        <v>5.0999999999999996</v>
      </c>
      <c r="K516">
        <f t="shared" si="8"/>
        <v>0.39062499999999994</v>
      </c>
    </row>
    <row r="517" spans="1:11">
      <c r="A517" t="s">
        <v>679</v>
      </c>
      <c r="B517" t="s">
        <v>15</v>
      </c>
      <c r="C517">
        <v>2.6</v>
      </c>
      <c r="D517">
        <v>28.8</v>
      </c>
      <c r="E517">
        <v>0.2</v>
      </c>
      <c r="F517">
        <v>0</v>
      </c>
      <c r="G517">
        <v>4.3</v>
      </c>
      <c r="H517">
        <v>0.3</v>
      </c>
      <c r="I517">
        <v>0</v>
      </c>
      <c r="J517">
        <v>5.0999999999999996</v>
      </c>
      <c r="K517">
        <f t="shared" si="8"/>
        <v>0.39437499999999998</v>
      </c>
    </row>
    <row r="518" spans="1:11">
      <c r="A518" t="s">
        <v>696</v>
      </c>
      <c r="B518" t="s">
        <v>68</v>
      </c>
      <c r="C518">
        <v>2.7</v>
      </c>
      <c r="D518">
        <v>27.3</v>
      </c>
      <c r="E518">
        <v>0.2</v>
      </c>
      <c r="F518">
        <v>0</v>
      </c>
      <c r="G518">
        <v>4.0999999999999996</v>
      </c>
      <c r="H518">
        <v>0.2</v>
      </c>
      <c r="I518">
        <v>0</v>
      </c>
      <c r="J518">
        <v>4.9000000000000004</v>
      </c>
      <c r="K518">
        <f t="shared" si="8"/>
        <v>0.34625</v>
      </c>
    </row>
    <row r="519" spans="1:11">
      <c r="A519" t="s">
        <v>691</v>
      </c>
      <c r="B519" t="s">
        <v>32</v>
      </c>
      <c r="C519">
        <v>2.6</v>
      </c>
      <c r="D519">
        <v>27</v>
      </c>
      <c r="E519">
        <v>0.2</v>
      </c>
      <c r="F519">
        <v>0</v>
      </c>
      <c r="G519">
        <v>4</v>
      </c>
      <c r="H519">
        <v>0.2</v>
      </c>
      <c r="I519">
        <v>0</v>
      </c>
      <c r="J519">
        <v>4.5</v>
      </c>
      <c r="K519">
        <f t="shared" si="8"/>
        <v>0.34375000000000006</v>
      </c>
    </row>
    <row r="520" spans="1:11">
      <c r="A520" t="s">
        <v>688</v>
      </c>
      <c r="B520" t="s">
        <v>53</v>
      </c>
      <c r="C520">
        <v>3.2</v>
      </c>
      <c r="D520">
        <v>30.4</v>
      </c>
      <c r="E520">
        <v>0.2</v>
      </c>
      <c r="F520">
        <v>0</v>
      </c>
      <c r="G520">
        <v>4</v>
      </c>
      <c r="H520">
        <v>0</v>
      </c>
      <c r="I520">
        <v>0</v>
      </c>
      <c r="J520">
        <v>4.4000000000000004</v>
      </c>
      <c r="K520">
        <f t="shared" si="8"/>
        <v>0.29000000000000004</v>
      </c>
    </row>
    <row r="521" spans="1:11">
      <c r="A521" t="s">
        <v>546</v>
      </c>
      <c r="B521" t="s">
        <v>95</v>
      </c>
      <c r="C521">
        <v>3.1</v>
      </c>
      <c r="D521">
        <v>24</v>
      </c>
      <c r="E521">
        <v>0.2</v>
      </c>
      <c r="F521">
        <v>0</v>
      </c>
      <c r="G521">
        <v>3.8</v>
      </c>
      <c r="H521">
        <v>0.2</v>
      </c>
      <c r="I521">
        <v>0</v>
      </c>
      <c r="J521">
        <v>4.0999999999999996</v>
      </c>
      <c r="K521">
        <f t="shared" si="8"/>
        <v>0.32374999999999998</v>
      </c>
    </row>
    <row r="522" spans="1:11">
      <c r="A522" t="s">
        <v>321</v>
      </c>
      <c r="B522" t="s">
        <v>62</v>
      </c>
      <c r="C522">
        <v>2</v>
      </c>
      <c r="D522">
        <v>22.9</v>
      </c>
      <c r="E522">
        <v>0.2</v>
      </c>
      <c r="F522">
        <v>0</v>
      </c>
      <c r="G522">
        <v>3.5</v>
      </c>
      <c r="H522">
        <v>0.2</v>
      </c>
      <c r="I522">
        <v>0</v>
      </c>
      <c r="J522">
        <v>3.4</v>
      </c>
      <c r="K522">
        <f t="shared" si="8"/>
        <v>0.31500000000000006</v>
      </c>
    </row>
    <row r="523" spans="1:11">
      <c r="A523" t="s">
        <v>665</v>
      </c>
      <c r="B523" t="s">
        <v>22</v>
      </c>
      <c r="C523">
        <v>1.8</v>
      </c>
      <c r="D523">
        <v>20.2</v>
      </c>
      <c r="E523">
        <v>0.2</v>
      </c>
      <c r="F523">
        <v>0</v>
      </c>
      <c r="G523">
        <v>3.4</v>
      </c>
      <c r="H523">
        <v>0.2</v>
      </c>
      <c r="I523">
        <v>0</v>
      </c>
      <c r="J523">
        <v>3.1</v>
      </c>
      <c r="K523">
        <f t="shared" si="8"/>
        <v>0.29749999999999999</v>
      </c>
    </row>
    <row r="524" spans="1:11">
      <c r="A524" t="s">
        <v>1040</v>
      </c>
      <c r="B524" t="s">
        <v>68</v>
      </c>
      <c r="C524">
        <v>2</v>
      </c>
      <c r="D524">
        <v>22.2</v>
      </c>
      <c r="E524">
        <v>0.2</v>
      </c>
      <c r="F524">
        <v>0</v>
      </c>
      <c r="G524">
        <v>3.3</v>
      </c>
      <c r="H524">
        <v>0.1</v>
      </c>
      <c r="I524">
        <v>0</v>
      </c>
      <c r="J524">
        <v>2.7</v>
      </c>
      <c r="K524">
        <f t="shared" si="8"/>
        <v>0.27187499999999998</v>
      </c>
    </row>
    <row r="525" spans="1:11">
      <c r="A525" t="s">
        <v>702</v>
      </c>
      <c r="B525" t="s">
        <v>34</v>
      </c>
      <c r="C525">
        <v>2.6</v>
      </c>
      <c r="D525">
        <v>18.7</v>
      </c>
      <c r="E525">
        <v>0.2</v>
      </c>
      <c r="F525">
        <v>0</v>
      </c>
      <c r="G525">
        <v>3.2</v>
      </c>
      <c r="H525">
        <v>0.1</v>
      </c>
      <c r="I525">
        <v>0</v>
      </c>
      <c r="J525">
        <v>2.7</v>
      </c>
      <c r="K525">
        <f t="shared" si="8"/>
        <v>0.24937500000000001</v>
      </c>
    </row>
    <row r="526" spans="1:11">
      <c r="A526" t="s">
        <v>700</v>
      </c>
      <c r="B526" t="s">
        <v>41</v>
      </c>
      <c r="C526">
        <v>1.7</v>
      </c>
      <c r="D526">
        <v>19.5</v>
      </c>
      <c r="E526">
        <v>0.1</v>
      </c>
      <c r="F526">
        <v>0</v>
      </c>
      <c r="G526">
        <v>2.7</v>
      </c>
      <c r="H526">
        <v>0</v>
      </c>
      <c r="I526">
        <v>0</v>
      </c>
      <c r="J526">
        <v>2.5</v>
      </c>
      <c r="K526">
        <f t="shared" si="8"/>
        <v>0.17624999999999999</v>
      </c>
    </row>
    <row r="527" spans="1:11">
      <c r="A527" t="s">
        <v>1549</v>
      </c>
      <c r="B527" t="s">
        <v>24</v>
      </c>
      <c r="C527">
        <v>1.8</v>
      </c>
      <c r="D527">
        <v>19.7</v>
      </c>
      <c r="E527">
        <v>0.1</v>
      </c>
      <c r="F527">
        <v>0</v>
      </c>
      <c r="G527">
        <v>2.6</v>
      </c>
      <c r="H527">
        <v>0.1</v>
      </c>
      <c r="I527">
        <v>0</v>
      </c>
      <c r="J527">
        <v>2.2999999999999998</v>
      </c>
      <c r="K527">
        <f t="shared" si="8"/>
        <v>0.21437500000000001</v>
      </c>
    </row>
    <row r="528" spans="1:11">
      <c r="A528" t="s">
        <v>1242</v>
      </c>
      <c r="B528" t="s">
        <v>49</v>
      </c>
      <c r="C528">
        <v>1.5</v>
      </c>
      <c r="D528">
        <v>17.2</v>
      </c>
      <c r="E528">
        <v>0.1</v>
      </c>
      <c r="F528">
        <v>0</v>
      </c>
      <c r="G528">
        <v>2.5</v>
      </c>
      <c r="H528">
        <v>0.1</v>
      </c>
      <c r="I528">
        <v>0</v>
      </c>
      <c r="J528">
        <v>2.2000000000000002</v>
      </c>
      <c r="K528">
        <f t="shared" si="8"/>
        <v>0.19812500000000002</v>
      </c>
    </row>
    <row r="529" spans="1:11">
      <c r="A529" t="s">
        <v>701</v>
      </c>
      <c r="B529" t="s">
        <v>47</v>
      </c>
      <c r="C529">
        <v>1.4</v>
      </c>
      <c r="D529">
        <v>16.2</v>
      </c>
      <c r="E529">
        <v>0.1</v>
      </c>
      <c r="F529">
        <v>0</v>
      </c>
      <c r="G529">
        <v>2.2999999999999998</v>
      </c>
      <c r="H529">
        <v>0</v>
      </c>
      <c r="I529">
        <v>0</v>
      </c>
      <c r="J529">
        <v>2</v>
      </c>
      <c r="K529">
        <f t="shared" si="8"/>
        <v>0.15312499999999998</v>
      </c>
    </row>
    <row r="530" spans="1:11">
      <c r="A530" t="s">
        <v>1254</v>
      </c>
      <c r="B530" t="s">
        <v>132</v>
      </c>
      <c r="C530">
        <v>1.5</v>
      </c>
      <c r="D530">
        <v>16.8</v>
      </c>
      <c r="E530">
        <v>0.1</v>
      </c>
      <c r="F530">
        <v>0</v>
      </c>
      <c r="G530">
        <v>2.2000000000000002</v>
      </c>
      <c r="H530">
        <v>0</v>
      </c>
      <c r="I530">
        <v>0</v>
      </c>
      <c r="J530">
        <v>1.8</v>
      </c>
      <c r="K530">
        <f t="shared" si="8"/>
        <v>0.15625000000000003</v>
      </c>
    </row>
    <row r="531" spans="1:11">
      <c r="A531" t="s">
        <v>699</v>
      </c>
      <c r="B531" t="s">
        <v>19</v>
      </c>
      <c r="C531">
        <v>2.2000000000000002</v>
      </c>
      <c r="D531">
        <v>16.399999999999999</v>
      </c>
      <c r="E531">
        <v>0.1</v>
      </c>
      <c r="F531">
        <v>0</v>
      </c>
      <c r="G531">
        <v>2</v>
      </c>
      <c r="H531">
        <v>0</v>
      </c>
      <c r="I531">
        <v>0</v>
      </c>
      <c r="J531">
        <v>1.7</v>
      </c>
      <c r="K531">
        <f t="shared" si="8"/>
        <v>0.15250000000000002</v>
      </c>
    </row>
    <row r="532" spans="1:11">
      <c r="A532" t="s">
        <v>1005</v>
      </c>
      <c r="B532" t="s">
        <v>91</v>
      </c>
      <c r="C532">
        <v>1</v>
      </c>
      <c r="D532">
        <v>10.1</v>
      </c>
      <c r="E532">
        <v>0.1</v>
      </c>
      <c r="F532">
        <v>0</v>
      </c>
      <c r="G532">
        <v>1.6</v>
      </c>
      <c r="H532">
        <v>0</v>
      </c>
      <c r="I532">
        <v>0</v>
      </c>
      <c r="J532">
        <v>1.3</v>
      </c>
      <c r="K532">
        <f t="shared" si="8"/>
        <v>0.110625</v>
      </c>
    </row>
    <row r="533" spans="1:11">
      <c r="A533" t="s">
        <v>1550</v>
      </c>
      <c r="B533" t="s">
        <v>55</v>
      </c>
      <c r="C533">
        <v>0.8</v>
      </c>
      <c r="D533">
        <v>7.7</v>
      </c>
      <c r="E533">
        <v>0.1</v>
      </c>
      <c r="F533">
        <v>0</v>
      </c>
      <c r="G533">
        <v>1.4</v>
      </c>
      <c r="H533">
        <v>0.1</v>
      </c>
      <c r="I533">
        <v>0</v>
      </c>
      <c r="J533">
        <v>1.3</v>
      </c>
      <c r="K533">
        <f t="shared" si="8"/>
        <v>0.13187500000000002</v>
      </c>
    </row>
    <row r="534" spans="1:11">
      <c r="A534" t="s">
        <v>694</v>
      </c>
      <c r="B534" t="s">
        <v>39</v>
      </c>
      <c r="C534">
        <v>0.7</v>
      </c>
      <c r="D534">
        <v>3.3</v>
      </c>
      <c r="E534">
        <v>0</v>
      </c>
      <c r="F534">
        <v>0</v>
      </c>
      <c r="G534">
        <v>0.4</v>
      </c>
    </row>
    <row r="535" spans="1:11">
      <c r="A535" t="s">
        <v>563</v>
      </c>
      <c r="B535" t="s">
        <v>132</v>
      </c>
      <c r="C535">
        <v>0.4</v>
      </c>
      <c r="D535">
        <v>3.6</v>
      </c>
      <c r="E535">
        <v>0</v>
      </c>
      <c r="F535">
        <v>0</v>
      </c>
      <c r="G535">
        <v>0.4</v>
      </c>
    </row>
    <row r="536" spans="1:11">
      <c r="A536" t="s">
        <v>979</v>
      </c>
      <c r="B536" t="s">
        <v>75</v>
      </c>
      <c r="C536">
        <v>0.1</v>
      </c>
      <c r="D536">
        <v>1.2</v>
      </c>
      <c r="E536">
        <v>0</v>
      </c>
      <c r="F536">
        <v>0.1</v>
      </c>
      <c r="G536">
        <v>-0.1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588"/>
  <sheetViews>
    <sheetView workbookViewId="0">
      <selection activeCell="Y34" sqref="Y34"/>
    </sheetView>
  </sheetViews>
  <sheetFormatPr defaultRowHeight="15"/>
  <cols>
    <col min="1" max="1" width="28.5703125" bestFit="1" customWidth="1"/>
  </cols>
  <sheetData>
    <row r="1" spans="1:20">
      <c r="A1" t="s">
        <v>1233</v>
      </c>
      <c r="B1" t="s">
        <v>709</v>
      </c>
      <c r="C1" t="s">
        <v>249</v>
      </c>
      <c r="D1" t="s">
        <v>1234</v>
      </c>
      <c r="E1" t="s">
        <v>1235</v>
      </c>
      <c r="F1" t="s">
        <v>710</v>
      </c>
      <c r="G1" t="s">
        <v>12</v>
      </c>
      <c r="H1" t="s">
        <v>711</v>
      </c>
      <c r="I1" t="s">
        <v>712</v>
      </c>
      <c r="J1" t="s">
        <v>713</v>
      </c>
      <c r="K1" t="s">
        <v>714</v>
      </c>
      <c r="L1" t="s">
        <v>10</v>
      </c>
      <c r="M1" t="s">
        <v>715</v>
      </c>
      <c r="N1" t="s">
        <v>255</v>
      </c>
      <c r="O1" t="s">
        <v>716</v>
      </c>
      <c r="P1" t="s">
        <v>717</v>
      </c>
      <c r="Q1" t="s">
        <v>718</v>
      </c>
      <c r="R1" t="s">
        <v>719</v>
      </c>
      <c r="S1" t="s">
        <v>720</v>
      </c>
      <c r="T1" t="s">
        <v>721</v>
      </c>
    </row>
    <row r="2" spans="1:20">
      <c r="A2" t="s">
        <v>14</v>
      </c>
      <c r="B2" t="s">
        <v>1</v>
      </c>
      <c r="C2" t="s">
        <v>15</v>
      </c>
      <c r="D2" t="s">
        <v>1</v>
      </c>
      <c r="E2" t="s">
        <v>15</v>
      </c>
      <c r="F2">
        <v>132.09379999999999</v>
      </c>
      <c r="G2">
        <v>275.86009999999999</v>
      </c>
      <c r="H2" t="s">
        <v>722</v>
      </c>
      <c r="I2">
        <v>2</v>
      </c>
      <c r="J2">
        <v>1</v>
      </c>
      <c r="K2">
        <v>1</v>
      </c>
      <c r="L2" t="s">
        <v>722</v>
      </c>
      <c r="M2">
        <v>15.5724</v>
      </c>
      <c r="N2">
        <v>2.3450000000000002</v>
      </c>
      <c r="O2">
        <v>1.345</v>
      </c>
      <c r="P2">
        <v>51.8</v>
      </c>
      <c r="Q2">
        <v>309.19479999999999</v>
      </c>
      <c r="R2">
        <v>239.26830000000001</v>
      </c>
      <c r="S2">
        <v>9.9552999999999994</v>
      </c>
      <c r="T2" t="s">
        <v>722</v>
      </c>
    </row>
    <row r="3" spans="1:20">
      <c r="A3" t="s">
        <v>20</v>
      </c>
      <c r="B3" t="s">
        <v>2</v>
      </c>
      <c r="C3" t="s">
        <v>15</v>
      </c>
      <c r="D3" t="s">
        <v>2</v>
      </c>
      <c r="E3" t="s">
        <v>15</v>
      </c>
      <c r="F3">
        <v>131.42859999999999</v>
      </c>
      <c r="G3">
        <v>282.43150000000003</v>
      </c>
      <c r="H3" t="s">
        <v>722</v>
      </c>
      <c r="I3">
        <v>6</v>
      </c>
      <c r="J3">
        <v>2</v>
      </c>
      <c r="K3">
        <v>1</v>
      </c>
      <c r="L3" t="s">
        <v>722</v>
      </c>
      <c r="M3">
        <v>22.990100000000002</v>
      </c>
      <c r="N3">
        <v>3.91</v>
      </c>
      <c r="O3">
        <v>1.91</v>
      </c>
      <c r="P3">
        <v>49.95</v>
      </c>
      <c r="Q3">
        <v>301.86200000000002</v>
      </c>
      <c r="R3">
        <v>264.42450000000002</v>
      </c>
      <c r="S3">
        <v>5.3798000000000004</v>
      </c>
      <c r="T3" t="s">
        <v>722</v>
      </c>
    </row>
    <row r="4" spans="1:20">
      <c r="A4" t="s">
        <v>18</v>
      </c>
      <c r="B4" t="s">
        <v>1</v>
      </c>
      <c r="C4" t="s">
        <v>19</v>
      </c>
      <c r="D4" t="s">
        <v>1</v>
      </c>
      <c r="E4" t="s">
        <v>19</v>
      </c>
      <c r="F4">
        <v>118.2646</v>
      </c>
      <c r="G4">
        <v>262.03089999999997</v>
      </c>
      <c r="H4" t="s">
        <v>722</v>
      </c>
      <c r="I4">
        <v>3</v>
      </c>
      <c r="J4">
        <v>3</v>
      </c>
      <c r="K4">
        <v>2</v>
      </c>
      <c r="L4" t="s">
        <v>722</v>
      </c>
      <c r="M4">
        <v>4.0753000000000004</v>
      </c>
      <c r="N4">
        <v>5.15</v>
      </c>
      <c r="O4">
        <v>2.15</v>
      </c>
      <c r="P4">
        <v>51.05</v>
      </c>
      <c r="Q4">
        <v>282.3272</v>
      </c>
      <c r="R4">
        <v>241.6876</v>
      </c>
      <c r="S4">
        <v>6.6185999999999998</v>
      </c>
      <c r="T4" t="s">
        <v>722</v>
      </c>
    </row>
    <row r="5" spans="1:20">
      <c r="A5" t="s">
        <v>21</v>
      </c>
      <c r="B5" t="s">
        <v>1</v>
      </c>
      <c r="C5" t="s">
        <v>22</v>
      </c>
      <c r="D5" t="s">
        <v>1</v>
      </c>
      <c r="E5" t="s">
        <v>22</v>
      </c>
      <c r="F5">
        <v>114.7782</v>
      </c>
      <c r="G5">
        <v>258.5446</v>
      </c>
      <c r="H5" t="s">
        <v>722</v>
      </c>
      <c r="I5">
        <v>4</v>
      </c>
      <c r="J5">
        <v>4</v>
      </c>
      <c r="K5">
        <v>3</v>
      </c>
      <c r="L5" t="s">
        <v>722</v>
      </c>
      <c r="M5">
        <v>4.8897000000000004</v>
      </c>
      <c r="N5">
        <v>4.3449999999999998</v>
      </c>
      <c r="O5">
        <v>0.34499999999999997</v>
      </c>
      <c r="P5">
        <v>51.774999999999999</v>
      </c>
      <c r="Q5">
        <v>265.53660000000002</v>
      </c>
      <c r="R5">
        <v>240.5694</v>
      </c>
      <c r="S5">
        <v>7.9901999999999997</v>
      </c>
      <c r="T5" t="s">
        <v>722</v>
      </c>
    </row>
    <row r="6" spans="1:20">
      <c r="A6" t="s">
        <v>16</v>
      </c>
      <c r="B6" t="s">
        <v>1</v>
      </c>
      <c r="C6" t="s">
        <v>17</v>
      </c>
      <c r="D6" t="s">
        <v>1</v>
      </c>
      <c r="E6" t="s">
        <v>17</v>
      </c>
      <c r="F6">
        <v>113.6003</v>
      </c>
      <c r="G6">
        <v>257.36660000000001</v>
      </c>
      <c r="H6" t="s">
        <v>722</v>
      </c>
      <c r="I6">
        <v>1</v>
      </c>
      <c r="J6">
        <v>5</v>
      </c>
      <c r="K6">
        <v>4</v>
      </c>
      <c r="L6" t="s">
        <v>722</v>
      </c>
      <c r="M6">
        <v>9.8554999999999993</v>
      </c>
      <c r="N6">
        <v>3.21</v>
      </c>
      <c r="O6">
        <v>-1.79</v>
      </c>
      <c r="P6">
        <v>51.924999999999997</v>
      </c>
      <c r="Q6">
        <v>269.745</v>
      </c>
      <c r="R6">
        <v>238.3202</v>
      </c>
      <c r="S6">
        <v>5.4764999999999997</v>
      </c>
      <c r="T6" t="s">
        <v>722</v>
      </c>
    </row>
    <row r="7" spans="1:20">
      <c r="A7" t="s">
        <v>23</v>
      </c>
      <c r="B7" t="s">
        <v>2</v>
      </c>
      <c r="C7" t="s">
        <v>24</v>
      </c>
      <c r="D7" t="s">
        <v>2</v>
      </c>
      <c r="E7" t="s">
        <v>24</v>
      </c>
      <c r="F7">
        <v>111.9314</v>
      </c>
      <c r="G7">
        <v>262.93430000000001</v>
      </c>
      <c r="H7" t="s">
        <v>722</v>
      </c>
      <c r="I7">
        <v>11</v>
      </c>
      <c r="J7">
        <v>6</v>
      </c>
      <c r="K7">
        <v>2</v>
      </c>
      <c r="L7" t="s">
        <v>722</v>
      </c>
      <c r="M7">
        <v>7.4606000000000003</v>
      </c>
      <c r="N7">
        <v>9.98</v>
      </c>
      <c r="O7">
        <v>3.98</v>
      </c>
      <c r="P7">
        <v>43.9</v>
      </c>
      <c r="Q7">
        <v>275.79489999999998</v>
      </c>
      <c r="R7">
        <v>242.9752</v>
      </c>
      <c r="S7">
        <v>5.6851000000000003</v>
      </c>
      <c r="T7" t="s">
        <v>722</v>
      </c>
    </row>
    <row r="8" spans="1:20">
      <c r="A8" t="s">
        <v>33</v>
      </c>
      <c r="B8" t="s">
        <v>1</v>
      </c>
      <c r="C8" t="s">
        <v>34</v>
      </c>
      <c r="D8" t="s">
        <v>1</v>
      </c>
      <c r="E8" t="s">
        <v>34</v>
      </c>
      <c r="F8">
        <v>106.1767</v>
      </c>
      <c r="G8">
        <v>249.94300000000001</v>
      </c>
      <c r="H8" t="s">
        <v>722</v>
      </c>
      <c r="I8">
        <v>15</v>
      </c>
      <c r="J8">
        <v>7</v>
      </c>
      <c r="K8">
        <v>5</v>
      </c>
      <c r="L8" t="s">
        <v>722</v>
      </c>
      <c r="M8">
        <v>7.2527999999999997</v>
      </c>
      <c r="N8">
        <v>13.96</v>
      </c>
      <c r="O8">
        <v>6.96</v>
      </c>
      <c r="P8">
        <v>42.7</v>
      </c>
      <c r="Q8">
        <v>264.41469999999998</v>
      </c>
      <c r="R8">
        <v>221.07579999999999</v>
      </c>
      <c r="S8">
        <v>5.8365999999999998</v>
      </c>
      <c r="T8" t="s">
        <v>722</v>
      </c>
    </row>
    <row r="9" spans="1:20">
      <c r="A9" t="s">
        <v>25</v>
      </c>
      <c r="B9" t="s">
        <v>2</v>
      </c>
      <c r="C9" t="s">
        <v>26</v>
      </c>
      <c r="D9" t="s">
        <v>2</v>
      </c>
      <c r="E9" t="s">
        <v>26</v>
      </c>
      <c r="F9">
        <v>104.9456</v>
      </c>
      <c r="G9">
        <v>255.9485</v>
      </c>
      <c r="H9" t="s">
        <v>722</v>
      </c>
      <c r="I9">
        <v>10</v>
      </c>
      <c r="J9">
        <v>8</v>
      </c>
      <c r="K9">
        <v>3</v>
      </c>
      <c r="L9" t="s">
        <v>722</v>
      </c>
      <c r="M9">
        <v>1.6258999999999999</v>
      </c>
      <c r="N9">
        <v>7.78</v>
      </c>
      <c r="O9">
        <v>-0.22</v>
      </c>
      <c r="P9">
        <v>40.674999999999997</v>
      </c>
      <c r="Q9">
        <v>282.31610000000001</v>
      </c>
      <c r="R9">
        <v>230.94069999999999</v>
      </c>
      <c r="S9">
        <v>8.3867999999999991</v>
      </c>
      <c r="T9" t="s">
        <v>722</v>
      </c>
    </row>
    <row r="10" spans="1:20">
      <c r="A10" t="s">
        <v>29</v>
      </c>
      <c r="B10" t="s">
        <v>2</v>
      </c>
      <c r="C10" t="s">
        <v>30</v>
      </c>
      <c r="D10" t="s">
        <v>2</v>
      </c>
      <c r="E10" t="s">
        <v>30</v>
      </c>
      <c r="F10">
        <v>103.99590000000001</v>
      </c>
      <c r="G10">
        <v>254.99879999999999</v>
      </c>
      <c r="H10" t="s">
        <v>722</v>
      </c>
      <c r="I10">
        <v>12</v>
      </c>
      <c r="J10">
        <v>9</v>
      </c>
      <c r="K10">
        <v>4</v>
      </c>
      <c r="L10" t="s">
        <v>722</v>
      </c>
      <c r="M10">
        <v>5.0145999999999997</v>
      </c>
      <c r="N10">
        <v>10.654999999999999</v>
      </c>
      <c r="O10">
        <v>1.655</v>
      </c>
      <c r="P10">
        <v>43.725000000000001</v>
      </c>
      <c r="Q10">
        <v>277.02789999999999</v>
      </c>
      <c r="R10">
        <v>212.90880000000001</v>
      </c>
      <c r="S10">
        <v>8.9050999999999991</v>
      </c>
      <c r="T10" t="s">
        <v>722</v>
      </c>
    </row>
    <row r="11" spans="1:20">
      <c r="A11" t="s">
        <v>27</v>
      </c>
      <c r="B11" t="s">
        <v>2</v>
      </c>
      <c r="C11" t="s">
        <v>28</v>
      </c>
      <c r="D11" t="s">
        <v>2</v>
      </c>
      <c r="E11" t="s">
        <v>28</v>
      </c>
      <c r="F11">
        <v>102.6434</v>
      </c>
      <c r="G11">
        <v>253.6463</v>
      </c>
      <c r="H11" t="s">
        <v>722</v>
      </c>
      <c r="I11">
        <v>7</v>
      </c>
      <c r="J11">
        <v>10</v>
      </c>
      <c r="K11">
        <v>5</v>
      </c>
      <c r="L11" t="s">
        <v>722</v>
      </c>
      <c r="M11">
        <v>11.194599999999999</v>
      </c>
      <c r="N11">
        <v>8.17</v>
      </c>
      <c r="O11">
        <v>-1.83</v>
      </c>
      <c r="P11">
        <v>46.174999999999997</v>
      </c>
      <c r="Q11">
        <v>269.92970000000003</v>
      </c>
      <c r="R11">
        <v>233.66290000000001</v>
      </c>
      <c r="S11">
        <v>5.5606</v>
      </c>
      <c r="T11" t="s">
        <v>722</v>
      </c>
    </row>
    <row r="12" spans="1:20">
      <c r="A12" t="s">
        <v>31</v>
      </c>
      <c r="B12" t="s">
        <v>1</v>
      </c>
      <c r="C12" t="s">
        <v>32</v>
      </c>
      <c r="D12" t="s">
        <v>1</v>
      </c>
      <c r="E12" t="s">
        <v>32</v>
      </c>
      <c r="F12">
        <v>101.313</v>
      </c>
      <c r="G12">
        <v>245.07929999999999</v>
      </c>
      <c r="H12" t="s">
        <v>722</v>
      </c>
      <c r="I12">
        <v>5</v>
      </c>
      <c r="J12">
        <v>11</v>
      </c>
      <c r="K12">
        <v>6</v>
      </c>
      <c r="L12" t="s">
        <v>722</v>
      </c>
      <c r="M12">
        <v>13.539899999999999</v>
      </c>
      <c r="N12">
        <v>9.69</v>
      </c>
      <c r="O12">
        <v>-1.31</v>
      </c>
      <c r="P12">
        <v>50.875</v>
      </c>
      <c r="Q12">
        <v>255.63200000000001</v>
      </c>
      <c r="R12">
        <v>227.56450000000001</v>
      </c>
      <c r="S12">
        <v>4.6040000000000001</v>
      </c>
      <c r="T12" t="s">
        <v>722</v>
      </c>
    </row>
    <row r="13" spans="1:20">
      <c r="A13" t="s">
        <v>37</v>
      </c>
      <c r="B13" t="s">
        <v>1</v>
      </c>
      <c r="C13" t="s">
        <v>24</v>
      </c>
      <c r="D13" t="s">
        <v>1</v>
      </c>
      <c r="E13" t="s">
        <v>24</v>
      </c>
      <c r="F13">
        <v>96.534999999999997</v>
      </c>
      <c r="G13">
        <v>240.3013</v>
      </c>
      <c r="H13" t="s">
        <v>722</v>
      </c>
      <c r="I13">
        <v>9</v>
      </c>
      <c r="J13">
        <v>12</v>
      </c>
      <c r="K13">
        <v>7</v>
      </c>
      <c r="L13" t="s">
        <v>722</v>
      </c>
      <c r="M13">
        <v>18.68</v>
      </c>
      <c r="N13">
        <v>11.93</v>
      </c>
      <c r="O13">
        <v>-7.0000000000000007E-2</v>
      </c>
      <c r="P13">
        <v>42.05</v>
      </c>
      <c r="Q13">
        <v>260.0951</v>
      </c>
      <c r="R13">
        <v>214.55600000000001</v>
      </c>
      <c r="S13">
        <v>6.1531000000000002</v>
      </c>
      <c r="T13" t="s">
        <v>722</v>
      </c>
    </row>
    <row r="14" spans="1:20">
      <c r="A14" t="s">
        <v>35</v>
      </c>
      <c r="B14" t="s">
        <v>2</v>
      </c>
      <c r="C14" t="s">
        <v>36</v>
      </c>
      <c r="D14" t="s">
        <v>2</v>
      </c>
      <c r="E14" t="s">
        <v>36</v>
      </c>
      <c r="F14">
        <v>95.319400000000002</v>
      </c>
      <c r="G14">
        <v>246.32230000000001</v>
      </c>
      <c r="H14" t="s">
        <v>722</v>
      </c>
      <c r="I14">
        <v>14</v>
      </c>
      <c r="J14">
        <v>13</v>
      </c>
      <c r="K14">
        <v>6</v>
      </c>
      <c r="L14" t="s">
        <v>722</v>
      </c>
      <c r="M14">
        <v>12.9994</v>
      </c>
      <c r="N14">
        <v>13.625</v>
      </c>
      <c r="O14">
        <v>0.625</v>
      </c>
      <c r="P14">
        <v>41.65</v>
      </c>
      <c r="Q14">
        <v>268.33870000000002</v>
      </c>
      <c r="R14">
        <v>221.59100000000001</v>
      </c>
      <c r="S14">
        <v>7.4050000000000002</v>
      </c>
      <c r="T14" t="s">
        <v>722</v>
      </c>
    </row>
    <row r="15" spans="1:20">
      <c r="A15" t="s">
        <v>45</v>
      </c>
      <c r="B15" t="s">
        <v>2</v>
      </c>
      <c r="C15" t="s">
        <v>22</v>
      </c>
      <c r="D15" t="s">
        <v>2</v>
      </c>
      <c r="E15" t="s">
        <v>22</v>
      </c>
      <c r="F15">
        <v>87.578299999999999</v>
      </c>
      <c r="G15">
        <v>238.5812</v>
      </c>
      <c r="H15" t="s">
        <v>722</v>
      </c>
      <c r="I15">
        <v>19</v>
      </c>
      <c r="J15">
        <v>14</v>
      </c>
      <c r="K15">
        <v>7</v>
      </c>
      <c r="L15" t="s">
        <v>722</v>
      </c>
      <c r="M15">
        <v>14.6332</v>
      </c>
      <c r="N15">
        <v>17.914999999999999</v>
      </c>
      <c r="O15">
        <v>3.915</v>
      </c>
      <c r="P15">
        <v>34.1</v>
      </c>
      <c r="Q15">
        <v>251.7106</v>
      </c>
      <c r="R15">
        <v>221.21789999999999</v>
      </c>
      <c r="S15">
        <v>5.6044</v>
      </c>
      <c r="T15" t="s">
        <v>722</v>
      </c>
    </row>
    <row r="16" spans="1:20">
      <c r="A16" t="s">
        <v>38</v>
      </c>
      <c r="B16" t="s">
        <v>3</v>
      </c>
      <c r="C16" t="s">
        <v>39</v>
      </c>
      <c r="D16" t="s">
        <v>3</v>
      </c>
      <c r="E16" t="s">
        <v>39</v>
      </c>
      <c r="F16">
        <v>86.821399999999997</v>
      </c>
      <c r="G16">
        <v>219.9034</v>
      </c>
      <c r="H16" t="s">
        <v>722</v>
      </c>
      <c r="I16">
        <v>8</v>
      </c>
      <c r="J16">
        <v>15</v>
      </c>
      <c r="K16">
        <v>1</v>
      </c>
      <c r="L16" t="s">
        <v>722</v>
      </c>
      <c r="M16">
        <v>50.6447</v>
      </c>
      <c r="N16">
        <v>12.255000000000001</v>
      </c>
      <c r="O16">
        <v>-2.7450000000000001</v>
      </c>
      <c r="P16">
        <v>45.975000000000001</v>
      </c>
      <c r="Q16">
        <v>250.5549</v>
      </c>
      <c r="R16">
        <v>185.39189999999999</v>
      </c>
      <c r="S16">
        <v>8.2787000000000006</v>
      </c>
      <c r="T16" t="s">
        <v>722</v>
      </c>
    </row>
    <row r="17" spans="1:20">
      <c r="A17" t="s">
        <v>43</v>
      </c>
      <c r="B17" t="s">
        <v>1</v>
      </c>
      <c r="C17" t="s">
        <v>44</v>
      </c>
      <c r="D17" t="s">
        <v>1</v>
      </c>
      <c r="E17" t="s">
        <v>44</v>
      </c>
      <c r="F17">
        <v>79.011099999999999</v>
      </c>
      <c r="G17">
        <v>222.7774</v>
      </c>
      <c r="H17" t="s">
        <v>722</v>
      </c>
      <c r="I17">
        <v>16</v>
      </c>
      <c r="J17">
        <v>16</v>
      </c>
      <c r="K17">
        <v>8</v>
      </c>
      <c r="L17" t="s">
        <v>722</v>
      </c>
      <c r="M17">
        <v>5.1128</v>
      </c>
      <c r="N17">
        <v>17.37</v>
      </c>
      <c r="O17">
        <v>1.37</v>
      </c>
      <c r="P17">
        <v>40.950000000000003</v>
      </c>
      <c r="Q17">
        <v>242.82300000000001</v>
      </c>
      <c r="R17">
        <v>194.09360000000001</v>
      </c>
      <c r="S17">
        <v>6.4955999999999996</v>
      </c>
      <c r="T17" t="s">
        <v>722</v>
      </c>
    </row>
    <row r="18" spans="1:20">
      <c r="A18" t="s">
        <v>40</v>
      </c>
      <c r="B18" t="s">
        <v>2</v>
      </c>
      <c r="C18" t="s">
        <v>41</v>
      </c>
      <c r="D18" t="s">
        <v>2</v>
      </c>
      <c r="E18" t="s">
        <v>41</v>
      </c>
      <c r="F18">
        <v>77.061700000000002</v>
      </c>
      <c r="G18">
        <v>228.06460000000001</v>
      </c>
      <c r="H18" t="s">
        <v>722</v>
      </c>
      <c r="I18">
        <v>17</v>
      </c>
      <c r="J18">
        <v>17</v>
      </c>
      <c r="K18">
        <v>8</v>
      </c>
      <c r="L18" t="s">
        <v>722</v>
      </c>
      <c r="M18">
        <v>13.564500000000001</v>
      </c>
      <c r="N18">
        <v>17.515000000000001</v>
      </c>
      <c r="O18">
        <v>0.51500000000000001</v>
      </c>
      <c r="P18">
        <v>36.075000000000003</v>
      </c>
      <c r="Q18">
        <v>244.8398</v>
      </c>
      <c r="R18">
        <v>197.24019999999999</v>
      </c>
      <c r="S18">
        <v>7.6792999999999996</v>
      </c>
      <c r="T18" t="s">
        <v>722</v>
      </c>
    </row>
    <row r="19" spans="1:20">
      <c r="A19" t="s">
        <v>51</v>
      </c>
      <c r="B19" t="s">
        <v>1</v>
      </c>
      <c r="C19" t="s">
        <v>41</v>
      </c>
      <c r="D19" t="s">
        <v>1</v>
      </c>
      <c r="E19" t="s">
        <v>41</v>
      </c>
      <c r="F19">
        <v>76.698899999999995</v>
      </c>
      <c r="G19">
        <v>220.46520000000001</v>
      </c>
      <c r="H19" t="s">
        <v>722</v>
      </c>
      <c r="I19">
        <v>13</v>
      </c>
      <c r="J19">
        <v>18</v>
      </c>
      <c r="K19">
        <v>9</v>
      </c>
      <c r="L19" t="s">
        <v>722</v>
      </c>
      <c r="M19">
        <v>5.6848000000000001</v>
      </c>
      <c r="N19">
        <v>17.29</v>
      </c>
      <c r="O19">
        <v>-0.71</v>
      </c>
      <c r="P19">
        <v>40.75</v>
      </c>
      <c r="Q19">
        <v>236.28389999999999</v>
      </c>
      <c r="R19">
        <v>202.78059999999999</v>
      </c>
      <c r="S19">
        <v>4.8639000000000001</v>
      </c>
      <c r="T19" t="s">
        <v>722</v>
      </c>
    </row>
    <row r="20" spans="1:20">
      <c r="A20" t="s">
        <v>46</v>
      </c>
      <c r="B20" t="s">
        <v>1</v>
      </c>
      <c r="C20" t="s">
        <v>47</v>
      </c>
      <c r="D20" t="s">
        <v>1</v>
      </c>
      <c r="E20" t="s">
        <v>47</v>
      </c>
      <c r="F20">
        <v>71.097800000000007</v>
      </c>
      <c r="G20">
        <v>214.86410000000001</v>
      </c>
      <c r="H20" t="s">
        <v>722</v>
      </c>
      <c r="I20">
        <v>18</v>
      </c>
      <c r="J20">
        <v>19</v>
      </c>
      <c r="K20">
        <v>10</v>
      </c>
      <c r="L20" t="s">
        <v>722</v>
      </c>
      <c r="M20">
        <v>7.6657999999999999</v>
      </c>
      <c r="N20">
        <v>21.43</v>
      </c>
      <c r="O20">
        <v>2.4300000000000002</v>
      </c>
      <c r="P20">
        <v>39.924999999999997</v>
      </c>
      <c r="Q20">
        <v>234.19810000000001</v>
      </c>
      <c r="R20">
        <v>161.66739999999999</v>
      </c>
      <c r="S20">
        <v>5.3857999999999997</v>
      </c>
      <c r="T20" t="s">
        <v>722</v>
      </c>
    </row>
    <row r="21" spans="1:20">
      <c r="A21" t="s">
        <v>48</v>
      </c>
      <c r="B21" t="s">
        <v>1</v>
      </c>
      <c r="C21" t="s">
        <v>49</v>
      </c>
      <c r="D21" t="s">
        <v>1</v>
      </c>
      <c r="E21" t="s">
        <v>49</v>
      </c>
      <c r="F21">
        <v>70.930400000000006</v>
      </c>
      <c r="G21">
        <v>214.69669999999999</v>
      </c>
      <c r="H21" t="s">
        <v>722</v>
      </c>
      <c r="I21">
        <v>22</v>
      </c>
      <c r="J21">
        <v>20</v>
      </c>
      <c r="K21">
        <v>11</v>
      </c>
      <c r="L21" t="s">
        <v>722</v>
      </c>
      <c r="M21">
        <v>21.146100000000001</v>
      </c>
      <c r="N21">
        <v>22.145</v>
      </c>
      <c r="O21">
        <v>2.145</v>
      </c>
      <c r="P21">
        <v>28.524999999999999</v>
      </c>
      <c r="Q21">
        <v>226.07429999999999</v>
      </c>
      <c r="R21">
        <v>197.93020000000001</v>
      </c>
      <c r="S21">
        <v>5.1813000000000002</v>
      </c>
      <c r="T21" t="s">
        <v>722</v>
      </c>
    </row>
    <row r="22" spans="1:20">
      <c r="A22" t="s">
        <v>56</v>
      </c>
      <c r="B22" t="s">
        <v>0</v>
      </c>
      <c r="C22" t="s">
        <v>57</v>
      </c>
      <c r="D22" t="s">
        <v>0</v>
      </c>
      <c r="E22" t="s">
        <v>57</v>
      </c>
      <c r="F22">
        <v>70.896799999999999</v>
      </c>
      <c r="G22">
        <v>326.70530000000002</v>
      </c>
      <c r="H22" t="s">
        <v>722</v>
      </c>
      <c r="I22">
        <v>20</v>
      </c>
      <c r="J22">
        <v>21</v>
      </c>
      <c r="K22">
        <v>1</v>
      </c>
      <c r="L22" t="s">
        <v>722</v>
      </c>
      <c r="M22">
        <v>15.4445</v>
      </c>
      <c r="N22">
        <v>16.95</v>
      </c>
      <c r="O22">
        <v>-4.05</v>
      </c>
      <c r="P22">
        <v>38.475000000000001</v>
      </c>
      <c r="Q22">
        <v>340.00040000000001</v>
      </c>
      <c r="R22">
        <v>304.3125</v>
      </c>
      <c r="S22">
        <v>4.6223999999999998</v>
      </c>
      <c r="T22" t="s">
        <v>722</v>
      </c>
    </row>
    <row r="23" spans="1:20">
      <c r="A23" t="s">
        <v>50</v>
      </c>
      <c r="B23" t="s">
        <v>2</v>
      </c>
      <c r="C23" t="s">
        <v>34</v>
      </c>
      <c r="D23" t="s">
        <v>2</v>
      </c>
      <c r="E23" t="s">
        <v>34</v>
      </c>
      <c r="F23">
        <v>68.828500000000005</v>
      </c>
      <c r="G23">
        <v>219.8314</v>
      </c>
      <c r="H23" t="s">
        <v>722</v>
      </c>
      <c r="I23">
        <v>21</v>
      </c>
      <c r="J23">
        <v>22</v>
      </c>
      <c r="K23">
        <v>9</v>
      </c>
      <c r="L23" t="s">
        <v>722</v>
      </c>
      <c r="M23">
        <v>11.192399999999999</v>
      </c>
      <c r="N23">
        <v>23.91</v>
      </c>
      <c r="O23">
        <v>1.91</v>
      </c>
      <c r="P23">
        <v>32.825000000000003</v>
      </c>
      <c r="Q23">
        <v>239.91929999999999</v>
      </c>
      <c r="R23">
        <v>201.98509999999999</v>
      </c>
      <c r="S23">
        <v>5.532</v>
      </c>
      <c r="T23" t="s">
        <v>722</v>
      </c>
    </row>
    <row r="24" spans="1:20">
      <c r="A24" t="s">
        <v>59</v>
      </c>
      <c r="B24" t="s">
        <v>0</v>
      </c>
      <c r="C24" t="s">
        <v>22</v>
      </c>
      <c r="D24" t="s">
        <v>0</v>
      </c>
      <c r="E24" t="s">
        <v>22</v>
      </c>
      <c r="F24">
        <v>65.901700000000005</v>
      </c>
      <c r="G24">
        <v>321.71019999999999</v>
      </c>
      <c r="H24" t="s">
        <v>722</v>
      </c>
      <c r="I24">
        <v>23</v>
      </c>
      <c r="J24">
        <v>23</v>
      </c>
      <c r="K24">
        <v>2</v>
      </c>
      <c r="L24" t="s">
        <v>722</v>
      </c>
      <c r="M24">
        <v>28.434100000000001</v>
      </c>
      <c r="N24">
        <v>22.79</v>
      </c>
      <c r="O24">
        <v>-0.21</v>
      </c>
      <c r="P24">
        <v>41.274999999999999</v>
      </c>
      <c r="Q24">
        <v>339.40210000000002</v>
      </c>
      <c r="R24">
        <v>287.13780000000003</v>
      </c>
      <c r="S24">
        <v>4.9494999999999996</v>
      </c>
      <c r="T24" t="s">
        <v>722</v>
      </c>
    </row>
    <row r="25" spans="1:20">
      <c r="A25" t="s">
        <v>58</v>
      </c>
      <c r="B25" t="s">
        <v>2</v>
      </c>
      <c r="C25" t="s">
        <v>57</v>
      </c>
      <c r="D25" t="s">
        <v>2</v>
      </c>
      <c r="E25" t="s">
        <v>57</v>
      </c>
      <c r="F25">
        <v>58.165900000000001</v>
      </c>
      <c r="G25">
        <v>209.1688</v>
      </c>
      <c r="H25" t="s">
        <v>722</v>
      </c>
      <c r="I25">
        <v>26</v>
      </c>
      <c r="J25">
        <v>24</v>
      </c>
      <c r="K25">
        <v>10</v>
      </c>
      <c r="L25" t="s">
        <v>722</v>
      </c>
      <c r="M25">
        <v>2.7412000000000001</v>
      </c>
      <c r="N25">
        <v>24.53</v>
      </c>
      <c r="O25">
        <v>0.53</v>
      </c>
      <c r="P25">
        <v>31.65</v>
      </c>
      <c r="Q25">
        <v>225.72890000000001</v>
      </c>
      <c r="R25">
        <v>188.2045</v>
      </c>
      <c r="S25">
        <v>6.0468999999999999</v>
      </c>
      <c r="T25" t="s">
        <v>722</v>
      </c>
    </row>
    <row r="26" spans="1:20">
      <c r="A26" t="s">
        <v>52</v>
      </c>
      <c r="B26" t="s">
        <v>2</v>
      </c>
      <c r="C26" t="s">
        <v>53</v>
      </c>
      <c r="D26" t="s">
        <v>2</v>
      </c>
      <c r="E26" t="s">
        <v>53</v>
      </c>
      <c r="F26">
        <v>57.106299999999997</v>
      </c>
      <c r="G26">
        <v>208.10910000000001</v>
      </c>
      <c r="H26" t="s">
        <v>722</v>
      </c>
      <c r="I26">
        <v>24</v>
      </c>
      <c r="J26">
        <v>25</v>
      </c>
      <c r="K26">
        <v>11</v>
      </c>
      <c r="L26" t="s">
        <v>722</v>
      </c>
      <c r="M26">
        <v>4.8357999999999999</v>
      </c>
      <c r="N26">
        <v>26.16</v>
      </c>
      <c r="O26">
        <v>1.1599999999999999</v>
      </c>
      <c r="P26">
        <v>30.975000000000001</v>
      </c>
      <c r="Q26">
        <v>227.6653</v>
      </c>
      <c r="R26">
        <v>183.3509</v>
      </c>
      <c r="S26">
        <v>5.4259000000000004</v>
      </c>
      <c r="T26" t="s">
        <v>722</v>
      </c>
    </row>
    <row r="27" spans="1:20">
      <c r="A27" t="s">
        <v>63</v>
      </c>
      <c r="B27" t="s">
        <v>1</v>
      </c>
      <c r="C27" t="s">
        <v>64</v>
      </c>
      <c r="D27" t="s">
        <v>1</v>
      </c>
      <c r="E27" t="s">
        <v>64</v>
      </c>
      <c r="F27">
        <v>55.933500000000002</v>
      </c>
      <c r="G27">
        <v>199.69980000000001</v>
      </c>
      <c r="H27" t="s">
        <v>722</v>
      </c>
      <c r="I27">
        <v>25</v>
      </c>
      <c r="J27">
        <v>26</v>
      </c>
      <c r="K27">
        <v>12</v>
      </c>
      <c r="L27" t="s">
        <v>722</v>
      </c>
      <c r="M27">
        <v>12.547599999999999</v>
      </c>
      <c r="N27">
        <v>27.95</v>
      </c>
      <c r="O27">
        <v>1.95</v>
      </c>
      <c r="P27">
        <v>28.45</v>
      </c>
      <c r="Q27">
        <v>211.61600000000001</v>
      </c>
      <c r="R27">
        <v>170.3049</v>
      </c>
      <c r="S27">
        <v>4.7137000000000002</v>
      </c>
      <c r="T27" t="s">
        <v>722</v>
      </c>
    </row>
    <row r="28" spans="1:20">
      <c r="A28" t="s">
        <v>65</v>
      </c>
      <c r="B28" t="s">
        <v>2</v>
      </c>
      <c r="C28" t="s">
        <v>24</v>
      </c>
      <c r="D28" t="s">
        <v>2</v>
      </c>
      <c r="E28" t="s">
        <v>24</v>
      </c>
      <c r="F28">
        <v>53.743200000000002</v>
      </c>
      <c r="G28">
        <v>204.74600000000001</v>
      </c>
      <c r="H28" t="s">
        <v>722</v>
      </c>
      <c r="I28">
        <v>33</v>
      </c>
      <c r="J28">
        <v>27</v>
      </c>
      <c r="K28">
        <v>12</v>
      </c>
      <c r="L28" t="s">
        <v>722</v>
      </c>
      <c r="M28">
        <v>4.8263999999999996</v>
      </c>
      <c r="N28">
        <v>32.67</v>
      </c>
      <c r="O28">
        <v>5.67</v>
      </c>
      <c r="P28">
        <v>24.75</v>
      </c>
      <c r="Q28">
        <v>226.28309999999999</v>
      </c>
      <c r="R28">
        <v>181.7955</v>
      </c>
      <c r="S28">
        <v>6.569</v>
      </c>
      <c r="T28" t="s">
        <v>722</v>
      </c>
    </row>
    <row r="29" spans="1:20">
      <c r="A29" t="s">
        <v>61</v>
      </c>
      <c r="B29" t="s">
        <v>2</v>
      </c>
      <c r="C29" t="s">
        <v>62</v>
      </c>
      <c r="D29" t="s">
        <v>2</v>
      </c>
      <c r="E29" t="s">
        <v>62</v>
      </c>
      <c r="F29">
        <v>50.797800000000002</v>
      </c>
      <c r="G29">
        <v>201.80070000000001</v>
      </c>
      <c r="H29" t="s">
        <v>722</v>
      </c>
      <c r="I29">
        <v>31</v>
      </c>
      <c r="J29">
        <v>28</v>
      </c>
      <c r="K29">
        <v>13</v>
      </c>
      <c r="L29" t="s">
        <v>722</v>
      </c>
      <c r="M29">
        <v>6.2927</v>
      </c>
      <c r="N29">
        <v>25.05</v>
      </c>
      <c r="O29">
        <v>-2.95</v>
      </c>
      <c r="P29">
        <v>24.625</v>
      </c>
      <c r="Q29">
        <v>217.35169999999999</v>
      </c>
      <c r="R29">
        <v>173.3125</v>
      </c>
      <c r="S29">
        <v>4.8156999999999996</v>
      </c>
      <c r="T29" t="s">
        <v>722</v>
      </c>
    </row>
    <row r="30" spans="1:20">
      <c r="A30" t="s">
        <v>54</v>
      </c>
      <c r="B30" t="s">
        <v>2</v>
      </c>
      <c r="C30" t="s">
        <v>55</v>
      </c>
      <c r="D30" t="s">
        <v>2</v>
      </c>
      <c r="E30" t="s">
        <v>55</v>
      </c>
      <c r="F30">
        <v>47.035800000000002</v>
      </c>
      <c r="G30">
        <v>198.03870000000001</v>
      </c>
      <c r="H30" t="s">
        <v>722</v>
      </c>
      <c r="I30">
        <v>29</v>
      </c>
      <c r="J30">
        <v>29</v>
      </c>
      <c r="K30">
        <v>14</v>
      </c>
      <c r="L30" t="s">
        <v>722</v>
      </c>
      <c r="M30">
        <v>6.9596</v>
      </c>
      <c r="N30">
        <v>30.675000000000001</v>
      </c>
      <c r="O30">
        <v>1.675</v>
      </c>
      <c r="P30">
        <v>26.875</v>
      </c>
      <c r="Q30">
        <v>222.6369</v>
      </c>
      <c r="R30">
        <v>159.53469999999999</v>
      </c>
      <c r="S30">
        <v>6.9175000000000004</v>
      </c>
      <c r="T30" t="s">
        <v>722</v>
      </c>
    </row>
    <row r="31" spans="1:20">
      <c r="A31" t="s">
        <v>89</v>
      </c>
      <c r="B31" t="s">
        <v>0</v>
      </c>
      <c r="C31" t="s">
        <v>32</v>
      </c>
      <c r="D31" t="s">
        <v>0</v>
      </c>
      <c r="E31" t="s">
        <v>32</v>
      </c>
      <c r="F31">
        <v>45.003</v>
      </c>
      <c r="G31">
        <v>300.81139999999999</v>
      </c>
      <c r="H31" t="s">
        <v>722</v>
      </c>
      <c r="I31">
        <v>40</v>
      </c>
      <c r="J31">
        <v>30</v>
      </c>
      <c r="K31">
        <v>3</v>
      </c>
      <c r="L31" t="s">
        <v>722</v>
      </c>
      <c r="M31">
        <v>18.1432</v>
      </c>
      <c r="N31">
        <v>57.585000000000001</v>
      </c>
      <c r="O31">
        <v>27.585000000000001</v>
      </c>
      <c r="P31">
        <v>25.074999999999999</v>
      </c>
      <c r="Q31">
        <v>319.09910000000002</v>
      </c>
      <c r="R31">
        <v>285.6739</v>
      </c>
      <c r="S31">
        <v>3.9064000000000001</v>
      </c>
      <c r="T31" t="s">
        <v>722</v>
      </c>
    </row>
    <row r="32" spans="1:20">
      <c r="A32" t="s">
        <v>81</v>
      </c>
      <c r="B32" t="s">
        <v>3</v>
      </c>
      <c r="C32" t="s">
        <v>32</v>
      </c>
      <c r="D32" t="s">
        <v>3</v>
      </c>
      <c r="E32" t="s">
        <v>32</v>
      </c>
      <c r="F32">
        <v>44.887700000000002</v>
      </c>
      <c r="G32">
        <v>177.96969999999999</v>
      </c>
      <c r="H32" t="s">
        <v>722</v>
      </c>
      <c r="I32">
        <v>35</v>
      </c>
      <c r="J32">
        <v>31</v>
      </c>
      <c r="K32">
        <v>2</v>
      </c>
      <c r="L32" t="s">
        <v>722</v>
      </c>
      <c r="M32">
        <v>19.354900000000001</v>
      </c>
      <c r="N32">
        <v>31.745000000000001</v>
      </c>
      <c r="O32">
        <v>0.745</v>
      </c>
      <c r="P32">
        <v>26.7</v>
      </c>
      <c r="Q32">
        <v>203.94759999999999</v>
      </c>
      <c r="R32">
        <v>154.98099999999999</v>
      </c>
      <c r="S32">
        <v>6.8106999999999998</v>
      </c>
      <c r="T32" t="s">
        <v>722</v>
      </c>
    </row>
    <row r="33" spans="1:20">
      <c r="A33" t="s">
        <v>60</v>
      </c>
      <c r="B33" t="s">
        <v>1</v>
      </c>
      <c r="C33" t="s">
        <v>57</v>
      </c>
      <c r="D33" t="s">
        <v>1</v>
      </c>
      <c r="E33" t="s">
        <v>57</v>
      </c>
      <c r="F33">
        <v>43.634900000000002</v>
      </c>
      <c r="G33">
        <v>187.40129999999999</v>
      </c>
      <c r="H33" t="s">
        <v>722</v>
      </c>
      <c r="I33">
        <v>27</v>
      </c>
      <c r="J33">
        <v>32</v>
      </c>
      <c r="K33">
        <v>13</v>
      </c>
      <c r="L33" t="s">
        <v>722</v>
      </c>
      <c r="M33">
        <v>0.80200000000000005</v>
      </c>
      <c r="N33">
        <v>30.954999999999998</v>
      </c>
      <c r="O33">
        <v>-1.0449999999999999</v>
      </c>
      <c r="P33">
        <v>22.524999999999999</v>
      </c>
      <c r="Q33">
        <v>208.15110000000001</v>
      </c>
      <c r="R33">
        <v>161.1678</v>
      </c>
      <c r="S33">
        <v>4.1993999999999998</v>
      </c>
      <c r="T33" t="s">
        <v>722</v>
      </c>
    </row>
    <row r="34" spans="1:20">
      <c r="A34" t="s">
        <v>67</v>
      </c>
      <c r="B34" t="s">
        <v>1</v>
      </c>
      <c r="C34" t="s">
        <v>68</v>
      </c>
      <c r="D34" t="s">
        <v>1</v>
      </c>
      <c r="E34" t="s">
        <v>68</v>
      </c>
      <c r="F34">
        <v>43.136899999999997</v>
      </c>
      <c r="G34">
        <v>186.9032</v>
      </c>
      <c r="H34" t="s">
        <v>722</v>
      </c>
      <c r="I34">
        <v>41</v>
      </c>
      <c r="J34">
        <v>33</v>
      </c>
      <c r="K34">
        <v>14</v>
      </c>
      <c r="L34" t="s">
        <v>722</v>
      </c>
      <c r="M34">
        <v>1.0705</v>
      </c>
      <c r="N34">
        <v>44.09</v>
      </c>
      <c r="O34">
        <v>11.09</v>
      </c>
      <c r="P34">
        <v>13.375</v>
      </c>
      <c r="Q34">
        <v>228.77269999999999</v>
      </c>
      <c r="R34">
        <v>162.3098</v>
      </c>
      <c r="S34">
        <v>8.4013000000000009</v>
      </c>
      <c r="T34" t="s">
        <v>722</v>
      </c>
    </row>
    <row r="35" spans="1:20">
      <c r="A35" t="s">
        <v>66</v>
      </c>
      <c r="B35" t="s">
        <v>1</v>
      </c>
      <c r="C35" t="s">
        <v>62</v>
      </c>
      <c r="D35" t="s">
        <v>1</v>
      </c>
      <c r="E35" t="s">
        <v>62</v>
      </c>
      <c r="F35">
        <v>42.529000000000003</v>
      </c>
      <c r="G35">
        <v>186.2953</v>
      </c>
      <c r="H35" t="s">
        <v>722</v>
      </c>
      <c r="I35">
        <v>28</v>
      </c>
      <c r="J35">
        <v>34</v>
      </c>
      <c r="K35">
        <v>15</v>
      </c>
      <c r="L35" t="s">
        <v>722</v>
      </c>
      <c r="M35">
        <v>1.8904000000000001</v>
      </c>
      <c r="N35">
        <v>34.229999999999997</v>
      </c>
      <c r="O35">
        <v>0.23</v>
      </c>
      <c r="P35">
        <v>27.8</v>
      </c>
      <c r="Q35">
        <v>208.5076</v>
      </c>
      <c r="R35">
        <v>138.30350000000001</v>
      </c>
      <c r="S35">
        <v>5.28</v>
      </c>
      <c r="T35" t="s">
        <v>722</v>
      </c>
    </row>
    <row r="36" spans="1:20">
      <c r="A36" t="s">
        <v>78</v>
      </c>
      <c r="B36" t="s">
        <v>2</v>
      </c>
      <c r="C36" t="s">
        <v>44</v>
      </c>
      <c r="D36" t="s">
        <v>2</v>
      </c>
      <c r="E36" t="s">
        <v>44</v>
      </c>
      <c r="F36">
        <v>41.974400000000003</v>
      </c>
      <c r="G36">
        <v>192.97730000000001</v>
      </c>
      <c r="H36" t="s">
        <v>722</v>
      </c>
      <c r="I36">
        <v>32</v>
      </c>
      <c r="J36">
        <v>35</v>
      </c>
      <c r="K36">
        <v>15</v>
      </c>
      <c r="L36" t="s">
        <v>722</v>
      </c>
      <c r="M36">
        <v>5.7847</v>
      </c>
      <c r="N36">
        <v>30.38</v>
      </c>
      <c r="O36">
        <v>-4.62</v>
      </c>
      <c r="P36">
        <v>23</v>
      </c>
      <c r="Q36">
        <v>211.66919999999999</v>
      </c>
      <c r="R36">
        <v>169.0796</v>
      </c>
      <c r="S36">
        <v>4.5587</v>
      </c>
      <c r="T36" t="s">
        <v>722</v>
      </c>
    </row>
    <row r="37" spans="1:20">
      <c r="A37" t="s">
        <v>70</v>
      </c>
      <c r="B37" t="s">
        <v>1</v>
      </c>
      <c r="C37" t="s">
        <v>71</v>
      </c>
      <c r="D37" t="s">
        <v>1</v>
      </c>
      <c r="E37" t="s">
        <v>71</v>
      </c>
      <c r="F37">
        <v>41.603700000000003</v>
      </c>
      <c r="G37">
        <v>185.37010000000001</v>
      </c>
      <c r="H37" t="s">
        <v>722</v>
      </c>
      <c r="I37">
        <v>34</v>
      </c>
      <c r="J37">
        <v>36</v>
      </c>
      <c r="K37">
        <v>16</v>
      </c>
      <c r="L37" t="s">
        <v>722</v>
      </c>
      <c r="M37">
        <v>2.0173000000000001</v>
      </c>
      <c r="N37">
        <v>37.545000000000002</v>
      </c>
      <c r="O37">
        <v>1.5449999999999999</v>
      </c>
      <c r="P37">
        <v>25.95</v>
      </c>
      <c r="Q37">
        <v>205.82329999999999</v>
      </c>
      <c r="R37">
        <v>162.52160000000001</v>
      </c>
      <c r="S37">
        <v>4.6154999999999999</v>
      </c>
      <c r="T37" t="s">
        <v>722</v>
      </c>
    </row>
    <row r="38" spans="1:20">
      <c r="A38" t="s">
        <v>84</v>
      </c>
      <c r="B38" t="s">
        <v>1</v>
      </c>
      <c r="C38" t="s">
        <v>85</v>
      </c>
      <c r="D38" t="s">
        <v>1</v>
      </c>
      <c r="E38" t="s">
        <v>85</v>
      </c>
      <c r="F38">
        <v>39.673499999999997</v>
      </c>
      <c r="G38">
        <v>183.43979999999999</v>
      </c>
      <c r="H38" t="s">
        <v>722</v>
      </c>
      <c r="I38">
        <v>39</v>
      </c>
      <c r="J38">
        <v>37</v>
      </c>
      <c r="K38">
        <v>17</v>
      </c>
      <c r="L38" t="s">
        <v>722</v>
      </c>
      <c r="M38">
        <v>0.30380000000000001</v>
      </c>
      <c r="N38">
        <v>45.145000000000003</v>
      </c>
      <c r="O38">
        <v>8.1449999999999996</v>
      </c>
      <c r="P38">
        <v>20.324999999999999</v>
      </c>
      <c r="Q38">
        <v>210.7852</v>
      </c>
      <c r="R38">
        <v>157.79259999999999</v>
      </c>
      <c r="S38">
        <v>6.4682000000000004</v>
      </c>
      <c r="T38" t="s">
        <v>722</v>
      </c>
    </row>
    <row r="39" spans="1:20">
      <c r="A39" t="s">
        <v>82</v>
      </c>
      <c r="B39" t="s">
        <v>1</v>
      </c>
      <c r="C39" t="s">
        <v>83</v>
      </c>
      <c r="D39" t="s">
        <v>1</v>
      </c>
      <c r="E39" t="s">
        <v>83</v>
      </c>
      <c r="F39">
        <v>39.499299999999998</v>
      </c>
      <c r="G39">
        <v>183.26570000000001</v>
      </c>
      <c r="H39" t="s">
        <v>722</v>
      </c>
      <c r="I39">
        <v>36</v>
      </c>
      <c r="J39">
        <v>38</v>
      </c>
      <c r="K39">
        <v>18</v>
      </c>
      <c r="L39" t="s">
        <v>722</v>
      </c>
      <c r="M39">
        <v>6.1296999999999997</v>
      </c>
      <c r="N39">
        <v>37.034999999999997</v>
      </c>
      <c r="O39">
        <v>-0.96499999999999997</v>
      </c>
      <c r="P39">
        <v>19.3</v>
      </c>
      <c r="Q39">
        <v>192.73699999999999</v>
      </c>
      <c r="R39">
        <v>156.113</v>
      </c>
      <c r="S39">
        <v>6.2796000000000003</v>
      </c>
      <c r="T39" t="s">
        <v>722</v>
      </c>
    </row>
    <row r="40" spans="1:20">
      <c r="A40" t="s">
        <v>72</v>
      </c>
      <c r="B40" t="s">
        <v>1</v>
      </c>
      <c r="C40" t="s">
        <v>73</v>
      </c>
      <c r="D40" t="s">
        <v>1</v>
      </c>
      <c r="E40" t="s">
        <v>73</v>
      </c>
      <c r="F40">
        <v>39.24</v>
      </c>
      <c r="G40">
        <v>183.00630000000001</v>
      </c>
      <c r="H40" t="s">
        <v>722</v>
      </c>
      <c r="I40">
        <v>30</v>
      </c>
      <c r="J40">
        <v>39</v>
      </c>
      <c r="K40">
        <v>19</v>
      </c>
      <c r="L40" t="s">
        <v>722</v>
      </c>
      <c r="M40">
        <v>12.174200000000001</v>
      </c>
      <c r="N40">
        <v>39.97</v>
      </c>
      <c r="O40">
        <v>0.97</v>
      </c>
      <c r="P40">
        <v>24.574999999999999</v>
      </c>
      <c r="Q40">
        <v>195.98840000000001</v>
      </c>
      <c r="R40">
        <v>164.09780000000001</v>
      </c>
      <c r="S40">
        <v>4.5717999999999996</v>
      </c>
      <c r="T40" t="s">
        <v>722</v>
      </c>
    </row>
    <row r="41" spans="1:20">
      <c r="A41" t="s">
        <v>77</v>
      </c>
      <c r="B41" t="s">
        <v>2</v>
      </c>
      <c r="C41" t="s">
        <v>39</v>
      </c>
      <c r="D41" t="s">
        <v>2</v>
      </c>
      <c r="E41" t="s">
        <v>39</v>
      </c>
      <c r="F41">
        <v>38.177999999999997</v>
      </c>
      <c r="G41">
        <v>189.18090000000001</v>
      </c>
      <c r="H41" t="s">
        <v>722</v>
      </c>
      <c r="I41">
        <v>50</v>
      </c>
      <c r="J41">
        <v>40</v>
      </c>
      <c r="K41">
        <v>16</v>
      </c>
      <c r="L41" t="s">
        <v>722</v>
      </c>
      <c r="M41">
        <v>6.7735000000000003</v>
      </c>
      <c r="N41">
        <v>43.26</v>
      </c>
      <c r="O41">
        <v>3.26</v>
      </c>
      <c r="P41">
        <v>15.9</v>
      </c>
      <c r="Q41">
        <v>193.2004</v>
      </c>
      <c r="R41">
        <v>176.0197</v>
      </c>
      <c r="S41">
        <v>7.2061000000000002</v>
      </c>
      <c r="T41" t="s">
        <v>722</v>
      </c>
    </row>
    <row r="42" spans="1:20">
      <c r="A42" t="s">
        <v>86</v>
      </c>
      <c r="B42" t="s">
        <v>2</v>
      </c>
      <c r="C42" t="s">
        <v>36</v>
      </c>
      <c r="D42" t="s">
        <v>2</v>
      </c>
      <c r="E42" t="s">
        <v>36</v>
      </c>
      <c r="F42">
        <v>34.2014</v>
      </c>
      <c r="G42">
        <v>185.20429999999999</v>
      </c>
      <c r="H42" t="s">
        <v>722</v>
      </c>
      <c r="I42">
        <v>51</v>
      </c>
      <c r="J42">
        <v>41</v>
      </c>
      <c r="K42">
        <v>17</v>
      </c>
      <c r="L42" t="s">
        <v>722</v>
      </c>
      <c r="M42">
        <v>7.1927000000000003</v>
      </c>
      <c r="N42">
        <v>45.895000000000003</v>
      </c>
      <c r="O42">
        <v>4.8949999999999996</v>
      </c>
      <c r="P42">
        <v>13</v>
      </c>
      <c r="Q42">
        <v>207.21090000000001</v>
      </c>
      <c r="R42">
        <v>158.81319999999999</v>
      </c>
      <c r="S42">
        <v>4.1009000000000002</v>
      </c>
      <c r="T42" t="s">
        <v>722</v>
      </c>
    </row>
    <row r="43" spans="1:20">
      <c r="A43" t="s">
        <v>93</v>
      </c>
      <c r="B43" t="s">
        <v>0</v>
      </c>
      <c r="C43" t="s">
        <v>24</v>
      </c>
      <c r="D43" t="s">
        <v>0</v>
      </c>
      <c r="E43" t="s">
        <v>24</v>
      </c>
      <c r="F43">
        <v>29.932400000000001</v>
      </c>
      <c r="G43">
        <v>285.74079999999998</v>
      </c>
      <c r="H43" t="s">
        <v>722</v>
      </c>
      <c r="I43">
        <v>42</v>
      </c>
      <c r="J43">
        <v>42</v>
      </c>
      <c r="K43">
        <v>4</v>
      </c>
      <c r="L43" t="s">
        <v>722</v>
      </c>
      <c r="M43">
        <v>10.520300000000001</v>
      </c>
      <c r="N43">
        <v>51.965000000000003</v>
      </c>
      <c r="O43">
        <v>9.9649999999999999</v>
      </c>
      <c r="P43">
        <v>21.65</v>
      </c>
      <c r="Q43">
        <v>299.99889999999999</v>
      </c>
      <c r="R43">
        <v>270.54770000000002</v>
      </c>
      <c r="S43">
        <v>3.0011999999999999</v>
      </c>
      <c r="T43" t="s">
        <v>722</v>
      </c>
    </row>
    <row r="44" spans="1:20">
      <c r="A44" t="s">
        <v>79</v>
      </c>
      <c r="B44" t="s">
        <v>2</v>
      </c>
      <c r="C44" t="s">
        <v>71</v>
      </c>
      <c r="D44" t="s">
        <v>2</v>
      </c>
      <c r="E44" t="s">
        <v>71</v>
      </c>
      <c r="F44">
        <v>28.607500000000002</v>
      </c>
      <c r="G44">
        <v>179.6104</v>
      </c>
      <c r="H44" t="s">
        <v>722</v>
      </c>
      <c r="I44">
        <v>43</v>
      </c>
      <c r="J44">
        <v>43</v>
      </c>
      <c r="K44">
        <v>18</v>
      </c>
      <c r="L44" t="s">
        <v>722</v>
      </c>
      <c r="M44">
        <v>3.5874999999999999</v>
      </c>
      <c r="N44">
        <v>46.1</v>
      </c>
      <c r="O44">
        <v>3.1</v>
      </c>
      <c r="P44">
        <v>13.375</v>
      </c>
      <c r="Q44">
        <v>192.8289</v>
      </c>
      <c r="R44">
        <v>157.75620000000001</v>
      </c>
      <c r="S44">
        <v>7.7164999999999999</v>
      </c>
      <c r="T44" t="s">
        <v>722</v>
      </c>
    </row>
    <row r="45" spans="1:20">
      <c r="A45" t="s">
        <v>80</v>
      </c>
      <c r="B45" t="s">
        <v>1</v>
      </c>
      <c r="C45" t="s">
        <v>75</v>
      </c>
      <c r="D45" t="s">
        <v>1</v>
      </c>
      <c r="E45" t="s">
        <v>75</v>
      </c>
      <c r="F45">
        <v>27.499199999999998</v>
      </c>
      <c r="G45">
        <v>171.2655</v>
      </c>
      <c r="H45" t="s">
        <v>722</v>
      </c>
      <c r="I45">
        <v>37</v>
      </c>
      <c r="J45">
        <v>44</v>
      </c>
      <c r="K45">
        <v>20</v>
      </c>
      <c r="L45" t="s">
        <v>722</v>
      </c>
      <c r="M45">
        <v>2.4159000000000002</v>
      </c>
      <c r="N45">
        <v>50.24</v>
      </c>
      <c r="O45">
        <v>6.24</v>
      </c>
      <c r="P45">
        <v>18.600000000000001</v>
      </c>
      <c r="Q45">
        <v>185.4299</v>
      </c>
      <c r="R45">
        <v>138.51920000000001</v>
      </c>
      <c r="S45">
        <v>6.9047000000000001</v>
      </c>
      <c r="T45" t="s">
        <v>722</v>
      </c>
    </row>
    <row r="46" spans="1:20">
      <c r="A46" t="s">
        <v>96</v>
      </c>
      <c r="B46" t="s">
        <v>3</v>
      </c>
      <c r="C46" t="s">
        <v>75</v>
      </c>
      <c r="D46" t="s">
        <v>3</v>
      </c>
      <c r="E46" t="s">
        <v>75</v>
      </c>
      <c r="F46">
        <v>27.465599999999998</v>
      </c>
      <c r="G46">
        <v>160.54759999999999</v>
      </c>
      <c r="H46" t="s">
        <v>722</v>
      </c>
      <c r="I46">
        <v>48</v>
      </c>
      <c r="J46">
        <v>45</v>
      </c>
      <c r="K46">
        <v>3</v>
      </c>
      <c r="L46" t="s">
        <v>722</v>
      </c>
      <c r="M46">
        <v>6.734</v>
      </c>
      <c r="N46">
        <v>52.685000000000002</v>
      </c>
      <c r="O46">
        <v>7.6849999999999996</v>
      </c>
      <c r="P46">
        <v>12.574999999999999</v>
      </c>
      <c r="Q46">
        <v>176.74969999999999</v>
      </c>
      <c r="R46">
        <v>133.5608</v>
      </c>
      <c r="S46">
        <v>4.8188000000000004</v>
      </c>
      <c r="T46" t="s">
        <v>722</v>
      </c>
    </row>
    <row r="47" spans="1:20">
      <c r="A47" t="s">
        <v>69</v>
      </c>
      <c r="B47" t="s">
        <v>1</v>
      </c>
      <c r="C47" t="s">
        <v>62</v>
      </c>
      <c r="D47" t="s">
        <v>1</v>
      </c>
      <c r="E47" t="s">
        <v>62</v>
      </c>
      <c r="F47">
        <v>26.632400000000001</v>
      </c>
      <c r="G47">
        <v>170.39869999999999</v>
      </c>
      <c r="H47" t="s">
        <v>722</v>
      </c>
      <c r="I47">
        <v>58</v>
      </c>
      <c r="J47">
        <v>46</v>
      </c>
      <c r="K47">
        <v>21</v>
      </c>
      <c r="L47" t="s">
        <v>722</v>
      </c>
      <c r="M47">
        <v>3.3982000000000001</v>
      </c>
      <c r="N47">
        <v>50.43</v>
      </c>
      <c r="O47">
        <v>4.43</v>
      </c>
      <c r="P47">
        <v>10.725</v>
      </c>
      <c r="Q47">
        <v>194.18790000000001</v>
      </c>
      <c r="R47">
        <v>140.6045</v>
      </c>
      <c r="S47">
        <v>6.3648999999999996</v>
      </c>
      <c r="T47" t="s">
        <v>722</v>
      </c>
    </row>
    <row r="48" spans="1:20">
      <c r="A48" t="s">
        <v>103</v>
      </c>
      <c r="B48" t="s">
        <v>2</v>
      </c>
      <c r="C48" t="s">
        <v>73</v>
      </c>
      <c r="D48" t="s">
        <v>2</v>
      </c>
      <c r="E48" t="s">
        <v>73</v>
      </c>
      <c r="F48">
        <v>25.4099</v>
      </c>
      <c r="G48">
        <v>176.4128</v>
      </c>
      <c r="H48" t="s">
        <v>722</v>
      </c>
      <c r="I48">
        <v>52</v>
      </c>
      <c r="J48">
        <v>47</v>
      </c>
      <c r="K48">
        <v>19</v>
      </c>
      <c r="L48" t="s">
        <v>722</v>
      </c>
      <c r="M48">
        <v>1.1173999999999999</v>
      </c>
      <c r="N48">
        <v>69.584999999999994</v>
      </c>
      <c r="O48">
        <v>22.585000000000001</v>
      </c>
      <c r="P48">
        <v>13.775</v>
      </c>
      <c r="Q48">
        <v>206.16499999999999</v>
      </c>
      <c r="R48">
        <v>159.06639999999999</v>
      </c>
      <c r="S48">
        <v>6.0099</v>
      </c>
      <c r="T48" t="s">
        <v>722</v>
      </c>
    </row>
    <row r="49" spans="1:20">
      <c r="A49" t="s">
        <v>76</v>
      </c>
      <c r="B49" t="s">
        <v>2</v>
      </c>
      <c r="C49" t="s">
        <v>57</v>
      </c>
      <c r="D49" t="s">
        <v>2</v>
      </c>
      <c r="E49" t="s">
        <v>57</v>
      </c>
      <c r="F49">
        <v>24.630099999999999</v>
      </c>
      <c r="G49">
        <v>175.63300000000001</v>
      </c>
      <c r="H49" t="s">
        <v>722</v>
      </c>
      <c r="I49">
        <v>38</v>
      </c>
      <c r="J49">
        <v>48</v>
      </c>
      <c r="K49">
        <v>20</v>
      </c>
      <c r="L49" t="s">
        <v>722</v>
      </c>
      <c r="M49">
        <v>1.1188</v>
      </c>
      <c r="N49">
        <v>42.634999999999998</v>
      </c>
      <c r="O49">
        <v>-5.3650000000000002</v>
      </c>
      <c r="P49">
        <v>14.05</v>
      </c>
      <c r="Q49">
        <v>189.3826</v>
      </c>
      <c r="R49">
        <v>145.87459999999999</v>
      </c>
      <c r="S49">
        <v>5.1681999999999997</v>
      </c>
      <c r="T49" t="s">
        <v>722</v>
      </c>
    </row>
    <row r="50" spans="1:20">
      <c r="A50" t="s">
        <v>105</v>
      </c>
      <c r="B50" t="s">
        <v>2</v>
      </c>
      <c r="C50" t="s">
        <v>64</v>
      </c>
      <c r="D50" t="s">
        <v>2</v>
      </c>
      <c r="E50" t="s">
        <v>64</v>
      </c>
      <c r="F50">
        <v>23.954999999999998</v>
      </c>
      <c r="G50">
        <v>174.9579</v>
      </c>
      <c r="H50" t="s">
        <v>722</v>
      </c>
      <c r="I50">
        <v>76</v>
      </c>
      <c r="J50">
        <v>49</v>
      </c>
      <c r="K50">
        <v>21</v>
      </c>
      <c r="L50" t="s">
        <v>722</v>
      </c>
      <c r="M50">
        <v>0.95230000000000004</v>
      </c>
      <c r="N50">
        <v>47.164999999999999</v>
      </c>
      <c r="O50">
        <v>-1.835</v>
      </c>
      <c r="P50">
        <v>8.2249999999999996</v>
      </c>
      <c r="Q50">
        <v>188.89689999999999</v>
      </c>
      <c r="R50">
        <v>152.58420000000001</v>
      </c>
      <c r="S50">
        <v>4.601</v>
      </c>
      <c r="T50" t="s">
        <v>722</v>
      </c>
    </row>
    <row r="51" spans="1:20">
      <c r="A51" t="s">
        <v>100</v>
      </c>
      <c r="B51" t="s">
        <v>0</v>
      </c>
      <c r="C51" t="s">
        <v>62</v>
      </c>
      <c r="D51" t="s">
        <v>0</v>
      </c>
      <c r="E51" t="s">
        <v>62</v>
      </c>
      <c r="F51">
        <v>23.787299999999998</v>
      </c>
      <c r="G51">
        <v>279.59570000000002</v>
      </c>
      <c r="H51" t="s">
        <v>722</v>
      </c>
      <c r="I51">
        <v>53</v>
      </c>
      <c r="J51">
        <v>50</v>
      </c>
      <c r="K51">
        <v>5</v>
      </c>
      <c r="L51" t="s">
        <v>722</v>
      </c>
      <c r="M51">
        <v>9.2070000000000007</v>
      </c>
      <c r="N51">
        <v>63.244999999999997</v>
      </c>
      <c r="O51">
        <v>13.244999999999999</v>
      </c>
      <c r="P51">
        <v>19.649999999999999</v>
      </c>
      <c r="Q51">
        <v>301.17959999999999</v>
      </c>
      <c r="R51">
        <v>245.0652</v>
      </c>
      <c r="S51">
        <v>2.9586000000000001</v>
      </c>
      <c r="T51" t="s">
        <v>722</v>
      </c>
    </row>
    <row r="52" spans="1:20">
      <c r="A52" t="s">
        <v>101</v>
      </c>
      <c r="B52" t="s">
        <v>3</v>
      </c>
      <c r="C52" t="s">
        <v>19</v>
      </c>
      <c r="D52" t="s">
        <v>3</v>
      </c>
      <c r="E52" t="s">
        <v>19</v>
      </c>
      <c r="F52">
        <v>23.6</v>
      </c>
      <c r="G52">
        <v>156.68199999999999</v>
      </c>
      <c r="H52" t="s">
        <v>722</v>
      </c>
      <c r="I52">
        <v>49</v>
      </c>
      <c r="J52">
        <v>51</v>
      </c>
      <c r="K52">
        <v>4</v>
      </c>
      <c r="L52" t="s">
        <v>722</v>
      </c>
      <c r="M52">
        <v>13.082599999999999</v>
      </c>
      <c r="N52">
        <v>51.18</v>
      </c>
      <c r="O52">
        <v>0.18</v>
      </c>
      <c r="P52">
        <v>12.824999999999999</v>
      </c>
      <c r="Q52">
        <v>171.626</v>
      </c>
      <c r="R52">
        <v>133.72290000000001</v>
      </c>
      <c r="S52">
        <v>5.6388999999999996</v>
      </c>
      <c r="T52" t="s">
        <v>722</v>
      </c>
    </row>
    <row r="53" spans="1:20">
      <c r="A53" t="s">
        <v>87</v>
      </c>
      <c r="B53" t="s">
        <v>1</v>
      </c>
      <c r="C53" t="s">
        <v>88</v>
      </c>
      <c r="D53" t="s">
        <v>1</v>
      </c>
      <c r="E53" t="s">
        <v>88</v>
      </c>
      <c r="F53">
        <v>23.534300000000002</v>
      </c>
      <c r="G53">
        <v>167.30070000000001</v>
      </c>
      <c r="H53" t="s">
        <v>722</v>
      </c>
      <c r="I53">
        <v>45</v>
      </c>
      <c r="J53">
        <v>52</v>
      </c>
      <c r="K53">
        <v>22</v>
      </c>
      <c r="L53" t="s">
        <v>722</v>
      </c>
      <c r="M53">
        <v>5.6162000000000001</v>
      </c>
      <c r="N53">
        <v>48.74</v>
      </c>
      <c r="O53">
        <v>-3.26</v>
      </c>
      <c r="P53">
        <v>13.775</v>
      </c>
      <c r="Q53">
        <v>183.03540000000001</v>
      </c>
      <c r="R53">
        <v>140.3982</v>
      </c>
      <c r="S53">
        <v>6.6448999999999998</v>
      </c>
      <c r="T53" t="s">
        <v>722</v>
      </c>
    </row>
    <row r="54" spans="1:20">
      <c r="A54" t="s">
        <v>90</v>
      </c>
      <c r="B54" t="s">
        <v>2</v>
      </c>
      <c r="C54" t="s">
        <v>91</v>
      </c>
      <c r="D54" t="s">
        <v>2</v>
      </c>
      <c r="E54" t="s">
        <v>91</v>
      </c>
      <c r="F54">
        <v>23.067599999999999</v>
      </c>
      <c r="G54">
        <v>174.07050000000001</v>
      </c>
      <c r="H54" t="s">
        <v>722</v>
      </c>
      <c r="I54">
        <v>47</v>
      </c>
      <c r="J54">
        <v>53</v>
      </c>
      <c r="K54">
        <v>22</v>
      </c>
      <c r="L54" t="s">
        <v>722</v>
      </c>
      <c r="M54">
        <v>0.9425</v>
      </c>
      <c r="N54">
        <v>55.66</v>
      </c>
      <c r="O54">
        <v>2.66</v>
      </c>
      <c r="P54">
        <v>11.425000000000001</v>
      </c>
      <c r="Q54">
        <v>187.7141</v>
      </c>
      <c r="R54">
        <v>162.31030000000001</v>
      </c>
      <c r="S54">
        <v>4.0517000000000003</v>
      </c>
      <c r="T54" t="s">
        <v>722</v>
      </c>
    </row>
    <row r="55" spans="1:20">
      <c r="A55" t="s">
        <v>102</v>
      </c>
      <c r="B55" t="s">
        <v>2</v>
      </c>
      <c r="C55" t="s">
        <v>47</v>
      </c>
      <c r="D55" t="s">
        <v>2</v>
      </c>
      <c r="E55" t="s">
        <v>47</v>
      </c>
      <c r="F55">
        <v>22.937899999999999</v>
      </c>
      <c r="G55">
        <v>173.9408</v>
      </c>
      <c r="H55" t="s">
        <v>722</v>
      </c>
      <c r="I55">
        <v>54</v>
      </c>
      <c r="J55">
        <v>54</v>
      </c>
      <c r="K55">
        <v>23</v>
      </c>
      <c r="L55" t="s">
        <v>722</v>
      </c>
      <c r="M55">
        <v>1.6309</v>
      </c>
      <c r="N55">
        <v>59.015000000000001</v>
      </c>
      <c r="O55">
        <v>5.0149999999999997</v>
      </c>
      <c r="P55">
        <v>13.925000000000001</v>
      </c>
      <c r="Q55">
        <v>197.0181</v>
      </c>
      <c r="R55">
        <v>153.07230000000001</v>
      </c>
      <c r="S55">
        <v>6.9641999999999999</v>
      </c>
      <c r="T55" t="s">
        <v>722</v>
      </c>
    </row>
    <row r="56" spans="1:20">
      <c r="A56" t="s">
        <v>99</v>
      </c>
      <c r="B56" t="s">
        <v>1</v>
      </c>
      <c r="C56" t="s">
        <v>28</v>
      </c>
      <c r="D56" t="s">
        <v>1</v>
      </c>
      <c r="E56" t="s">
        <v>28</v>
      </c>
      <c r="F56">
        <v>22.934100000000001</v>
      </c>
      <c r="G56">
        <v>166.7004</v>
      </c>
      <c r="H56" t="s">
        <v>722</v>
      </c>
      <c r="I56">
        <v>44</v>
      </c>
      <c r="J56">
        <v>55</v>
      </c>
      <c r="K56">
        <v>23</v>
      </c>
      <c r="L56" t="s">
        <v>722</v>
      </c>
      <c r="M56">
        <v>12.1343</v>
      </c>
      <c r="N56">
        <v>40.14</v>
      </c>
      <c r="O56">
        <v>-14.86</v>
      </c>
      <c r="P56">
        <v>14.824999999999999</v>
      </c>
      <c r="Q56">
        <v>175.19669999999999</v>
      </c>
      <c r="R56">
        <v>141.95959999999999</v>
      </c>
      <c r="S56">
        <v>4.8418999999999999</v>
      </c>
      <c r="T56" t="s">
        <v>722</v>
      </c>
    </row>
    <row r="57" spans="1:20">
      <c r="A57" t="s">
        <v>174</v>
      </c>
      <c r="B57" t="s">
        <v>2</v>
      </c>
      <c r="C57" t="s">
        <v>22</v>
      </c>
      <c r="D57" t="s">
        <v>2</v>
      </c>
      <c r="E57" t="s">
        <v>22</v>
      </c>
      <c r="F57">
        <v>21.3123</v>
      </c>
      <c r="G57">
        <v>172.3152</v>
      </c>
      <c r="H57" t="s">
        <v>722</v>
      </c>
      <c r="I57">
        <v>61</v>
      </c>
      <c r="J57">
        <v>56</v>
      </c>
      <c r="K57">
        <v>24</v>
      </c>
      <c r="L57" t="s">
        <v>722</v>
      </c>
      <c r="M57">
        <v>1.131</v>
      </c>
      <c r="N57">
        <v>68.954999999999998</v>
      </c>
      <c r="O57">
        <v>12.955</v>
      </c>
      <c r="P57">
        <v>5.65</v>
      </c>
      <c r="Q57">
        <v>187.09610000000001</v>
      </c>
      <c r="R57">
        <v>151.66669999999999</v>
      </c>
      <c r="S57">
        <v>3.8673999999999999</v>
      </c>
      <c r="T57" t="s">
        <v>722</v>
      </c>
    </row>
    <row r="58" spans="1:20">
      <c r="A58" t="s">
        <v>97</v>
      </c>
      <c r="B58" t="s">
        <v>2</v>
      </c>
      <c r="C58" t="s">
        <v>19</v>
      </c>
      <c r="D58" t="s">
        <v>2</v>
      </c>
      <c r="E58" t="s">
        <v>19</v>
      </c>
      <c r="F58">
        <v>21.3018</v>
      </c>
      <c r="G58">
        <v>172.3047</v>
      </c>
      <c r="H58" t="s">
        <v>722</v>
      </c>
      <c r="I58">
        <v>59</v>
      </c>
      <c r="J58">
        <v>57</v>
      </c>
      <c r="K58">
        <v>25</v>
      </c>
      <c r="L58" t="s">
        <v>722</v>
      </c>
      <c r="M58">
        <v>3.2149000000000001</v>
      </c>
      <c r="N58">
        <v>57.445</v>
      </c>
      <c r="O58">
        <v>0.44500000000000001</v>
      </c>
      <c r="P58">
        <v>8.6750000000000007</v>
      </c>
      <c r="Q58">
        <v>190.04730000000001</v>
      </c>
      <c r="R58">
        <v>151.9623</v>
      </c>
      <c r="S58">
        <v>4.1589999999999998</v>
      </c>
      <c r="T58" t="s">
        <v>722</v>
      </c>
    </row>
    <row r="59" spans="1:20">
      <c r="A59" t="s">
        <v>98</v>
      </c>
      <c r="B59" t="s">
        <v>2</v>
      </c>
      <c r="C59" t="s">
        <v>83</v>
      </c>
      <c r="D59" t="s">
        <v>2</v>
      </c>
      <c r="E59" t="s">
        <v>83</v>
      </c>
      <c r="F59">
        <v>19.060700000000001</v>
      </c>
      <c r="G59">
        <v>170.06360000000001</v>
      </c>
      <c r="H59" t="s">
        <v>722</v>
      </c>
      <c r="I59">
        <v>46</v>
      </c>
      <c r="J59">
        <v>58</v>
      </c>
      <c r="K59">
        <v>26</v>
      </c>
      <c r="L59" t="s">
        <v>722</v>
      </c>
      <c r="M59">
        <v>3.9975000000000001</v>
      </c>
      <c r="N59">
        <v>40.715000000000003</v>
      </c>
      <c r="O59">
        <v>-17.285</v>
      </c>
      <c r="P59">
        <v>13.675000000000001</v>
      </c>
      <c r="Q59">
        <v>187.59970000000001</v>
      </c>
      <c r="R59">
        <v>138.61189999999999</v>
      </c>
      <c r="S59">
        <v>5.6140999999999996</v>
      </c>
      <c r="T59" t="s">
        <v>722</v>
      </c>
    </row>
    <row r="60" spans="1:20">
      <c r="A60" t="s">
        <v>113</v>
      </c>
      <c r="B60" t="s">
        <v>3</v>
      </c>
      <c r="C60" t="s">
        <v>34</v>
      </c>
      <c r="D60" t="s">
        <v>3</v>
      </c>
      <c r="E60" t="s">
        <v>34</v>
      </c>
      <c r="F60">
        <v>17.863299999999999</v>
      </c>
      <c r="G60">
        <v>150.9453</v>
      </c>
      <c r="H60" t="s">
        <v>722</v>
      </c>
      <c r="I60">
        <v>68</v>
      </c>
      <c r="J60">
        <v>59</v>
      </c>
      <c r="K60">
        <v>5</v>
      </c>
      <c r="L60" t="s">
        <v>722</v>
      </c>
      <c r="M60">
        <v>15.023400000000001</v>
      </c>
      <c r="N60">
        <v>67.004999999999995</v>
      </c>
      <c r="O60">
        <v>8.0050000000000008</v>
      </c>
      <c r="P60">
        <v>7.35</v>
      </c>
      <c r="Q60">
        <v>159.19550000000001</v>
      </c>
      <c r="R60">
        <v>138.83629999999999</v>
      </c>
      <c r="S60">
        <v>4.9036999999999997</v>
      </c>
      <c r="T60" t="s">
        <v>722</v>
      </c>
    </row>
    <row r="61" spans="1:20">
      <c r="A61" t="s">
        <v>109</v>
      </c>
      <c r="B61" t="s">
        <v>2</v>
      </c>
      <c r="C61" t="s">
        <v>53</v>
      </c>
      <c r="D61" t="s">
        <v>2</v>
      </c>
      <c r="E61" t="s">
        <v>53</v>
      </c>
      <c r="F61">
        <v>17.113099999999999</v>
      </c>
      <c r="G61">
        <v>168.11600000000001</v>
      </c>
      <c r="H61" t="s">
        <v>722</v>
      </c>
      <c r="I61">
        <v>62</v>
      </c>
      <c r="J61">
        <v>60</v>
      </c>
      <c r="K61">
        <v>27</v>
      </c>
      <c r="L61" t="s">
        <v>722</v>
      </c>
      <c r="M61">
        <v>6.1420000000000003</v>
      </c>
      <c r="N61">
        <v>73.495000000000005</v>
      </c>
      <c r="O61">
        <v>13.494999999999999</v>
      </c>
      <c r="P61">
        <v>9.125</v>
      </c>
      <c r="Q61">
        <v>187.45779999999999</v>
      </c>
      <c r="R61">
        <v>149.87110000000001</v>
      </c>
      <c r="S61">
        <v>3.6991000000000001</v>
      </c>
      <c r="T61" t="s">
        <v>722</v>
      </c>
    </row>
    <row r="62" spans="1:20">
      <c r="A62" t="s">
        <v>111</v>
      </c>
      <c r="B62" t="s">
        <v>0</v>
      </c>
      <c r="C62" t="s">
        <v>26</v>
      </c>
      <c r="D62" t="s">
        <v>0</v>
      </c>
      <c r="E62" t="s">
        <v>26</v>
      </c>
      <c r="F62">
        <v>15.036899999999999</v>
      </c>
      <c r="G62">
        <v>270.84539999999998</v>
      </c>
      <c r="H62" t="s">
        <v>722</v>
      </c>
      <c r="I62">
        <v>65</v>
      </c>
      <c r="J62">
        <v>61</v>
      </c>
      <c r="K62">
        <v>6</v>
      </c>
      <c r="L62" t="s">
        <v>722</v>
      </c>
      <c r="M62">
        <v>1.1353</v>
      </c>
      <c r="N62">
        <v>75.265000000000001</v>
      </c>
      <c r="O62">
        <v>14.265000000000001</v>
      </c>
      <c r="P62">
        <v>12</v>
      </c>
      <c r="Q62">
        <v>289.0274</v>
      </c>
      <c r="R62">
        <v>245.1215</v>
      </c>
      <c r="S62">
        <v>3.3176999999999999</v>
      </c>
      <c r="T62" t="s">
        <v>722</v>
      </c>
    </row>
    <row r="63" spans="1:20">
      <c r="A63" t="s">
        <v>112</v>
      </c>
      <c r="B63" t="s">
        <v>0</v>
      </c>
      <c r="C63" t="s">
        <v>75</v>
      </c>
      <c r="D63" t="s">
        <v>0</v>
      </c>
      <c r="E63" t="s">
        <v>75</v>
      </c>
      <c r="F63">
        <v>14.1236</v>
      </c>
      <c r="G63">
        <v>269.93200000000002</v>
      </c>
      <c r="H63" t="s">
        <v>722</v>
      </c>
      <c r="I63">
        <v>74</v>
      </c>
      <c r="J63">
        <v>62</v>
      </c>
      <c r="K63">
        <v>7</v>
      </c>
      <c r="L63" t="s">
        <v>722</v>
      </c>
      <c r="M63">
        <v>2.8448000000000002</v>
      </c>
      <c r="N63">
        <v>97.185000000000002</v>
      </c>
      <c r="O63">
        <v>35.185000000000002</v>
      </c>
      <c r="P63">
        <v>9.7750000000000004</v>
      </c>
      <c r="Q63">
        <v>279.08589999999998</v>
      </c>
      <c r="R63">
        <v>257.13720000000001</v>
      </c>
      <c r="S63">
        <v>6.9166999999999996</v>
      </c>
      <c r="T63" t="s">
        <v>722</v>
      </c>
    </row>
    <row r="64" spans="1:20">
      <c r="A64" t="s">
        <v>106</v>
      </c>
      <c r="B64" t="s">
        <v>0</v>
      </c>
      <c r="C64" t="s">
        <v>15</v>
      </c>
      <c r="D64" t="s">
        <v>0</v>
      </c>
      <c r="E64" t="s">
        <v>15</v>
      </c>
      <c r="F64">
        <v>13.6797</v>
      </c>
      <c r="G64">
        <v>269.48820000000001</v>
      </c>
      <c r="H64" t="s">
        <v>722</v>
      </c>
      <c r="I64">
        <v>55</v>
      </c>
      <c r="J64">
        <v>63</v>
      </c>
      <c r="K64">
        <v>8</v>
      </c>
      <c r="L64" t="s">
        <v>722</v>
      </c>
      <c r="M64">
        <v>7.4554999999999998</v>
      </c>
      <c r="N64">
        <v>58.155000000000001</v>
      </c>
      <c r="O64">
        <v>-4.8449999999999998</v>
      </c>
      <c r="P64">
        <v>14.025</v>
      </c>
      <c r="Q64">
        <v>280.34280000000001</v>
      </c>
      <c r="R64">
        <v>242.49350000000001</v>
      </c>
      <c r="S64">
        <v>3.9281000000000001</v>
      </c>
      <c r="T64" t="s">
        <v>722</v>
      </c>
    </row>
    <row r="65" spans="1:20">
      <c r="A65" t="s">
        <v>104</v>
      </c>
      <c r="B65" t="s">
        <v>2</v>
      </c>
      <c r="C65" t="s">
        <v>88</v>
      </c>
      <c r="D65" t="s">
        <v>2</v>
      </c>
      <c r="E65" t="s">
        <v>88</v>
      </c>
      <c r="F65">
        <v>13.013400000000001</v>
      </c>
      <c r="G65">
        <v>164.0163</v>
      </c>
      <c r="H65" t="s">
        <v>722</v>
      </c>
      <c r="I65">
        <v>63</v>
      </c>
      <c r="J65">
        <v>64</v>
      </c>
      <c r="K65">
        <v>28</v>
      </c>
      <c r="L65" t="s">
        <v>722</v>
      </c>
      <c r="M65">
        <v>4.3620000000000001</v>
      </c>
      <c r="N65">
        <v>58.825000000000003</v>
      </c>
      <c r="O65">
        <v>-5.1749999999999998</v>
      </c>
      <c r="P65">
        <v>7.6749999999999998</v>
      </c>
      <c r="Q65">
        <v>178.24160000000001</v>
      </c>
      <c r="R65">
        <v>135.87309999999999</v>
      </c>
      <c r="S65">
        <v>7.0289999999999999</v>
      </c>
      <c r="T65" t="s">
        <v>722</v>
      </c>
    </row>
    <row r="66" spans="1:20">
      <c r="A66" t="s">
        <v>92</v>
      </c>
      <c r="B66" t="s">
        <v>1</v>
      </c>
      <c r="C66" t="s">
        <v>41</v>
      </c>
      <c r="D66" t="s">
        <v>1</v>
      </c>
      <c r="E66" t="s">
        <v>41</v>
      </c>
      <c r="F66">
        <v>12.9023</v>
      </c>
      <c r="G66">
        <v>156.6686</v>
      </c>
      <c r="H66" t="s">
        <v>722</v>
      </c>
      <c r="I66">
        <v>70</v>
      </c>
      <c r="J66">
        <v>65</v>
      </c>
      <c r="K66">
        <v>24</v>
      </c>
      <c r="L66" t="s">
        <v>722</v>
      </c>
      <c r="M66">
        <v>5.3791000000000002</v>
      </c>
      <c r="N66">
        <v>65.834999999999994</v>
      </c>
      <c r="O66">
        <v>0.83499999999999996</v>
      </c>
      <c r="P66">
        <v>8.5250000000000004</v>
      </c>
      <c r="Q66">
        <v>177.52680000000001</v>
      </c>
      <c r="R66">
        <v>117.78870000000001</v>
      </c>
      <c r="S66">
        <v>6.1603000000000003</v>
      </c>
      <c r="T66">
        <v>29</v>
      </c>
    </row>
    <row r="67" spans="1:20">
      <c r="A67" t="s">
        <v>107</v>
      </c>
      <c r="B67" t="s">
        <v>2</v>
      </c>
      <c r="C67" t="s">
        <v>26</v>
      </c>
      <c r="D67" t="s">
        <v>2</v>
      </c>
      <c r="E67" t="s">
        <v>26</v>
      </c>
      <c r="F67">
        <v>8.9286999999999992</v>
      </c>
      <c r="G67">
        <v>159.9316</v>
      </c>
      <c r="H67" t="s">
        <v>722</v>
      </c>
      <c r="I67">
        <v>75</v>
      </c>
      <c r="J67">
        <v>66</v>
      </c>
      <c r="K67">
        <v>29</v>
      </c>
      <c r="L67" t="s">
        <v>722</v>
      </c>
      <c r="M67">
        <v>0.65469999999999995</v>
      </c>
      <c r="N67">
        <v>87.594999999999999</v>
      </c>
      <c r="O67">
        <v>21.594999999999999</v>
      </c>
      <c r="P67">
        <v>6.3</v>
      </c>
      <c r="Q67">
        <v>170.86449999999999</v>
      </c>
      <c r="R67">
        <v>138.16630000000001</v>
      </c>
      <c r="S67">
        <v>4.4142000000000001</v>
      </c>
      <c r="T67" t="s">
        <v>722</v>
      </c>
    </row>
    <row r="68" spans="1:20">
      <c r="A68" t="s">
        <v>120</v>
      </c>
      <c r="B68" t="s">
        <v>0</v>
      </c>
      <c r="C68" t="s">
        <v>28</v>
      </c>
      <c r="D68" t="s">
        <v>0</v>
      </c>
      <c r="E68" t="s">
        <v>28</v>
      </c>
      <c r="F68">
        <v>8.8779000000000003</v>
      </c>
      <c r="G68">
        <v>264.68630000000002</v>
      </c>
      <c r="H68" t="s">
        <v>722</v>
      </c>
      <c r="I68">
        <v>67</v>
      </c>
      <c r="J68">
        <v>67</v>
      </c>
      <c r="K68">
        <v>9</v>
      </c>
      <c r="L68" t="s">
        <v>722</v>
      </c>
      <c r="M68">
        <v>6.4478999999999997</v>
      </c>
      <c r="N68">
        <v>83.23</v>
      </c>
      <c r="O68">
        <v>16.23</v>
      </c>
      <c r="P68">
        <v>9.875</v>
      </c>
      <c r="Q68">
        <v>275.24209999999999</v>
      </c>
      <c r="R68">
        <v>242.9522</v>
      </c>
      <c r="S68">
        <v>2.8349000000000002</v>
      </c>
      <c r="T68">
        <v>15</v>
      </c>
    </row>
    <row r="69" spans="1:20">
      <c r="A69" t="s">
        <v>108</v>
      </c>
      <c r="B69" t="s">
        <v>1</v>
      </c>
      <c r="C69" t="s">
        <v>36</v>
      </c>
      <c r="D69" t="s">
        <v>1</v>
      </c>
      <c r="E69" t="s">
        <v>36</v>
      </c>
      <c r="F69">
        <v>8.6973000000000003</v>
      </c>
      <c r="G69">
        <v>152.46360000000001</v>
      </c>
      <c r="H69" t="s">
        <v>722</v>
      </c>
      <c r="I69">
        <v>57</v>
      </c>
      <c r="J69">
        <v>68</v>
      </c>
      <c r="K69">
        <v>25</v>
      </c>
      <c r="L69" t="s">
        <v>722</v>
      </c>
      <c r="M69">
        <v>2.3988999999999998</v>
      </c>
      <c r="N69">
        <v>38.549999999999997</v>
      </c>
      <c r="O69">
        <v>-29.45</v>
      </c>
      <c r="P69">
        <v>11.75</v>
      </c>
      <c r="Q69">
        <v>170.63589999999999</v>
      </c>
      <c r="R69">
        <v>117.14790000000001</v>
      </c>
      <c r="S69">
        <v>4.8491</v>
      </c>
      <c r="T69">
        <v>21</v>
      </c>
    </row>
    <row r="70" spans="1:20">
      <c r="A70" t="s">
        <v>116</v>
      </c>
      <c r="B70" t="s">
        <v>2</v>
      </c>
      <c r="C70" t="s">
        <v>91</v>
      </c>
      <c r="D70" t="s">
        <v>2</v>
      </c>
      <c r="E70" t="s">
        <v>91</v>
      </c>
      <c r="F70">
        <v>8.3739000000000008</v>
      </c>
      <c r="G70">
        <v>159.3768</v>
      </c>
      <c r="H70" t="s">
        <v>722</v>
      </c>
      <c r="I70">
        <v>82</v>
      </c>
      <c r="J70">
        <v>69</v>
      </c>
      <c r="K70">
        <v>30</v>
      </c>
      <c r="L70" t="s">
        <v>722</v>
      </c>
      <c r="M70">
        <v>0.30420000000000003</v>
      </c>
      <c r="N70">
        <v>106.49</v>
      </c>
      <c r="O70">
        <v>37.49</v>
      </c>
      <c r="P70">
        <v>5.45</v>
      </c>
      <c r="Q70">
        <v>165.3349</v>
      </c>
      <c r="R70">
        <v>143.82320000000001</v>
      </c>
      <c r="S70">
        <v>4.3025000000000002</v>
      </c>
      <c r="T70">
        <v>53</v>
      </c>
    </row>
    <row r="71" spans="1:20">
      <c r="A71" t="s">
        <v>123</v>
      </c>
      <c r="B71" t="s">
        <v>2</v>
      </c>
      <c r="C71" t="s">
        <v>85</v>
      </c>
      <c r="D71" t="s">
        <v>2</v>
      </c>
      <c r="E71" t="s">
        <v>85</v>
      </c>
      <c r="F71">
        <v>8.1739999999999995</v>
      </c>
      <c r="G71">
        <v>159.17689999999999</v>
      </c>
      <c r="H71" t="s">
        <v>722</v>
      </c>
      <c r="I71">
        <v>83</v>
      </c>
      <c r="J71">
        <v>70</v>
      </c>
      <c r="K71">
        <v>31</v>
      </c>
      <c r="L71" t="s">
        <v>722</v>
      </c>
      <c r="M71">
        <v>1.7452000000000001</v>
      </c>
      <c r="N71">
        <v>98.924999999999997</v>
      </c>
      <c r="O71">
        <v>28.925000000000001</v>
      </c>
      <c r="P71">
        <v>4.3250000000000002</v>
      </c>
      <c r="Q71">
        <v>171.94759999999999</v>
      </c>
      <c r="R71">
        <v>138.72819999999999</v>
      </c>
      <c r="S71">
        <v>3.2366999999999999</v>
      </c>
      <c r="T71">
        <v>42</v>
      </c>
    </row>
    <row r="72" spans="1:20">
      <c r="A72" t="s">
        <v>114</v>
      </c>
      <c r="B72" t="s">
        <v>2</v>
      </c>
      <c r="C72" t="s">
        <v>68</v>
      </c>
      <c r="D72" t="s">
        <v>2</v>
      </c>
      <c r="E72" t="s">
        <v>68</v>
      </c>
      <c r="F72">
        <v>7.9653999999999998</v>
      </c>
      <c r="G72">
        <v>158.9683</v>
      </c>
      <c r="H72" t="s">
        <v>722</v>
      </c>
      <c r="I72">
        <v>77</v>
      </c>
      <c r="J72">
        <v>71</v>
      </c>
      <c r="K72">
        <v>32</v>
      </c>
      <c r="L72" t="s">
        <v>722</v>
      </c>
      <c r="M72">
        <v>4.0864000000000003</v>
      </c>
      <c r="N72">
        <v>84.9</v>
      </c>
      <c r="O72">
        <v>13.9</v>
      </c>
      <c r="P72">
        <v>4.9749999999999996</v>
      </c>
      <c r="Q72">
        <v>177.58340000000001</v>
      </c>
      <c r="R72">
        <v>137.5531</v>
      </c>
      <c r="S72">
        <v>3.6854</v>
      </c>
      <c r="T72">
        <v>48</v>
      </c>
    </row>
    <row r="73" spans="1:20">
      <c r="A73" t="s">
        <v>122</v>
      </c>
      <c r="B73" t="s">
        <v>1</v>
      </c>
      <c r="C73" t="s">
        <v>36</v>
      </c>
      <c r="D73" t="s">
        <v>1</v>
      </c>
      <c r="E73" t="s">
        <v>36</v>
      </c>
      <c r="F73">
        <v>6.3490000000000002</v>
      </c>
      <c r="G73">
        <v>150.11529999999999</v>
      </c>
      <c r="H73" t="s">
        <v>722</v>
      </c>
      <c r="I73">
        <v>78</v>
      </c>
      <c r="J73">
        <v>72</v>
      </c>
      <c r="K73">
        <v>26</v>
      </c>
      <c r="L73" t="s">
        <v>722</v>
      </c>
      <c r="M73">
        <v>2.6347</v>
      </c>
      <c r="N73">
        <v>82.265000000000001</v>
      </c>
      <c r="O73">
        <v>10.265000000000001</v>
      </c>
      <c r="P73">
        <v>9.85</v>
      </c>
      <c r="Q73">
        <v>167.12909999999999</v>
      </c>
      <c r="R73">
        <v>133.8006</v>
      </c>
      <c r="S73">
        <v>5.9682000000000004</v>
      </c>
      <c r="T73">
        <v>33</v>
      </c>
    </row>
    <row r="74" spans="1:20">
      <c r="A74" t="s">
        <v>94</v>
      </c>
      <c r="B74" t="s">
        <v>1</v>
      </c>
      <c r="C74" t="s">
        <v>95</v>
      </c>
      <c r="D74" t="s">
        <v>1</v>
      </c>
      <c r="E74" t="s">
        <v>95</v>
      </c>
      <c r="F74">
        <v>6.2477</v>
      </c>
      <c r="G74">
        <v>150.01410000000001</v>
      </c>
      <c r="H74" t="s">
        <v>722</v>
      </c>
      <c r="I74">
        <v>60</v>
      </c>
      <c r="J74">
        <v>73</v>
      </c>
      <c r="K74">
        <v>27</v>
      </c>
      <c r="L74" t="s">
        <v>722</v>
      </c>
      <c r="M74">
        <v>5.1318000000000001</v>
      </c>
      <c r="N74">
        <v>52.975000000000001</v>
      </c>
      <c r="O74">
        <v>-20.024999999999999</v>
      </c>
      <c r="P74">
        <v>14.85</v>
      </c>
      <c r="Q74">
        <v>171.4436</v>
      </c>
      <c r="R74">
        <v>112.62139999999999</v>
      </c>
      <c r="S74">
        <v>5.9908000000000001</v>
      </c>
      <c r="T74">
        <v>20</v>
      </c>
    </row>
    <row r="75" spans="1:20">
      <c r="A75" t="s">
        <v>127</v>
      </c>
      <c r="B75" t="s">
        <v>2</v>
      </c>
      <c r="C75" t="s">
        <v>17</v>
      </c>
      <c r="D75" t="s">
        <v>2</v>
      </c>
      <c r="E75" t="s">
        <v>17</v>
      </c>
      <c r="F75">
        <v>4.8924000000000003</v>
      </c>
      <c r="G75">
        <v>155.89529999999999</v>
      </c>
      <c r="H75" t="s">
        <v>722</v>
      </c>
      <c r="I75">
        <v>86</v>
      </c>
      <c r="J75">
        <v>74</v>
      </c>
      <c r="K75">
        <v>33</v>
      </c>
      <c r="L75" t="s">
        <v>722</v>
      </c>
      <c r="M75">
        <v>2.6269</v>
      </c>
      <c r="N75">
        <v>84.12</v>
      </c>
      <c r="O75">
        <v>10.119999999999999</v>
      </c>
      <c r="P75">
        <v>7</v>
      </c>
      <c r="Q75">
        <v>175.24189999999999</v>
      </c>
      <c r="R75">
        <v>138.10390000000001</v>
      </c>
      <c r="S75">
        <v>3.6316000000000002</v>
      </c>
      <c r="T75">
        <v>56</v>
      </c>
    </row>
    <row r="76" spans="1:20">
      <c r="A76" t="s">
        <v>134</v>
      </c>
      <c r="B76" t="s">
        <v>0</v>
      </c>
      <c r="C76" t="s">
        <v>64</v>
      </c>
      <c r="D76" t="s">
        <v>0</v>
      </c>
      <c r="E76" t="s">
        <v>64</v>
      </c>
      <c r="F76">
        <v>3.5707</v>
      </c>
      <c r="G76">
        <v>259.37909999999999</v>
      </c>
      <c r="H76" t="s">
        <v>722</v>
      </c>
      <c r="I76">
        <v>73</v>
      </c>
      <c r="J76">
        <v>75</v>
      </c>
      <c r="K76">
        <v>10</v>
      </c>
      <c r="L76" t="s">
        <v>722</v>
      </c>
      <c r="M76">
        <v>5.3559999999999999</v>
      </c>
      <c r="N76">
        <v>92.68</v>
      </c>
      <c r="O76">
        <v>17.68</v>
      </c>
      <c r="P76">
        <v>7.15</v>
      </c>
      <c r="Q76">
        <v>272.54430000000002</v>
      </c>
      <c r="R76">
        <v>239.5044</v>
      </c>
      <c r="S76">
        <v>3.0266000000000002</v>
      </c>
      <c r="T76">
        <v>25</v>
      </c>
    </row>
    <row r="77" spans="1:20">
      <c r="A77" t="s">
        <v>138</v>
      </c>
      <c r="B77" t="s">
        <v>3</v>
      </c>
      <c r="C77" t="s">
        <v>28</v>
      </c>
      <c r="D77" t="s">
        <v>3</v>
      </c>
      <c r="E77" t="s">
        <v>28</v>
      </c>
      <c r="F77">
        <v>3.1715</v>
      </c>
      <c r="G77">
        <v>136.25360000000001</v>
      </c>
      <c r="H77" t="s">
        <v>722</v>
      </c>
      <c r="I77">
        <v>92</v>
      </c>
      <c r="J77">
        <v>76</v>
      </c>
      <c r="K77">
        <v>6</v>
      </c>
      <c r="L77" t="s">
        <v>722</v>
      </c>
      <c r="M77">
        <v>4.7572999999999999</v>
      </c>
      <c r="N77">
        <v>96.665000000000006</v>
      </c>
      <c r="O77">
        <v>20.664999999999999</v>
      </c>
      <c r="P77">
        <v>5.4</v>
      </c>
      <c r="Q77">
        <v>141.7184</v>
      </c>
      <c r="R77">
        <v>124.9713</v>
      </c>
      <c r="S77">
        <v>4.0408999999999997</v>
      </c>
      <c r="T77">
        <v>5</v>
      </c>
    </row>
    <row r="78" spans="1:20">
      <c r="A78" t="s">
        <v>130</v>
      </c>
      <c r="B78" t="s">
        <v>2</v>
      </c>
      <c r="C78" t="s">
        <v>17</v>
      </c>
      <c r="D78" t="s">
        <v>2</v>
      </c>
      <c r="E78" t="s">
        <v>17</v>
      </c>
      <c r="F78">
        <v>2.8654999999999999</v>
      </c>
      <c r="G78">
        <v>153.86840000000001</v>
      </c>
      <c r="H78" t="s">
        <v>722</v>
      </c>
      <c r="I78">
        <v>85</v>
      </c>
      <c r="J78">
        <v>77</v>
      </c>
      <c r="K78">
        <v>34</v>
      </c>
      <c r="L78" t="s">
        <v>722</v>
      </c>
      <c r="M78">
        <v>1.8274999999999999</v>
      </c>
      <c r="N78">
        <v>73.400000000000006</v>
      </c>
      <c r="O78">
        <v>-3.6</v>
      </c>
      <c r="P78">
        <v>4.0250000000000004</v>
      </c>
      <c r="Q78">
        <v>171.10810000000001</v>
      </c>
      <c r="R78">
        <v>130.28049999999999</v>
      </c>
      <c r="S78">
        <v>3.6602999999999999</v>
      </c>
      <c r="T78">
        <v>50</v>
      </c>
    </row>
    <row r="79" spans="1:20">
      <c r="A79" t="s">
        <v>144</v>
      </c>
      <c r="B79" t="s">
        <v>3</v>
      </c>
      <c r="C79" t="s">
        <v>88</v>
      </c>
      <c r="D79" t="s">
        <v>3</v>
      </c>
      <c r="E79" t="s">
        <v>88</v>
      </c>
      <c r="F79">
        <v>2.5082</v>
      </c>
      <c r="G79">
        <v>135.59020000000001</v>
      </c>
      <c r="H79" t="s">
        <v>722</v>
      </c>
      <c r="I79">
        <v>99</v>
      </c>
      <c r="J79">
        <v>78</v>
      </c>
      <c r="K79">
        <v>7</v>
      </c>
      <c r="L79" t="s">
        <v>722</v>
      </c>
      <c r="M79">
        <v>8.2383000000000006</v>
      </c>
      <c r="N79">
        <v>87.7</v>
      </c>
      <c r="O79">
        <v>9.6999999999999993</v>
      </c>
      <c r="P79">
        <v>6.0250000000000004</v>
      </c>
      <c r="Q79">
        <v>149.49340000000001</v>
      </c>
      <c r="R79">
        <v>112.84229999999999</v>
      </c>
      <c r="S79">
        <v>6.4855</v>
      </c>
      <c r="T79">
        <v>12</v>
      </c>
    </row>
    <row r="80" spans="1:20">
      <c r="A80" t="s">
        <v>119</v>
      </c>
      <c r="B80" t="s">
        <v>2</v>
      </c>
      <c r="C80" t="s">
        <v>39</v>
      </c>
      <c r="D80" t="s">
        <v>2</v>
      </c>
      <c r="E80" t="s">
        <v>39</v>
      </c>
      <c r="F80">
        <v>1.6654</v>
      </c>
      <c r="G80">
        <v>152.66829999999999</v>
      </c>
      <c r="H80" t="s">
        <v>722</v>
      </c>
      <c r="I80">
        <v>93</v>
      </c>
      <c r="J80">
        <v>79</v>
      </c>
      <c r="K80">
        <v>35</v>
      </c>
      <c r="L80" t="s">
        <v>722</v>
      </c>
      <c r="M80">
        <v>1.5244</v>
      </c>
      <c r="N80">
        <v>99.07</v>
      </c>
      <c r="O80">
        <v>20.07</v>
      </c>
      <c r="P80">
        <v>5.4</v>
      </c>
      <c r="Q80">
        <v>166.7946</v>
      </c>
      <c r="R80">
        <v>117.7968</v>
      </c>
      <c r="S80">
        <v>4.0820999999999996</v>
      </c>
      <c r="T80">
        <v>57</v>
      </c>
    </row>
    <row r="81" spans="1:20">
      <c r="A81" t="s">
        <v>139</v>
      </c>
      <c r="B81" t="s">
        <v>0</v>
      </c>
      <c r="C81" t="s">
        <v>36</v>
      </c>
      <c r="D81" t="s">
        <v>0</v>
      </c>
      <c r="E81" t="s">
        <v>36</v>
      </c>
      <c r="F81">
        <v>1.2891999999999999</v>
      </c>
      <c r="G81">
        <v>257.0976</v>
      </c>
      <c r="H81" t="s">
        <v>722</v>
      </c>
      <c r="I81">
        <v>79</v>
      </c>
      <c r="J81">
        <v>80</v>
      </c>
      <c r="K81">
        <v>11</v>
      </c>
      <c r="L81" t="s">
        <v>722</v>
      </c>
      <c r="M81">
        <v>6.7176</v>
      </c>
      <c r="N81">
        <v>94.015000000000001</v>
      </c>
      <c r="O81">
        <v>14.015000000000001</v>
      </c>
      <c r="P81">
        <v>6.9249999999999998</v>
      </c>
      <c r="Q81">
        <v>272.88810000000001</v>
      </c>
      <c r="R81">
        <v>238.84559999999999</v>
      </c>
      <c r="S81">
        <v>2.8889</v>
      </c>
      <c r="T81">
        <v>23</v>
      </c>
    </row>
    <row r="82" spans="1:20">
      <c r="A82" t="s">
        <v>110</v>
      </c>
      <c r="B82" t="s">
        <v>1</v>
      </c>
      <c r="C82" t="s">
        <v>39</v>
      </c>
      <c r="D82" t="s">
        <v>1</v>
      </c>
      <c r="E82" t="s">
        <v>39</v>
      </c>
      <c r="F82">
        <v>1.1808000000000001</v>
      </c>
      <c r="G82">
        <v>144.94710000000001</v>
      </c>
      <c r="H82" t="s">
        <v>722</v>
      </c>
      <c r="I82">
        <v>56</v>
      </c>
      <c r="J82">
        <v>81</v>
      </c>
      <c r="K82">
        <v>28</v>
      </c>
      <c r="L82" t="s">
        <v>722</v>
      </c>
      <c r="M82">
        <v>0.82979999999999998</v>
      </c>
      <c r="N82">
        <v>73.894999999999996</v>
      </c>
      <c r="O82">
        <v>-7.1050000000000004</v>
      </c>
      <c r="P82">
        <v>8.35</v>
      </c>
      <c r="Q82">
        <v>166.32759999999999</v>
      </c>
      <c r="R82">
        <v>106.9846</v>
      </c>
      <c r="S82">
        <v>4.3342999999999998</v>
      </c>
      <c r="T82">
        <v>23</v>
      </c>
    </row>
    <row r="83" spans="1:20">
      <c r="A83" t="s">
        <v>126</v>
      </c>
      <c r="B83" t="s">
        <v>1</v>
      </c>
      <c r="C83" t="s">
        <v>91</v>
      </c>
      <c r="D83" t="s">
        <v>1</v>
      </c>
      <c r="E83" t="s">
        <v>91</v>
      </c>
      <c r="F83">
        <v>1.0509999999999999</v>
      </c>
      <c r="G83">
        <v>144.81729999999999</v>
      </c>
      <c r="H83" t="s">
        <v>722</v>
      </c>
      <c r="I83">
        <v>64</v>
      </c>
      <c r="J83">
        <v>82</v>
      </c>
      <c r="K83">
        <v>29</v>
      </c>
      <c r="L83" t="s">
        <v>722</v>
      </c>
      <c r="M83">
        <v>1.5765</v>
      </c>
      <c r="N83">
        <v>69.08</v>
      </c>
      <c r="O83">
        <v>-12.92</v>
      </c>
      <c r="P83">
        <v>7.3250000000000002</v>
      </c>
      <c r="Q83">
        <v>154.8271</v>
      </c>
      <c r="R83">
        <v>133.26179999999999</v>
      </c>
      <c r="S83">
        <v>5.9036</v>
      </c>
      <c r="T83">
        <v>19</v>
      </c>
    </row>
    <row r="84" spans="1:20">
      <c r="A84" t="s">
        <v>136</v>
      </c>
      <c r="B84" t="s">
        <v>2</v>
      </c>
      <c r="C84" t="s">
        <v>44</v>
      </c>
      <c r="D84" t="s">
        <v>2</v>
      </c>
      <c r="E84" t="s">
        <v>44</v>
      </c>
      <c r="F84">
        <v>0.41049999999999998</v>
      </c>
      <c r="G84">
        <v>151.4134</v>
      </c>
      <c r="H84" t="s">
        <v>722</v>
      </c>
      <c r="I84">
        <v>81</v>
      </c>
      <c r="J84">
        <v>83</v>
      </c>
      <c r="K84">
        <v>36</v>
      </c>
      <c r="L84" t="s">
        <v>722</v>
      </c>
      <c r="M84">
        <v>0.61580000000000001</v>
      </c>
      <c r="N84">
        <v>60.75</v>
      </c>
      <c r="O84">
        <v>-22.25</v>
      </c>
      <c r="P84">
        <v>6.4</v>
      </c>
      <c r="Q84">
        <v>167.32929999999999</v>
      </c>
      <c r="R84">
        <v>134.26009999999999</v>
      </c>
      <c r="S84">
        <v>5.891</v>
      </c>
      <c r="T84">
        <v>51</v>
      </c>
    </row>
    <row r="85" spans="1:20">
      <c r="A85" t="s">
        <v>148</v>
      </c>
      <c r="B85" t="s">
        <v>2</v>
      </c>
      <c r="C85" t="s">
        <v>68</v>
      </c>
      <c r="D85" t="s">
        <v>2</v>
      </c>
      <c r="E85" t="s">
        <v>68</v>
      </c>
      <c r="F85">
        <v>-0.12839999999999999</v>
      </c>
      <c r="G85">
        <v>150.87450000000001</v>
      </c>
      <c r="H85" t="s">
        <v>722</v>
      </c>
      <c r="I85">
        <v>103</v>
      </c>
      <c r="J85">
        <v>84</v>
      </c>
      <c r="K85">
        <v>37</v>
      </c>
      <c r="L85" t="s">
        <v>722</v>
      </c>
      <c r="M85">
        <v>0.2833</v>
      </c>
      <c r="N85">
        <v>120.9</v>
      </c>
      <c r="O85">
        <v>36.9</v>
      </c>
      <c r="P85">
        <v>4.3</v>
      </c>
      <c r="Q85">
        <v>165.0966</v>
      </c>
      <c r="R85">
        <v>129.74700000000001</v>
      </c>
      <c r="S85">
        <v>4.8400999999999996</v>
      </c>
      <c r="T85">
        <v>68</v>
      </c>
    </row>
    <row r="86" spans="1:20">
      <c r="A86" t="s">
        <v>145</v>
      </c>
      <c r="B86" t="s">
        <v>2</v>
      </c>
      <c r="C86" t="s">
        <v>141</v>
      </c>
      <c r="D86" t="s">
        <v>2</v>
      </c>
      <c r="E86" t="s">
        <v>141</v>
      </c>
      <c r="F86">
        <v>-0.28220000000000001</v>
      </c>
      <c r="G86">
        <v>150.72069999999999</v>
      </c>
      <c r="H86" t="s">
        <v>722</v>
      </c>
      <c r="I86">
        <v>106</v>
      </c>
      <c r="J86">
        <v>85</v>
      </c>
      <c r="K86">
        <v>38</v>
      </c>
      <c r="L86" t="s">
        <v>722</v>
      </c>
      <c r="M86">
        <v>1.1032999999999999</v>
      </c>
      <c r="N86">
        <v>107.84</v>
      </c>
      <c r="O86">
        <v>22.84</v>
      </c>
      <c r="P86">
        <v>3.05</v>
      </c>
      <c r="Q86">
        <v>175.20830000000001</v>
      </c>
      <c r="R86">
        <v>130.18729999999999</v>
      </c>
      <c r="S86">
        <v>3.5047999999999999</v>
      </c>
      <c r="T86">
        <v>69</v>
      </c>
    </row>
    <row r="87" spans="1:20">
      <c r="A87" t="s">
        <v>115</v>
      </c>
      <c r="B87" t="s">
        <v>1</v>
      </c>
      <c r="C87" t="s">
        <v>30</v>
      </c>
      <c r="D87" t="s">
        <v>1</v>
      </c>
      <c r="E87" t="s">
        <v>30</v>
      </c>
      <c r="F87">
        <v>-0.34899999999999998</v>
      </c>
      <c r="G87">
        <v>143.41730000000001</v>
      </c>
      <c r="H87" t="s">
        <v>722</v>
      </c>
      <c r="I87">
        <v>72</v>
      </c>
      <c r="J87">
        <v>86</v>
      </c>
      <c r="K87">
        <v>30</v>
      </c>
      <c r="L87" t="s">
        <v>722</v>
      </c>
      <c r="M87">
        <v>2.5592999999999999</v>
      </c>
      <c r="N87">
        <v>78.41</v>
      </c>
      <c r="O87">
        <v>-7.59</v>
      </c>
      <c r="P87">
        <v>8.375</v>
      </c>
      <c r="Q87">
        <v>166.7732</v>
      </c>
      <c r="R87">
        <v>105.63</v>
      </c>
      <c r="S87">
        <v>6.3085000000000004</v>
      </c>
      <c r="T87">
        <v>24</v>
      </c>
    </row>
    <row r="88" spans="1:20">
      <c r="A88" t="s">
        <v>142</v>
      </c>
      <c r="B88" t="s">
        <v>2</v>
      </c>
      <c r="C88" t="s">
        <v>85</v>
      </c>
      <c r="D88" t="s">
        <v>2</v>
      </c>
      <c r="E88" t="s">
        <v>85</v>
      </c>
      <c r="F88">
        <v>-0.54120000000000001</v>
      </c>
      <c r="G88">
        <v>150.46170000000001</v>
      </c>
      <c r="H88" t="s">
        <v>722</v>
      </c>
      <c r="I88">
        <v>94</v>
      </c>
      <c r="J88">
        <v>87</v>
      </c>
      <c r="K88">
        <v>39</v>
      </c>
      <c r="L88" t="s">
        <v>722</v>
      </c>
      <c r="M88">
        <v>2.2915000000000001</v>
      </c>
      <c r="N88">
        <v>111.875</v>
      </c>
      <c r="O88">
        <v>24.875</v>
      </c>
      <c r="P88">
        <v>4.375</v>
      </c>
      <c r="Q88">
        <v>164.726</v>
      </c>
      <c r="R88">
        <v>111.3008</v>
      </c>
      <c r="S88">
        <v>3.6017999999999999</v>
      </c>
      <c r="T88">
        <v>59</v>
      </c>
    </row>
    <row r="89" spans="1:20">
      <c r="A89" t="s">
        <v>125</v>
      </c>
      <c r="B89" t="s">
        <v>1</v>
      </c>
      <c r="C89" t="s">
        <v>26</v>
      </c>
      <c r="D89" t="s">
        <v>1</v>
      </c>
      <c r="E89" t="s">
        <v>26</v>
      </c>
      <c r="F89">
        <v>-0.70199999999999996</v>
      </c>
      <c r="G89">
        <v>143.0643</v>
      </c>
      <c r="H89" t="s">
        <v>722</v>
      </c>
      <c r="I89">
        <v>100</v>
      </c>
      <c r="J89">
        <v>88</v>
      </c>
      <c r="K89">
        <v>31</v>
      </c>
      <c r="L89" t="s">
        <v>722</v>
      </c>
      <c r="M89">
        <v>4.5789</v>
      </c>
      <c r="N89">
        <v>99.295000000000002</v>
      </c>
      <c r="O89">
        <v>11.295</v>
      </c>
      <c r="P89">
        <v>3.7</v>
      </c>
      <c r="Q89">
        <v>166.03700000000001</v>
      </c>
      <c r="R89">
        <v>120.3365</v>
      </c>
      <c r="S89">
        <v>4.2842000000000002</v>
      </c>
      <c r="T89">
        <v>42</v>
      </c>
    </row>
    <row r="90" spans="1:20">
      <c r="A90" t="s">
        <v>135</v>
      </c>
      <c r="B90" t="s">
        <v>2</v>
      </c>
      <c r="C90" t="s">
        <v>62</v>
      </c>
      <c r="D90" t="s">
        <v>2</v>
      </c>
      <c r="E90" t="s">
        <v>62</v>
      </c>
      <c r="F90">
        <v>-2.2296999999999998</v>
      </c>
      <c r="G90">
        <v>148.7732</v>
      </c>
      <c r="H90" t="s">
        <v>722</v>
      </c>
      <c r="I90">
        <v>95</v>
      </c>
      <c r="J90">
        <v>89</v>
      </c>
      <c r="K90">
        <v>40</v>
      </c>
      <c r="L90" t="s">
        <v>722</v>
      </c>
      <c r="M90">
        <v>2.4918</v>
      </c>
      <c r="N90">
        <v>110.575</v>
      </c>
      <c r="O90">
        <v>21.574999999999999</v>
      </c>
      <c r="P90">
        <v>3.4</v>
      </c>
      <c r="Q90">
        <v>158.5461</v>
      </c>
      <c r="R90">
        <v>130.59270000000001</v>
      </c>
      <c r="S90">
        <v>3.7256999999999998</v>
      </c>
      <c r="T90">
        <v>49</v>
      </c>
    </row>
    <row r="91" spans="1:20">
      <c r="A91" t="s">
        <v>137</v>
      </c>
      <c r="B91" t="s">
        <v>2</v>
      </c>
      <c r="C91" t="s">
        <v>73</v>
      </c>
      <c r="D91" t="s">
        <v>2</v>
      </c>
      <c r="E91" t="s">
        <v>73</v>
      </c>
      <c r="F91">
        <v>-3.4358</v>
      </c>
      <c r="G91">
        <v>147.56710000000001</v>
      </c>
      <c r="H91" t="s">
        <v>722</v>
      </c>
      <c r="I91">
        <v>104</v>
      </c>
      <c r="J91">
        <v>90</v>
      </c>
      <c r="K91">
        <v>41</v>
      </c>
      <c r="L91" t="s">
        <v>722</v>
      </c>
      <c r="M91">
        <v>2.5804999999999998</v>
      </c>
      <c r="N91">
        <v>112.075</v>
      </c>
      <c r="O91">
        <v>22.074999999999999</v>
      </c>
      <c r="P91">
        <v>3.8</v>
      </c>
      <c r="Q91">
        <v>164.00620000000001</v>
      </c>
      <c r="R91">
        <v>120.78879999999999</v>
      </c>
      <c r="S91">
        <v>3.8159000000000001</v>
      </c>
      <c r="T91">
        <v>67</v>
      </c>
    </row>
    <row r="92" spans="1:20">
      <c r="A92" t="s">
        <v>150</v>
      </c>
      <c r="B92" t="s">
        <v>0</v>
      </c>
      <c r="C92" t="s">
        <v>71</v>
      </c>
      <c r="D92" t="s">
        <v>0</v>
      </c>
      <c r="E92" t="s">
        <v>71</v>
      </c>
      <c r="F92">
        <v>-4.8598999999999997</v>
      </c>
      <c r="G92">
        <v>250.9486</v>
      </c>
      <c r="H92" t="s">
        <v>722</v>
      </c>
      <c r="I92">
        <v>89</v>
      </c>
      <c r="J92">
        <v>91</v>
      </c>
      <c r="K92">
        <v>12</v>
      </c>
      <c r="L92" t="s">
        <v>722</v>
      </c>
      <c r="M92">
        <v>2.1878000000000002</v>
      </c>
      <c r="N92">
        <v>109.74</v>
      </c>
      <c r="O92">
        <v>18.739999999999998</v>
      </c>
      <c r="P92">
        <v>4.7</v>
      </c>
      <c r="Q92">
        <v>262.63810000000001</v>
      </c>
      <c r="R92">
        <v>229.0855</v>
      </c>
      <c r="S92">
        <v>2.6267</v>
      </c>
      <c r="T92">
        <v>13</v>
      </c>
    </row>
    <row r="93" spans="1:20">
      <c r="A93" t="s">
        <v>124</v>
      </c>
      <c r="B93" t="s">
        <v>1</v>
      </c>
      <c r="C93" t="s">
        <v>26</v>
      </c>
      <c r="D93" t="s">
        <v>1</v>
      </c>
      <c r="E93" t="s">
        <v>26</v>
      </c>
      <c r="F93">
        <v>-5.1147</v>
      </c>
      <c r="G93">
        <v>138.6516</v>
      </c>
      <c r="H93" t="s">
        <v>722</v>
      </c>
      <c r="I93">
        <v>84</v>
      </c>
      <c r="J93">
        <v>92</v>
      </c>
      <c r="K93">
        <v>32</v>
      </c>
      <c r="L93" t="s">
        <v>722</v>
      </c>
      <c r="M93">
        <v>3.7919</v>
      </c>
      <c r="N93">
        <v>81.41</v>
      </c>
      <c r="O93">
        <v>-10.59</v>
      </c>
      <c r="P93">
        <v>6.875</v>
      </c>
      <c r="Q93">
        <v>155.10419999999999</v>
      </c>
      <c r="R93">
        <v>94.084100000000007</v>
      </c>
      <c r="S93">
        <v>7.1661000000000001</v>
      </c>
      <c r="T93">
        <v>22</v>
      </c>
    </row>
    <row r="94" spans="1:20">
      <c r="A94" t="s">
        <v>151</v>
      </c>
      <c r="B94" t="s">
        <v>1</v>
      </c>
      <c r="C94" t="s">
        <v>55</v>
      </c>
      <c r="D94" t="s">
        <v>1</v>
      </c>
      <c r="E94" t="s">
        <v>55</v>
      </c>
      <c r="F94">
        <v>-5.4469000000000003</v>
      </c>
      <c r="G94">
        <v>138.3194</v>
      </c>
      <c r="H94" t="s">
        <v>722</v>
      </c>
      <c r="I94">
        <v>96</v>
      </c>
      <c r="J94">
        <v>93</v>
      </c>
      <c r="K94">
        <v>33</v>
      </c>
      <c r="L94" t="s">
        <v>722</v>
      </c>
      <c r="M94">
        <v>7.0244</v>
      </c>
      <c r="N94">
        <v>70.69</v>
      </c>
      <c r="O94">
        <v>-22.31</v>
      </c>
      <c r="P94">
        <v>21.975000000000001</v>
      </c>
      <c r="Q94">
        <v>177.76689999999999</v>
      </c>
      <c r="R94">
        <v>98.210899999999995</v>
      </c>
      <c r="S94">
        <v>8.6071000000000009</v>
      </c>
      <c r="T94">
        <v>10</v>
      </c>
    </row>
    <row r="95" spans="1:20">
      <c r="A95" t="s">
        <v>133</v>
      </c>
      <c r="B95" t="s">
        <v>3</v>
      </c>
      <c r="C95" t="s">
        <v>44</v>
      </c>
      <c r="D95" t="s">
        <v>3</v>
      </c>
      <c r="E95" t="s">
        <v>44</v>
      </c>
      <c r="F95">
        <v>-5.6797000000000004</v>
      </c>
      <c r="G95">
        <v>127.4023</v>
      </c>
      <c r="H95" t="s">
        <v>722</v>
      </c>
      <c r="I95">
        <v>101</v>
      </c>
      <c r="J95">
        <v>94</v>
      </c>
      <c r="K95">
        <v>8</v>
      </c>
      <c r="L95" t="s">
        <v>722</v>
      </c>
      <c r="M95">
        <v>2.0640000000000001</v>
      </c>
      <c r="N95">
        <v>116.22</v>
      </c>
      <c r="O95">
        <v>22.22</v>
      </c>
      <c r="P95">
        <v>4.25</v>
      </c>
      <c r="Q95">
        <v>137.5635</v>
      </c>
      <c r="R95">
        <v>110.10339999999999</v>
      </c>
      <c r="S95">
        <v>5.0857999999999999</v>
      </c>
      <c r="T95">
        <v>13</v>
      </c>
    </row>
    <row r="96" spans="1:20">
      <c r="A96" t="s">
        <v>140</v>
      </c>
      <c r="B96" t="s">
        <v>3</v>
      </c>
      <c r="C96" t="s">
        <v>141</v>
      </c>
      <c r="D96" t="s">
        <v>3</v>
      </c>
      <c r="E96" t="s">
        <v>141</v>
      </c>
      <c r="F96">
        <v>-5.7805</v>
      </c>
      <c r="G96">
        <v>127.3015</v>
      </c>
      <c r="H96" t="s">
        <v>722</v>
      </c>
      <c r="I96">
        <v>97</v>
      </c>
      <c r="J96">
        <v>95</v>
      </c>
      <c r="K96">
        <v>9</v>
      </c>
      <c r="L96" t="s">
        <v>722</v>
      </c>
      <c r="M96">
        <v>8.7599</v>
      </c>
      <c r="N96">
        <v>112.785</v>
      </c>
      <c r="O96">
        <v>17.785</v>
      </c>
      <c r="P96">
        <v>3.35</v>
      </c>
      <c r="Q96">
        <v>144.91460000000001</v>
      </c>
      <c r="R96">
        <v>105.9278</v>
      </c>
      <c r="S96">
        <v>4.1406999999999998</v>
      </c>
      <c r="T96">
        <v>10</v>
      </c>
    </row>
    <row r="97" spans="1:20">
      <c r="A97" t="s">
        <v>175</v>
      </c>
      <c r="B97" t="s">
        <v>0</v>
      </c>
      <c r="C97" t="s">
        <v>85</v>
      </c>
      <c r="D97" t="s">
        <v>0</v>
      </c>
      <c r="E97" t="s">
        <v>85</v>
      </c>
      <c r="F97">
        <v>-5.9969999999999999</v>
      </c>
      <c r="G97">
        <v>249.81139999999999</v>
      </c>
      <c r="H97" t="s">
        <v>722</v>
      </c>
      <c r="I97">
        <v>109</v>
      </c>
      <c r="J97">
        <v>96</v>
      </c>
      <c r="K97">
        <v>13</v>
      </c>
      <c r="L97" t="s">
        <v>722</v>
      </c>
      <c r="M97">
        <v>6.9203999999999999</v>
      </c>
      <c r="N97">
        <v>140.13999999999999</v>
      </c>
      <c r="O97">
        <v>44.14</v>
      </c>
      <c r="P97">
        <v>3.7749999999999999</v>
      </c>
      <c r="Q97">
        <v>260.8134</v>
      </c>
      <c r="R97">
        <v>219.8066</v>
      </c>
      <c r="S97">
        <v>3.2524000000000002</v>
      </c>
      <c r="T97">
        <v>24</v>
      </c>
    </row>
    <row r="98" spans="1:20">
      <c r="A98" t="s">
        <v>784</v>
      </c>
      <c r="B98" t="s">
        <v>4</v>
      </c>
      <c r="C98" t="s">
        <v>47</v>
      </c>
      <c r="D98" t="s">
        <v>4</v>
      </c>
      <c r="E98" t="s">
        <v>47</v>
      </c>
      <c r="F98">
        <v>-6</v>
      </c>
      <c r="G98">
        <v>192.4248</v>
      </c>
      <c r="H98" t="s">
        <v>722</v>
      </c>
      <c r="I98">
        <v>167</v>
      </c>
      <c r="J98">
        <v>97</v>
      </c>
      <c r="K98">
        <v>1</v>
      </c>
      <c r="L98" t="s">
        <v>722</v>
      </c>
      <c r="M98">
        <v>4.4001999999999999</v>
      </c>
      <c r="N98">
        <v>123.65</v>
      </c>
      <c r="O98">
        <v>26.65</v>
      </c>
      <c r="P98">
        <v>2.6749999999999998</v>
      </c>
      <c r="Q98">
        <v>199.0087</v>
      </c>
      <c r="R98">
        <v>137.27369999999999</v>
      </c>
      <c r="S98">
        <v>3.5952000000000002</v>
      </c>
      <c r="T98" t="s">
        <v>722</v>
      </c>
    </row>
    <row r="99" spans="1:20">
      <c r="A99" t="s">
        <v>117</v>
      </c>
      <c r="B99" t="s">
        <v>2</v>
      </c>
      <c r="C99" t="s">
        <v>49</v>
      </c>
      <c r="D99" t="s">
        <v>2</v>
      </c>
      <c r="E99" t="s">
        <v>49</v>
      </c>
      <c r="F99">
        <v>-6.0072999999999999</v>
      </c>
      <c r="G99">
        <v>144.9956</v>
      </c>
      <c r="H99" t="s">
        <v>722</v>
      </c>
      <c r="I99">
        <v>80</v>
      </c>
      <c r="J99">
        <v>98</v>
      </c>
      <c r="K99">
        <v>42</v>
      </c>
      <c r="L99" t="s">
        <v>722</v>
      </c>
      <c r="M99">
        <v>2.7058</v>
      </c>
      <c r="N99">
        <v>92.26</v>
      </c>
      <c r="O99">
        <v>-5.74</v>
      </c>
      <c r="P99">
        <v>3.92</v>
      </c>
      <c r="Q99">
        <v>168.10980000000001</v>
      </c>
      <c r="R99">
        <v>126.8605</v>
      </c>
      <c r="S99">
        <v>3.1307999999999998</v>
      </c>
      <c r="T99">
        <v>55</v>
      </c>
    </row>
    <row r="100" spans="1:20">
      <c r="A100" t="s">
        <v>149</v>
      </c>
      <c r="B100" t="s">
        <v>2</v>
      </c>
      <c r="C100" t="s">
        <v>68</v>
      </c>
      <c r="D100" t="s">
        <v>2</v>
      </c>
      <c r="E100" t="s">
        <v>68</v>
      </c>
      <c r="F100">
        <v>-6.0252999999999997</v>
      </c>
      <c r="G100">
        <v>144.9776</v>
      </c>
      <c r="H100" t="s">
        <v>722</v>
      </c>
      <c r="I100">
        <v>88</v>
      </c>
      <c r="J100">
        <v>99</v>
      </c>
      <c r="K100">
        <v>43</v>
      </c>
      <c r="L100" t="s">
        <v>722</v>
      </c>
      <c r="M100">
        <v>6.7956000000000003</v>
      </c>
      <c r="N100">
        <v>82.355000000000004</v>
      </c>
      <c r="O100">
        <v>-16.645</v>
      </c>
      <c r="P100">
        <v>4.375</v>
      </c>
      <c r="Q100">
        <v>157.0136</v>
      </c>
      <c r="R100">
        <v>114.7069</v>
      </c>
      <c r="S100">
        <v>3.2627000000000002</v>
      </c>
      <c r="T100">
        <v>54</v>
      </c>
    </row>
    <row r="101" spans="1:20">
      <c r="A101" t="s">
        <v>128</v>
      </c>
      <c r="B101" t="s">
        <v>0</v>
      </c>
      <c r="C101" t="s">
        <v>30</v>
      </c>
      <c r="D101" t="s">
        <v>0</v>
      </c>
      <c r="E101" t="s">
        <v>30</v>
      </c>
      <c r="F101">
        <v>-8.0983000000000001</v>
      </c>
      <c r="G101">
        <v>247.71019999999999</v>
      </c>
      <c r="H101" t="s">
        <v>722</v>
      </c>
      <c r="I101">
        <v>71</v>
      </c>
      <c r="J101">
        <v>100</v>
      </c>
      <c r="K101">
        <v>14</v>
      </c>
      <c r="L101" t="s">
        <v>722</v>
      </c>
      <c r="M101">
        <v>12.6747</v>
      </c>
      <c r="N101">
        <v>95.53</v>
      </c>
      <c r="O101">
        <v>-4.47</v>
      </c>
      <c r="P101">
        <v>7.7249999999999996</v>
      </c>
      <c r="Q101">
        <v>268.10500000000002</v>
      </c>
      <c r="R101">
        <v>228.08779999999999</v>
      </c>
      <c r="S101">
        <v>2.6572</v>
      </c>
      <c r="T101">
        <v>19</v>
      </c>
    </row>
    <row r="102" spans="1:20">
      <c r="A102" t="s">
        <v>143</v>
      </c>
      <c r="B102" t="s">
        <v>3</v>
      </c>
      <c r="C102" t="s">
        <v>64</v>
      </c>
      <c r="D102" t="s">
        <v>3</v>
      </c>
      <c r="E102" t="s">
        <v>64</v>
      </c>
      <c r="F102">
        <v>-9.7068999999999992</v>
      </c>
      <c r="G102">
        <v>123.37520000000001</v>
      </c>
      <c r="H102" t="s">
        <v>722</v>
      </c>
      <c r="I102">
        <v>90</v>
      </c>
      <c r="J102">
        <v>101</v>
      </c>
      <c r="K102">
        <v>10</v>
      </c>
      <c r="L102" t="s">
        <v>722</v>
      </c>
      <c r="M102">
        <v>9.8664000000000005</v>
      </c>
      <c r="N102">
        <v>85.63</v>
      </c>
      <c r="O102">
        <v>-15.37</v>
      </c>
      <c r="P102">
        <v>4.6500000000000004</v>
      </c>
      <c r="Q102">
        <v>135.86070000000001</v>
      </c>
      <c r="R102">
        <v>104.2503</v>
      </c>
      <c r="S102">
        <v>6.5945</v>
      </c>
      <c r="T102">
        <v>7</v>
      </c>
    </row>
    <row r="103" spans="1:20">
      <c r="A103" t="s">
        <v>733</v>
      </c>
      <c r="B103" t="s">
        <v>4</v>
      </c>
      <c r="C103" t="s">
        <v>32</v>
      </c>
      <c r="D103" t="s">
        <v>4</v>
      </c>
      <c r="E103" t="s">
        <v>32</v>
      </c>
      <c r="F103">
        <v>-9.9457000000000004</v>
      </c>
      <c r="G103">
        <v>188.47909999999999</v>
      </c>
      <c r="H103" t="s">
        <v>722</v>
      </c>
      <c r="I103">
        <v>143</v>
      </c>
      <c r="J103">
        <v>102</v>
      </c>
      <c r="K103">
        <v>2</v>
      </c>
      <c r="L103" t="s">
        <v>722</v>
      </c>
      <c r="M103">
        <v>9.8048999999999999</v>
      </c>
      <c r="N103">
        <v>107.82</v>
      </c>
      <c r="O103">
        <v>5.82</v>
      </c>
      <c r="P103">
        <v>4.1749999999999998</v>
      </c>
      <c r="Q103">
        <v>202.7724</v>
      </c>
      <c r="R103">
        <v>145</v>
      </c>
      <c r="S103">
        <v>10.1548</v>
      </c>
      <c r="T103" t="s">
        <v>722</v>
      </c>
    </row>
    <row r="104" spans="1:20">
      <c r="A104" t="s">
        <v>789</v>
      </c>
      <c r="B104" t="s">
        <v>4</v>
      </c>
      <c r="C104" t="s">
        <v>55</v>
      </c>
      <c r="D104" t="s">
        <v>4</v>
      </c>
      <c r="E104" t="s">
        <v>55</v>
      </c>
      <c r="F104">
        <v>-10.854799999999999</v>
      </c>
      <c r="G104">
        <v>187.57</v>
      </c>
      <c r="H104" t="s">
        <v>722</v>
      </c>
      <c r="I104">
        <v>172</v>
      </c>
      <c r="J104">
        <v>103</v>
      </c>
      <c r="K104">
        <v>3</v>
      </c>
      <c r="L104" t="s">
        <v>722</v>
      </c>
      <c r="M104">
        <v>18.3383</v>
      </c>
      <c r="N104">
        <v>128.75</v>
      </c>
      <c r="O104">
        <v>25.75</v>
      </c>
      <c r="P104">
        <v>2.5249999999999999</v>
      </c>
      <c r="Q104">
        <v>198.91050000000001</v>
      </c>
      <c r="R104">
        <v>104</v>
      </c>
      <c r="S104">
        <v>8.9291999999999998</v>
      </c>
      <c r="T104" t="s">
        <v>722</v>
      </c>
    </row>
    <row r="105" spans="1:20">
      <c r="A105" t="s">
        <v>158</v>
      </c>
      <c r="B105" t="s">
        <v>2</v>
      </c>
      <c r="C105" t="s">
        <v>30</v>
      </c>
      <c r="D105" t="s">
        <v>2</v>
      </c>
      <c r="E105" t="s">
        <v>30</v>
      </c>
      <c r="F105">
        <v>-11.401</v>
      </c>
      <c r="G105">
        <v>139.6019</v>
      </c>
      <c r="H105" t="s">
        <v>722</v>
      </c>
      <c r="I105">
        <v>114</v>
      </c>
      <c r="J105">
        <v>104</v>
      </c>
      <c r="K105">
        <v>44</v>
      </c>
      <c r="L105" t="s">
        <v>722</v>
      </c>
      <c r="M105">
        <v>3.0327999999999999</v>
      </c>
      <c r="N105">
        <v>78.795000000000002</v>
      </c>
      <c r="O105">
        <v>-25.204999999999998</v>
      </c>
      <c r="P105">
        <v>4.6749999999999998</v>
      </c>
      <c r="Q105">
        <v>154.6217</v>
      </c>
      <c r="R105">
        <v>88.812700000000007</v>
      </c>
      <c r="S105">
        <v>4.9589999999999996</v>
      </c>
      <c r="T105">
        <v>43</v>
      </c>
    </row>
    <row r="106" spans="1:20">
      <c r="A106" t="s">
        <v>129</v>
      </c>
      <c r="B106" t="s">
        <v>1</v>
      </c>
      <c r="C106" t="s">
        <v>53</v>
      </c>
      <c r="D106" t="s">
        <v>1</v>
      </c>
      <c r="E106" t="s">
        <v>53</v>
      </c>
      <c r="F106">
        <v>-12.366199999999999</v>
      </c>
      <c r="G106">
        <v>131.40010000000001</v>
      </c>
      <c r="H106" t="s">
        <v>722</v>
      </c>
      <c r="I106">
        <v>66</v>
      </c>
      <c r="J106">
        <v>105</v>
      </c>
      <c r="K106">
        <v>34</v>
      </c>
      <c r="L106" t="s">
        <v>722</v>
      </c>
      <c r="M106">
        <v>1.3905000000000001</v>
      </c>
      <c r="N106">
        <v>55.64</v>
      </c>
      <c r="O106">
        <v>-49.36</v>
      </c>
      <c r="P106">
        <v>7.15</v>
      </c>
      <c r="Q106">
        <v>146.9667</v>
      </c>
      <c r="R106">
        <v>91.959400000000002</v>
      </c>
      <c r="S106">
        <v>4.9341999999999997</v>
      </c>
      <c r="T106">
        <v>25</v>
      </c>
    </row>
    <row r="107" spans="1:20">
      <c r="A107" t="s">
        <v>131</v>
      </c>
      <c r="B107" t="s">
        <v>1</v>
      </c>
      <c r="C107" t="s">
        <v>132</v>
      </c>
      <c r="D107" t="s">
        <v>1</v>
      </c>
      <c r="E107" t="s">
        <v>132</v>
      </c>
      <c r="F107">
        <v>-12.5764</v>
      </c>
      <c r="G107">
        <v>131.18989999999999</v>
      </c>
      <c r="H107" t="s">
        <v>722</v>
      </c>
      <c r="I107">
        <v>87</v>
      </c>
      <c r="J107">
        <v>106</v>
      </c>
      <c r="K107">
        <v>35</v>
      </c>
      <c r="L107" t="s">
        <v>722</v>
      </c>
      <c r="M107">
        <v>8.3356999999999992</v>
      </c>
      <c r="N107">
        <v>92.465000000000003</v>
      </c>
      <c r="O107">
        <v>-13.535</v>
      </c>
      <c r="P107">
        <v>5.0750000000000002</v>
      </c>
      <c r="Q107">
        <v>149.68680000000001</v>
      </c>
      <c r="R107">
        <v>105.078</v>
      </c>
      <c r="S107">
        <v>4.1736000000000004</v>
      </c>
      <c r="T107">
        <v>41</v>
      </c>
    </row>
    <row r="108" spans="1:20">
      <c r="A108" t="s">
        <v>118</v>
      </c>
      <c r="B108" t="s">
        <v>2</v>
      </c>
      <c r="C108" t="s">
        <v>15</v>
      </c>
      <c r="D108" t="s">
        <v>2</v>
      </c>
      <c r="E108" t="s">
        <v>15</v>
      </c>
      <c r="F108">
        <v>-14.2409</v>
      </c>
      <c r="G108">
        <v>136.762</v>
      </c>
      <c r="H108" t="s">
        <v>722</v>
      </c>
      <c r="I108">
        <v>69</v>
      </c>
      <c r="J108">
        <v>107</v>
      </c>
      <c r="K108">
        <v>45</v>
      </c>
      <c r="L108" t="s">
        <v>722</v>
      </c>
      <c r="M108">
        <v>0.41539999999999999</v>
      </c>
      <c r="N108">
        <v>56.585000000000001</v>
      </c>
      <c r="O108">
        <v>-50.414999999999999</v>
      </c>
      <c r="P108">
        <v>10.3</v>
      </c>
      <c r="Q108">
        <v>166.196</v>
      </c>
      <c r="R108">
        <v>86.831500000000005</v>
      </c>
      <c r="S108">
        <v>5.5194000000000001</v>
      </c>
      <c r="T108">
        <v>25</v>
      </c>
    </row>
    <row r="109" spans="1:20">
      <c r="A109" t="s">
        <v>218</v>
      </c>
      <c r="B109" t="s">
        <v>2</v>
      </c>
      <c r="C109" t="s">
        <v>75</v>
      </c>
      <c r="D109" t="s">
        <v>2</v>
      </c>
      <c r="E109" t="s">
        <v>75</v>
      </c>
      <c r="F109">
        <v>-14.6266</v>
      </c>
      <c r="G109">
        <v>136.37629999999999</v>
      </c>
      <c r="H109" t="s">
        <v>722</v>
      </c>
      <c r="I109">
        <v>110</v>
      </c>
      <c r="J109">
        <v>108</v>
      </c>
      <c r="K109">
        <v>46</v>
      </c>
      <c r="L109" t="s">
        <v>722</v>
      </c>
      <c r="M109">
        <v>0.66830000000000001</v>
      </c>
      <c r="N109">
        <v>101.67</v>
      </c>
      <c r="O109">
        <v>-6.33</v>
      </c>
      <c r="P109">
        <v>3.05</v>
      </c>
      <c r="Q109">
        <v>158.0248</v>
      </c>
      <c r="R109">
        <v>97.073899999999995</v>
      </c>
      <c r="S109">
        <v>4.5660999999999996</v>
      </c>
      <c r="T109">
        <v>52</v>
      </c>
    </row>
    <row r="110" spans="1:20">
      <c r="A110" t="s">
        <v>203</v>
      </c>
      <c r="B110" t="s">
        <v>2</v>
      </c>
      <c r="C110" t="s">
        <v>32</v>
      </c>
      <c r="D110" t="s">
        <v>2</v>
      </c>
      <c r="E110" t="s">
        <v>32</v>
      </c>
      <c r="F110">
        <v>-14.686</v>
      </c>
      <c r="G110">
        <v>136.3169</v>
      </c>
      <c r="H110" t="s">
        <v>722</v>
      </c>
      <c r="I110">
        <v>146</v>
      </c>
      <c r="J110">
        <v>109</v>
      </c>
      <c r="K110">
        <v>47</v>
      </c>
      <c r="L110" t="s">
        <v>722</v>
      </c>
      <c r="M110">
        <v>1.8017000000000001</v>
      </c>
      <c r="N110">
        <v>157.51</v>
      </c>
      <c r="O110">
        <v>48.51</v>
      </c>
      <c r="P110">
        <v>1.35</v>
      </c>
      <c r="Q110">
        <v>152.14580000000001</v>
      </c>
      <c r="R110">
        <v>112.486</v>
      </c>
      <c r="S110">
        <v>3.3130999999999999</v>
      </c>
      <c r="T110">
        <v>74</v>
      </c>
    </row>
    <row r="111" spans="1:20">
      <c r="A111" t="s">
        <v>121</v>
      </c>
      <c r="B111" t="s">
        <v>1</v>
      </c>
      <c r="C111" t="s">
        <v>30</v>
      </c>
      <c r="D111" t="s">
        <v>1</v>
      </c>
      <c r="E111" t="s">
        <v>30</v>
      </c>
      <c r="F111">
        <v>-14.9369</v>
      </c>
      <c r="G111">
        <v>128.82939999999999</v>
      </c>
      <c r="H111" t="s">
        <v>722</v>
      </c>
      <c r="I111">
        <v>98</v>
      </c>
      <c r="J111">
        <v>110</v>
      </c>
      <c r="K111">
        <v>36</v>
      </c>
      <c r="L111" t="s">
        <v>722</v>
      </c>
      <c r="M111">
        <v>12.647600000000001</v>
      </c>
      <c r="N111">
        <v>77.89</v>
      </c>
      <c r="O111">
        <v>-32.11</v>
      </c>
      <c r="P111">
        <v>4.75</v>
      </c>
      <c r="Q111">
        <v>144.9563</v>
      </c>
      <c r="R111">
        <v>98.7654</v>
      </c>
      <c r="S111">
        <v>3.7389000000000001</v>
      </c>
      <c r="T111">
        <v>45</v>
      </c>
    </row>
    <row r="112" spans="1:20">
      <c r="A112" t="s">
        <v>213</v>
      </c>
      <c r="B112" t="s">
        <v>2</v>
      </c>
      <c r="C112" t="s">
        <v>34</v>
      </c>
      <c r="D112" t="s">
        <v>2</v>
      </c>
      <c r="E112" t="s">
        <v>34</v>
      </c>
      <c r="F112">
        <v>-15.903700000000001</v>
      </c>
      <c r="G112">
        <v>135.0992</v>
      </c>
      <c r="H112" t="s">
        <v>722</v>
      </c>
      <c r="I112">
        <v>119</v>
      </c>
      <c r="J112">
        <v>111</v>
      </c>
      <c r="K112">
        <v>48</v>
      </c>
      <c r="L112" t="s">
        <v>722</v>
      </c>
      <c r="M112">
        <v>2.1421999999999999</v>
      </c>
      <c r="N112">
        <v>99.605000000000004</v>
      </c>
      <c r="O112">
        <v>-11.395</v>
      </c>
      <c r="P112">
        <v>3.4</v>
      </c>
      <c r="Q112">
        <v>154.53809999999999</v>
      </c>
      <c r="R112">
        <v>107.5676</v>
      </c>
      <c r="S112">
        <v>2.1629999999999998</v>
      </c>
      <c r="T112">
        <v>71</v>
      </c>
    </row>
    <row r="113" spans="1:20">
      <c r="A113" t="s">
        <v>196</v>
      </c>
      <c r="B113" t="s">
        <v>2</v>
      </c>
      <c r="C113" t="s">
        <v>28</v>
      </c>
      <c r="D113" t="s">
        <v>2</v>
      </c>
      <c r="E113" t="s">
        <v>28</v>
      </c>
      <c r="F113">
        <v>-17.0717</v>
      </c>
      <c r="G113">
        <v>133.93119999999999</v>
      </c>
      <c r="H113" t="s">
        <v>722</v>
      </c>
      <c r="I113">
        <v>122</v>
      </c>
      <c r="J113">
        <v>112</v>
      </c>
      <c r="K113">
        <v>49</v>
      </c>
      <c r="L113" t="s">
        <v>722</v>
      </c>
      <c r="M113">
        <v>2.4211</v>
      </c>
      <c r="N113">
        <v>128.58500000000001</v>
      </c>
      <c r="O113">
        <v>16.585000000000001</v>
      </c>
      <c r="P113">
        <v>2.15</v>
      </c>
      <c r="Q113">
        <v>153.46789999999999</v>
      </c>
      <c r="R113">
        <v>113.6036</v>
      </c>
      <c r="S113">
        <v>3.0249999999999999</v>
      </c>
      <c r="T113">
        <v>73</v>
      </c>
    </row>
    <row r="114" spans="1:20">
      <c r="A114" t="s">
        <v>198</v>
      </c>
      <c r="B114" t="s">
        <v>0</v>
      </c>
      <c r="C114" t="s">
        <v>49</v>
      </c>
      <c r="D114" t="s">
        <v>0</v>
      </c>
      <c r="E114" t="s">
        <v>49</v>
      </c>
      <c r="F114">
        <v>-17.736499999999999</v>
      </c>
      <c r="G114">
        <v>238.0719</v>
      </c>
      <c r="H114" t="s">
        <v>722</v>
      </c>
      <c r="I114">
        <v>120</v>
      </c>
      <c r="J114">
        <v>113</v>
      </c>
      <c r="K114">
        <v>15</v>
      </c>
      <c r="L114" t="s">
        <v>722</v>
      </c>
      <c r="M114">
        <v>7.6360000000000001</v>
      </c>
      <c r="N114">
        <v>143.02000000000001</v>
      </c>
      <c r="O114">
        <v>30.02</v>
      </c>
      <c r="P114">
        <v>3.45</v>
      </c>
      <c r="Q114">
        <v>254.12379999999999</v>
      </c>
      <c r="R114">
        <v>214.739</v>
      </c>
      <c r="S114">
        <v>2.1770999999999998</v>
      </c>
      <c r="T114">
        <v>26</v>
      </c>
    </row>
    <row r="115" spans="1:20">
      <c r="A115" t="s">
        <v>743</v>
      </c>
      <c r="B115" t="s">
        <v>5</v>
      </c>
      <c r="C115" t="s">
        <v>39</v>
      </c>
      <c r="D115" t="s">
        <v>5</v>
      </c>
      <c r="E115" t="s">
        <v>39</v>
      </c>
      <c r="F115">
        <v>-18</v>
      </c>
      <c r="G115">
        <v>154.84200000000001</v>
      </c>
      <c r="H115" t="s">
        <v>722</v>
      </c>
      <c r="I115">
        <v>251</v>
      </c>
      <c r="J115">
        <v>114</v>
      </c>
      <c r="K115">
        <v>1</v>
      </c>
      <c r="L115" t="s">
        <v>722</v>
      </c>
      <c r="M115">
        <v>6.7259000000000002</v>
      </c>
      <c r="N115">
        <v>137.74</v>
      </c>
      <c r="O115">
        <v>23.74</v>
      </c>
      <c r="P115">
        <v>2.0499999999999998</v>
      </c>
      <c r="Q115">
        <v>170.30840000000001</v>
      </c>
      <c r="R115">
        <v>138.6044</v>
      </c>
      <c r="S115">
        <v>5.6074000000000002</v>
      </c>
      <c r="T115" t="s">
        <v>722</v>
      </c>
    </row>
    <row r="116" spans="1:20">
      <c r="A116" t="s">
        <v>194</v>
      </c>
      <c r="B116" t="s">
        <v>2</v>
      </c>
      <c r="C116" t="s">
        <v>47</v>
      </c>
      <c r="D116" t="s">
        <v>2</v>
      </c>
      <c r="E116" t="s">
        <v>47</v>
      </c>
      <c r="F116">
        <v>-19.020199999999999</v>
      </c>
      <c r="G116">
        <v>131.98269999999999</v>
      </c>
      <c r="H116" t="s">
        <v>722</v>
      </c>
      <c r="I116">
        <v>158</v>
      </c>
      <c r="J116">
        <v>115</v>
      </c>
      <c r="K116">
        <v>50</v>
      </c>
      <c r="L116" t="s">
        <v>722</v>
      </c>
      <c r="M116">
        <v>1.6753</v>
      </c>
      <c r="N116">
        <v>162.44999999999999</v>
      </c>
      <c r="O116">
        <v>47.45</v>
      </c>
      <c r="P116">
        <v>2.3250000000000002</v>
      </c>
      <c r="Q116">
        <v>161.2525</v>
      </c>
      <c r="R116">
        <v>107.79649999999999</v>
      </c>
      <c r="S116">
        <v>5.8691000000000004</v>
      </c>
      <c r="T116">
        <v>66</v>
      </c>
    </row>
    <row r="117" spans="1:20">
      <c r="A117" t="s">
        <v>160</v>
      </c>
      <c r="B117" t="s">
        <v>3</v>
      </c>
      <c r="C117" t="s">
        <v>17</v>
      </c>
      <c r="D117" t="s">
        <v>3</v>
      </c>
      <c r="E117" t="s">
        <v>17</v>
      </c>
      <c r="F117">
        <v>-19.374099999999999</v>
      </c>
      <c r="G117">
        <v>113.708</v>
      </c>
      <c r="H117" t="s">
        <v>722</v>
      </c>
      <c r="I117">
        <v>123</v>
      </c>
      <c r="J117">
        <v>116</v>
      </c>
      <c r="K117">
        <v>11</v>
      </c>
      <c r="L117" t="s">
        <v>722</v>
      </c>
      <c r="M117">
        <v>0.4229</v>
      </c>
      <c r="N117">
        <v>125.48</v>
      </c>
      <c r="O117">
        <v>9.48</v>
      </c>
      <c r="P117">
        <v>3.25</v>
      </c>
      <c r="Q117">
        <v>131.25550000000001</v>
      </c>
      <c r="R117">
        <v>93.576400000000007</v>
      </c>
      <c r="S117">
        <v>5.4032999999999998</v>
      </c>
      <c r="T117">
        <v>20</v>
      </c>
    </row>
    <row r="118" spans="1:20">
      <c r="A118" t="s">
        <v>162</v>
      </c>
      <c r="B118" t="s">
        <v>3</v>
      </c>
      <c r="C118" t="s">
        <v>57</v>
      </c>
      <c r="D118" t="s">
        <v>3</v>
      </c>
      <c r="E118" t="s">
        <v>57</v>
      </c>
      <c r="F118">
        <v>-19.772600000000001</v>
      </c>
      <c r="G118">
        <v>113.3095</v>
      </c>
      <c r="H118" t="s">
        <v>722</v>
      </c>
      <c r="I118">
        <v>121</v>
      </c>
      <c r="J118">
        <v>117</v>
      </c>
      <c r="K118">
        <v>12</v>
      </c>
      <c r="L118" t="s">
        <v>722</v>
      </c>
      <c r="M118">
        <v>0.5514</v>
      </c>
      <c r="N118">
        <v>140.62</v>
      </c>
      <c r="O118">
        <v>23.62</v>
      </c>
      <c r="P118">
        <v>2.9</v>
      </c>
      <c r="Q118">
        <v>119.3425</v>
      </c>
      <c r="R118">
        <v>90.513000000000005</v>
      </c>
      <c r="S118">
        <v>4.4932999999999996</v>
      </c>
      <c r="T118">
        <v>19</v>
      </c>
    </row>
    <row r="119" spans="1:20">
      <c r="A119" t="s">
        <v>190</v>
      </c>
      <c r="B119" t="s">
        <v>3</v>
      </c>
      <c r="C119" t="s">
        <v>73</v>
      </c>
      <c r="D119" t="s">
        <v>3</v>
      </c>
      <c r="E119" t="s">
        <v>73</v>
      </c>
      <c r="F119">
        <v>-19.821300000000001</v>
      </c>
      <c r="G119">
        <v>113.2607</v>
      </c>
      <c r="H119" t="s">
        <v>722</v>
      </c>
      <c r="I119">
        <v>152</v>
      </c>
      <c r="J119">
        <v>118</v>
      </c>
      <c r="K119">
        <v>13</v>
      </c>
      <c r="L119" t="s">
        <v>722</v>
      </c>
      <c r="M119">
        <v>1.3332999999999999</v>
      </c>
      <c r="N119">
        <v>170.62</v>
      </c>
      <c r="O119">
        <v>52.62</v>
      </c>
      <c r="P119">
        <v>1</v>
      </c>
      <c r="Q119">
        <v>121.8446</v>
      </c>
      <c r="R119">
        <v>103.1357</v>
      </c>
      <c r="S119">
        <v>6.8845999999999998</v>
      </c>
      <c r="T119">
        <v>28</v>
      </c>
    </row>
    <row r="120" spans="1:20">
      <c r="A120" t="s">
        <v>159</v>
      </c>
      <c r="B120" t="s">
        <v>2</v>
      </c>
      <c r="C120" t="s">
        <v>49</v>
      </c>
      <c r="D120" t="s">
        <v>2</v>
      </c>
      <c r="E120" t="s">
        <v>49</v>
      </c>
      <c r="F120">
        <v>-19.965499999999999</v>
      </c>
      <c r="G120">
        <v>131.03739999999999</v>
      </c>
      <c r="H120" t="s">
        <v>722</v>
      </c>
      <c r="I120">
        <v>113</v>
      </c>
      <c r="J120">
        <v>119</v>
      </c>
      <c r="K120">
        <v>51</v>
      </c>
      <c r="L120" t="s">
        <v>722</v>
      </c>
      <c r="M120">
        <v>1.4691000000000001</v>
      </c>
      <c r="N120">
        <v>113.765</v>
      </c>
      <c r="O120">
        <v>-5.2350000000000003</v>
      </c>
      <c r="P120">
        <v>2.4</v>
      </c>
      <c r="Q120">
        <v>158.0797</v>
      </c>
      <c r="R120">
        <v>91.608999999999995</v>
      </c>
      <c r="S120">
        <v>6.9588000000000001</v>
      </c>
      <c r="T120">
        <v>46</v>
      </c>
    </row>
    <row r="121" spans="1:20">
      <c r="A121" t="s">
        <v>172</v>
      </c>
      <c r="B121" t="s">
        <v>3</v>
      </c>
      <c r="C121" t="s">
        <v>24</v>
      </c>
      <c r="D121" t="s">
        <v>3</v>
      </c>
      <c r="E121" t="s">
        <v>24</v>
      </c>
      <c r="F121">
        <v>-20.826699999999999</v>
      </c>
      <c r="G121">
        <v>112.25530000000001</v>
      </c>
      <c r="H121" t="s">
        <v>722</v>
      </c>
      <c r="I121">
        <v>129</v>
      </c>
      <c r="J121">
        <v>120</v>
      </c>
      <c r="K121">
        <v>14</v>
      </c>
      <c r="L121" t="s">
        <v>722</v>
      </c>
      <c r="M121">
        <v>1.5663</v>
      </c>
      <c r="N121">
        <v>113.675</v>
      </c>
      <c r="O121">
        <v>-6.3250000000000002</v>
      </c>
      <c r="P121">
        <v>2.8</v>
      </c>
      <c r="Q121">
        <v>123.8415</v>
      </c>
      <c r="R121">
        <v>96.653999999999996</v>
      </c>
      <c r="S121">
        <v>3.6383999999999999</v>
      </c>
      <c r="T121">
        <v>24</v>
      </c>
    </row>
    <row r="122" spans="1:20">
      <c r="A122" t="s">
        <v>191</v>
      </c>
      <c r="B122" t="s">
        <v>2</v>
      </c>
      <c r="C122" t="s">
        <v>95</v>
      </c>
      <c r="D122" t="s">
        <v>2</v>
      </c>
      <c r="E122" t="s">
        <v>95</v>
      </c>
      <c r="F122">
        <v>-21.425599999999999</v>
      </c>
      <c r="G122">
        <v>129.57730000000001</v>
      </c>
      <c r="H122" t="s">
        <v>722</v>
      </c>
      <c r="I122">
        <v>116</v>
      </c>
      <c r="J122">
        <v>121</v>
      </c>
      <c r="K122">
        <v>52</v>
      </c>
      <c r="L122" t="s">
        <v>722</v>
      </c>
      <c r="M122">
        <v>1.1402000000000001</v>
      </c>
      <c r="N122">
        <v>125.19</v>
      </c>
      <c r="O122">
        <v>4.1900000000000004</v>
      </c>
      <c r="P122">
        <v>1.6</v>
      </c>
      <c r="Q122">
        <v>147.17449999999999</v>
      </c>
      <c r="R122">
        <v>104.7921</v>
      </c>
      <c r="S122">
        <v>3.4727999999999999</v>
      </c>
      <c r="T122">
        <v>70</v>
      </c>
    </row>
    <row r="123" spans="1:20">
      <c r="A123" t="s">
        <v>193</v>
      </c>
      <c r="B123" t="s">
        <v>2</v>
      </c>
      <c r="C123" t="s">
        <v>132</v>
      </c>
      <c r="D123" t="s">
        <v>2</v>
      </c>
      <c r="E123" t="s">
        <v>132</v>
      </c>
      <c r="F123">
        <v>-21.4436</v>
      </c>
      <c r="G123">
        <v>129.55930000000001</v>
      </c>
      <c r="H123" t="s">
        <v>722</v>
      </c>
      <c r="I123">
        <v>147</v>
      </c>
      <c r="J123">
        <v>122</v>
      </c>
      <c r="K123">
        <v>53</v>
      </c>
      <c r="L123" t="s">
        <v>722</v>
      </c>
      <c r="M123">
        <v>2.3552</v>
      </c>
      <c r="N123">
        <v>183.38</v>
      </c>
      <c r="O123">
        <v>61.38</v>
      </c>
      <c r="P123">
        <v>1</v>
      </c>
      <c r="Q123">
        <v>150.40520000000001</v>
      </c>
      <c r="R123">
        <v>102.6063</v>
      </c>
      <c r="S123">
        <v>2.7042999999999999</v>
      </c>
      <c r="T123">
        <v>77</v>
      </c>
    </row>
    <row r="124" spans="1:20">
      <c r="A124" t="s">
        <v>163</v>
      </c>
      <c r="B124" t="s">
        <v>3</v>
      </c>
      <c r="C124" t="s">
        <v>15</v>
      </c>
      <c r="D124" t="s">
        <v>3</v>
      </c>
      <c r="E124" t="s">
        <v>15</v>
      </c>
      <c r="F124">
        <v>-21.482600000000001</v>
      </c>
      <c r="G124">
        <v>111.59950000000001</v>
      </c>
      <c r="H124" t="s">
        <v>722</v>
      </c>
      <c r="I124">
        <v>144</v>
      </c>
      <c r="J124">
        <v>123</v>
      </c>
      <c r="K124">
        <v>15</v>
      </c>
      <c r="L124" t="s">
        <v>722</v>
      </c>
      <c r="M124">
        <v>1.8559000000000001</v>
      </c>
      <c r="N124">
        <v>162.51</v>
      </c>
      <c r="O124">
        <v>39.51</v>
      </c>
      <c r="P124">
        <v>1.55</v>
      </c>
      <c r="Q124">
        <v>119.2347</v>
      </c>
      <c r="R124">
        <v>102.8721</v>
      </c>
      <c r="S124">
        <v>3.6907000000000001</v>
      </c>
      <c r="T124">
        <v>14</v>
      </c>
    </row>
    <row r="125" spans="1:20">
      <c r="A125" t="s">
        <v>161</v>
      </c>
      <c r="B125" t="s">
        <v>3</v>
      </c>
      <c r="C125" t="s">
        <v>41</v>
      </c>
      <c r="D125" t="s">
        <v>3</v>
      </c>
      <c r="E125" t="s">
        <v>41</v>
      </c>
      <c r="F125">
        <v>-23.3034</v>
      </c>
      <c r="G125">
        <v>109.7786</v>
      </c>
      <c r="H125" t="s">
        <v>722</v>
      </c>
      <c r="I125">
        <v>115</v>
      </c>
      <c r="J125">
        <v>124</v>
      </c>
      <c r="K125">
        <v>16</v>
      </c>
      <c r="L125" t="s">
        <v>722</v>
      </c>
      <c r="M125">
        <v>0.85760000000000003</v>
      </c>
      <c r="N125">
        <v>105.505</v>
      </c>
      <c r="O125">
        <v>-18.495000000000001</v>
      </c>
      <c r="P125">
        <v>3.7</v>
      </c>
      <c r="Q125">
        <v>119.3856</v>
      </c>
      <c r="R125">
        <v>89.922600000000003</v>
      </c>
      <c r="S125">
        <v>5.8522999999999996</v>
      </c>
      <c r="T125">
        <v>16</v>
      </c>
    </row>
    <row r="126" spans="1:20">
      <c r="A126" t="s">
        <v>181</v>
      </c>
      <c r="B126" t="s">
        <v>3</v>
      </c>
      <c r="C126" t="s">
        <v>47</v>
      </c>
      <c r="D126" t="s">
        <v>3</v>
      </c>
      <c r="E126" t="s">
        <v>47</v>
      </c>
      <c r="F126">
        <v>-23.3735</v>
      </c>
      <c r="G126">
        <v>109.7085</v>
      </c>
      <c r="H126" t="s">
        <v>722</v>
      </c>
      <c r="I126">
        <v>164</v>
      </c>
      <c r="J126">
        <v>125</v>
      </c>
      <c r="K126">
        <v>17</v>
      </c>
      <c r="L126" t="s">
        <v>722</v>
      </c>
      <c r="M126">
        <v>2.2538</v>
      </c>
      <c r="N126">
        <v>171.14</v>
      </c>
      <c r="O126">
        <v>46.14</v>
      </c>
      <c r="P126">
        <v>1.25</v>
      </c>
      <c r="Q126">
        <v>132.21789999999999</v>
      </c>
      <c r="R126">
        <v>93.091999999999999</v>
      </c>
      <c r="S126">
        <v>4.9195000000000002</v>
      </c>
      <c r="T126">
        <v>26</v>
      </c>
    </row>
    <row r="127" spans="1:20">
      <c r="A127" t="s">
        <v>186</v>
      </c>
      <c r="B127" t="s">
        <v>2</v>
      </c>
      <c r="C127" t="s">
        <v>64</v>
      </c>
      <c r="D127" t="s">
        <v>2</v>
      </c>
      <c r="E127" t="s">
        <v>64</v>
      </c>
      <c r="F127">
        <v>-23.687999999999999</v>
      </c>
      <c r="G127">
        <v>127.31489999999999</v>
      </c>
      <c r="H127" t="s">
        <v>722</v>
      </c>
      <c r="I127">
        <v>128</v>
      </c>
      <c r="J127">
        <v>126</v>
      </c>
      <c r="K127">
        <v>54</v>
      </c>
      <c r="L127" t="s">
        <v>722</v>
      </c>
      <c r="M127">
        <v>0.55149999999999999</v>
      </c>
      <c r="N127">
        <v>140.36500000000001</v>
      </c>
      <c r="O127">
        <v>14.365</v>
      </c>
      <c r="P127">
        <v>2.5</v>
      </c>
      <c r="Q127">
        <v>161.8158</v>
      </c>
      <c r="R127">
        <v>98.032899999999998</v>
      </c>
      <c r="S127">
        <v>6.9432999999999998</v>
      </c>
      <c r="T127">
        <v>62</v>
      </c>
    </row>
    <row r="128" spans="1:20">
      <c r="A128" t="s">
        <v>182</v>
      </c>
      <c r="B128" t="s">
        <v>0</v>
      </c>
      <c r="C128" t="s">
        <v>17</v>
      </c>
      <c r="D128" t="s">
        <v>0</v>
      </c>
      <c r="E128" t="s">
        <v>17</v>
      </c>
      <c r="F128">
        <v>-23.8095</v>
      </c>
      <c r="G128">
        <v>231.999</v>
      </c>
      <c r="H128" t="s">
        <v>722</v>
      </c>
      <c r="I128">
        <v>111</v>
      </c>
      <c r="J128">
        <v>127</v>
      </c>
      <c r="K128">
        <v>16</v>
      </c>
      <c r="L128" t="s">
        <v>722</v>
      </c>
      <c r="M128">
        <v>3.9672999999999998</v>
      </c>
      <c r="N128">
        <v>123.745</v>
      </c>
      <c r="O128">
        <v>-3.2549999999999999</v>
      </c>
      <c r="P128">
        <v>5.3</v>
      </c>
      <c r="Q128">
        <v>255.85300000000001</v>
      </c>
      <c r="R128">
        <v>198.83699999999999</v>
      </c>
      <c r="S128">
        <v>7.87</v>
      </c>
      <c r="T128">
        <v>12</v>
      </c>
    </row>
    <row r="129" spans="1:20">
      <c r="A129" t="s">
        <v>176</v>
      </c>
      <c r="B129" t="s">
        <v>2</v>
      </c>
      <c r="C129" t="s">
        <v>30</v>
      </c>
      <c r="D129" t="s">
        <v>2</v>
      </c>
      <c r="E129" t="s">
        <v>30</v>
      </c>
      <c r="F129">
        <v>-23.909600000000001</v>
      </c>
      <c r="G129">
        <v>127.0933</v>
      </c>
      <c r="H129" t="s">
        <v>722</v>
      </c>
      <c r="I129">
        <v>131</v>
      </c>
      <c r="J129">
        <v>128</v>
      </c>
      <c r="K129">
        <v>55</v>
      </c>
      <c r="L129" t="s">
        <v>722</v>
      </c>
      <c r="M129">
        <v>1.9587000000000001</v>
      </c>
      <c r="N129">
        <v>154.52000000000001</v>
      </c>
      <c r="O129">
        <v>26.52</v>
      </c>
      <c r="P129">
        <v>1.5</v>
      </c>
      <c r="Q129">
        <v>146.44759999999999</v>
      </c>
      <c r="R129">
        <v>100.2101</v>
      </c>
      <c r="S129">
        <v>2.5384000000000002</v>
      </c>
      <c r="T129">
        <v>75</v>
      </c>
    </row>
    <row r="130" spans="1:20">
      <c r="A130" t="s">
        <v>217</v>
      </c>
      <c r="B130" t="s">
        <v>2</v>
      </c>
      <c r="C130" t="s">
        <v>71</v>
      </c>
      <c r="D130" t="s">
        <v>2</v>
      </c>
      <c r="E130" t="s">
        <v>71</v>
      </c>
      <c r="F130">
        <v>-24.569299999999998</v>
      </c>
      <c r="G130">
        <v>126.4336</v>
      </c>
      <c r="H130" t="s">
        <v>722</v>
      </c>
      <c r="I130">
        <v>159</v>
      </c>
      <c r="J130">
        <v>129</v>
      </c>
      <c r="K130">
        <v>56</v>
      </c>
      <c r="L130" t="s">
        <v>722</v>
      </c>
      <c r="M130">
        <v>3.0171999999999999</v>
      </c>
      <c r="N130">
        <v>184.51</v>
      </c>
      <c r="O130">
        <v>55.51</v>
      </c>
      <c r="P130">
        <v>1.2749999999999999</v>
      </c>
      <c r="Q130">
        <v>138.27680000000001</v>
      </c>
      <c r="R130">
        <v>104.8905</v>
      </c>
      <c r="S130">
        <v>2.8616999999999999</v>
      </c>
      <c r="T130">
        <v>65</v>
      </c>
    </row>
    <row r="131" spans="1:20">
      <c r="A131" t="s">
        <v>746</v>
      </c>
      <c r="B131" t="s">
        <v>5</v>
      </c>
      <c r="C131" t="s">
        <v>49</v>
      </c>
      <c r="D131" t="s">
        <v>5</v>
      </c>
      <c r="E131" t="s">
        <v>49</v>
      </c>
      <c r="F131">
        <v>-24.6432</v>
      </c>
      <c r="G131">
        <v>148.19890000000001</v>
      </c>
      <c r="H131" t="s">
        <v>722</v>
      </c>
      <c r="I131">
        <v>281</v>
      </c>
      <c r="J131">
        <v>130</v>
      </c>
      <c r="K131">
        <v>2</v>
      </c>
      <c r="L131" t="s">
        <v>722</v>
      </c>
      <c r="M131">
        <v>0.66190000000000004</v>
      </c>
      <c r="N131">
        <v>160.69999999999999</v>
      </c>
      <c r="O131">
        <v>30.7</v>
      </c>
      <c r="P131">
        <v>0.85</v>
      </c>
      <c r="Q131">
        <v>155.1857</v>
      </c>
      <c r="R131">
        <v>136.4821</v>
      </c>
      <c r="S131">
        <v>3.8794</v>
      </c>
      <c r="T131" t="s">
        <v>722</v>
      </c>
    </row>
    <row r="132" spans="1:20">
      <c r="A132" t="s">
        <v>759</v>
      </c>
      <c r="B132" t="s">
        <v>5</v>
      </c>
      <c r="C132" t="s">
        <v>44</v>
      </c>
      <c r="D132" t="s">
        <v>5</v>
      </c>
      <c r="E132" t="s">
        <v>44</v>
      </c>
      <c r="F132">
        <v>-24.808499999999999</v>
      </c>
      <c r="G132">
        <v>148.0335</v>
      </c>
      <c r="H132" t="s">
        <v>722</v>
      </c>
      <c r="I132">
        <v>300</v>
      </c>
      <c r="J132">
        <v>131</v>
      </c>
      <c r="K132">
        <v>3</v>
      </c>
      <c r="L132" t="s">
        <v>722</v>
      </c>
      <c r="M132">
        <v>1.5330999999999999</v>
      </c>
      <c r="N132">
        <v>162.59</v>
      </c>
      <c r="O132">
        <v>31.59</v>
      </c>
      <c r="P132">
        <v>0.82499999999999996</v>
      </c>
      <c r="Q132">
        <v>159.77189999999999</v>
      </c>
      <c r="R132">
        <v>130.94990000000001</v>
      </c>
      <c r="S132">
        <v>3.0385</v>
      </c>
      <c r="T132" t="s">
        <v>722</v>
      </c>
    </row>
    <row r="133" spans="1:20">
      <c r="A133" t="s">
        <v>200</v>
      </c>
      <c r="B133" t="s">
        <v>3</v>
      </c>
      <c r="C133" t="s">
        <v>57</v>
      </c>
      <c r="D133" t="s">
        <v>3</v>
      </c>
      <c r="E133" t="s">
        <v>57</v>
      </c>
      <c r="F133">
        <v>-24.948399999999999</v>
      </c>
      <c r="G133">
        <v>108.1336</v>
      </c>
      <c r="H133" t="s">
        <v>722</v>
      </c>
      <c r="I133">
        <v>154</v>
      </c>
      <c r="J133">
        <v>132</v>
      </c>
      <c r="K133">
        <v>18</v>
      </c>
      <c r="L133" t="s">
        <v>722</v>
      </c>
      <c r="M133">
        <v>1.7235</v>
      </c>
      <c r="N133">
        <v>155.13</v>
      </c>
      <c r="O133">
        <v>23.13</v>
      </c>
      <c r="P133">
        <v>1.95</v>
      </c>
      <c r="Q133">
        <v>126.212</v>
      </c>
      <c r="R133">
        <v>94.966800000000006</v>
      </c>
      <c r="S133">
        <v>2.1960000000000002</v>
      </c>
      <c r="T133">
        <v>32</v>
      </c>
    </row>
    <row r="134" spans="1:20">
      <c r="A134" t="s">
        <v>748</v>
      </c>
      <c r="B134" t="s">
        <v>5</v>
      </c>
      <c r="C134" t="s">
        <v>22</v>
      </c>
      <c r="D134" t="s">
        <v>5</v>
      </c>
      <c r="E134" t="s">
        <v>22</v>
      </c>
      <c r="F134">
        <v>-25.801500000000001</v>
      </c>
      <c r="G134">
        <v>147.04050000000001</v>
      </c>
      <c r="H134" t="s">
        <v>722</v>
      </c>
      <c r="I134">
        <v>279</v>
      </c>
      <c r="J134">
        <v>133</v>
      </c>
      <c r="K134">
        <v>4</v>
      </c>
      <c r="L134" t="s">
        <v>722</v>
      </c>
      <c r="M134">
        <v>2.2477</v>
      </c>
      <c r="N134">
        <v>164.31</v>
      </c>
      <c r="O134">
        <v>31.31</v>
      </c>
      <c r="P134">
        <v>0.9</v>
      </c>
      <c r="Q134">
        <v>159.55529999999999</v>
      </c>
      <c r="R134">
        <v>137.0119</v>
      </c>
      <c r="S134">
        <v>4.6787999999999998</v>
      </c>
      <c r="T134" t="s">
        <v>722</v>
      </c>
    </row>
    <row r="135" spans="1:20">
      <c r="A135" t="s">
        <v>167</v>
      </c>
      <c r="B135" t="s">
        <v>3</v>
      </c>
      <c r="C135" t="s">
        <v>71</v>
      </c>
      <c r="D135" t="s">
        <v>3</v>
      </c>
      <c r="E135" t="s">
        <v>71</v>
      </c>
      <c r="F135">
        <v>-26.3062</v>
      </c>
      <c r="G135">
        <v>106.7758</v>
      </c>
      <c r="H135" t="s">
        <v>722</v>
      </c>
      <c r="I135">
        <v>134</v>
      </c>
      <c r="J135">
        <v>134</v>
      </c>
      <c r="K135">
        <v>19</v>
      </c>
      <c r="L135" t="s">
        <v>722</v>
      </c>
      <c r="M135">
        <v>1.0266999999999999</v>
      </c>
      <c r="N135">
        <v>138.64500000000001</v>
      </c>
      <c r="O135">
        <v>4.6449999999999996</v>
      </c>
      <c r="P135">
        <v>3.85</v>
      </c>
      <c r="Q135">
        <v>125.8279</v>
      </c>
      <c r="R135">
        <v>93.865399999999994</v>
      </c>
      <c r="S135">
        <v>3.0924</v>
      </c>
      <c r="T135">
        <v>27</v>
      </c>
    </row>
    <row r="136" spans="1:20">
      <c r="A136" t="s">
        <v>750</v>
      </c>
      <c r="B136" t="s">
        <v>5</v>
      </c>
      <c r="C136" t="s">
        <v>57</v>
      </c>
      <c r="D136" t="s">
        <v>5</v>
      </c>
      <c r="E136" t="s">
        <v>57</v>
      </c>
      <c r="F136">
        <v>-26.881900000000002</v>
      </c>
      <c r="G136">
        <v>145.96019999999999</v>
      </c>
      <c r="H136" t="s">
        <v>722</v>
      </c>
      <c r="I136">
        <v>270</v>
      </c>
      <c r="J136">
        <v>135</v>
      </c>
      <c r="K136">
        <v>5</v>
      </c>
      <c r="L136" t="s">
        <v>722</v>
      </c>
      <c r="M136">
        <v>3.3487</v>
      </c>
      <c r="N136">
        <v>148.99</v>
      </c>
      <c r="O136">
        <v>13.99</v>
      </c>
      <c r="P136">
        <v>1.325</v>
      </c>
      <c r="Q136">
        <v>157.01079999999999</v>
      </c>
      <c r="R136">
        <v>130.8631</v>
      </c>
      <c r="S136">
        <v>4.0762</v>
      </c>
      <c r="T136" t="s">
        <v>722</v>
      </c>
    </row>
    <row r="137" spans="1:20">
      <c r="A137" t="s">
        <v>199</v>
      </c>
      <c r="B137" t="s">
        <v>1</v>
      </c>
      <c r="C137" t="s">
        <v>55</v>
      </c>
      <c r="D137" t="s">
        <v>1</v>
      </c>
      <c r="E137" t="s">
        <v>55</v>
      </c>
      <c r="F137">
        <v>-26.8872</v>
      </c>
      <c r="G137">
        <v>116.87909999999999</v>
      </c>
      <c r="H137" t="s">
        <v>722</v>
      </c>
      <c r="I137">
        <v>130</v>
      </c>
      <c r="J137">
        <v>136</v>
      </c>
      <c r="K137">
        <v>37</v>
      </c>
      <c r="L137" t="s">
        <v>722</v>
      </c>
      <c r="M137">
        <v>3.2113999999999998</v>
      </c>
      <c r="N137">
        <v>85.8</v>
      </c>
      <c r="O137">
        <v>-50.2</v>
      </c>
      <c r="P137">
        <v>3.4249999999999998</v>
      </c>
      <c r="Q137">
        <v>132.32599999999999</v>
      </c>
      <c r="R137">
        <v>97.8369</v>
      </c>
      <c r="S137">
        <v>2.3054999999999999</v>
      </c>
      <c r="T137">
        <v>51</v>
      </c>
    </row>
    <row r="138" spans="1:20">
      <c r="A138" t="s">
        <v>207</v>
      </c>
      <c r="B138" t="s">
        <v>0</v>
      </c>
      <c r="C138" t="s">
        <v>34</v>
      </c>
      <c r="D138" t="s">
        <v>0</v>
      </c>
      <c r="E138" t="s">
        <v>34</v>
      </c>
      <c r="F138">
        <v>-26.935500000000001</v>
      </c>
      <c r="G138">
        <v>228.87299999999999</v>
      </c>
      <c r="H138" t="s">
        <v>722</v>
      </c>
      <c r="I138">
        <v>125</v>
      </c>
      <c r="J138">
        <v>137</v>
      </c>
      <c r="K138">
        <v>17</v>
      </c>
      <c r="L138" t="s">
        <v>722</v>
      </c>
      <c r="M138">
        <v>3.6854</v>
      </c>
      <c r="N138">
        <v>152.125</v>
      </c>
      <c r="O138">
        <v>15.125</v>
      </c>
      <c r="P138">
        <v>3.4249999999999998</v>
      </c>
      <c r="Q138">
        <v>252.22819999999999</v>
      </c>
      <c r="R138">
        <v>189.90860000000001</v>
      </c>
      <c r="S138">
        <v>3.7669999999999999</v>
      </c>
      <c r="T138">
        <v>21</v>
      </c>
    </row>
    <row r="139" spans="1:20">
      <c r="A139" t="s">
        <v>170</v>
      </c>
      <c r="B139" t="s">
        <v>3</v>
      </c>
      <c r="C139" t="s">
        <v>30</v>
      </c>
      <c r="D139" t="s">
        <v>3</v>
      </c>
      <c r="E139" t="s">
        <v>30</v>
      </c>
      <c r="F139">
        <v>-27.037600000000001</v>
      </c>
      <c r="G139">
        <v>106.0444</v>
      </c>
      <c r="H139" t="s">
        <v>722</v>
      </c>
      <c r="I139">
        <v>138</v>
      </c>
      <c r="J139">
        <v>138</v>
      </c>
      <c r="K139">
        <v>20</v>
      </c>
      <c r="L139" t="s">
        <v>722</v>
      </c>
      <c r="M139">
        <v>0.91210000000000002</v>
      </c>
      <c r="N139">
        <v>169.55</v>
      </c>
      <c r="O139">
        <v>31.55</v>
      </c>
      <c r="P139">
        <v>1.825</v>
      </c>
      <c r="Q139">
        <v>121.26139999999999</v>
      </c>
      <c r="R139">
        <v>86.439800000000005</v>
      </c>
      <c r="S139">
        <v>3.7395999999999998</v>
      </c>
      <c r="T139">
        <v>29</v>
      </c>
    </row>
    <row r="140" spans="1:20">
      <c r="A140" t="s">
        <v>188</v>
      </c>
      <c r="B140" t="s">
        <v>2</v>
      </c>
      <c r="C140" t="s">
        <v>71</v>
      </c>
      <c r="D140" t="s">
        <v>2</v>
      </c>
      <c r="E140" t="s">
        <v>71</v>
      </c>
      <c r="F140">
        <v>-27.167300000000001</v>
      </c>
      <c r="G140">
        <v>123.8355</v>
      </c>
      <c r="H140" t="s">
        <v>722</v>
      </c>
      <c r="I140">
        <v>124</v>
      </c>
      <c r="J140">
        <v>139</v>
      </c>
      <c r="K140">
        <v>57</v>
      </c>
      <c r="L140" t="s">
        <v>722</v>
      </c>
      <c r="M140">
        <v>0.95540000000000003</v>
      </c>
      <c r="N140">
        <v>121.69</v>
      </c>
      <c r="O140">
        <v>-17.309999999999999</v>
      </c>
      <c r="P140">
        <v>2.5</v>
      </c>
      <c r="Q140">
        <v>139.79929999999999</v>
      </c>
      <c r="R140">
        <v>92.753299999999996</v>
      </c>
      <c r="S140">
        <v>4.9089999999999998</v>
      </c>
      <c r="T140">
        <v>63</v>
      </c>
    </row>
    <row r="141" spans="1:20">
      <c r="A141" t="s">
        <v>166</v>
      </c>
      <c r="B141" t="s">
        <v>3</v>
      </c>
      <c r="C141" t="s">
        <v>53</v>
      </c>
      <c r="D141" t="s">
        <v>3</v>
      </c>
      <c r="E141" t="s">
        <v>53</v>
      </c>
      <c r="F141">
        <v>-27.6281</v>
      </c>
      <c r="G141">
        <v>105.45399999999999</v>
      </c>
      <c r="H141" t="s">
        <v>722</v>
      </c>
      <c r="I141">
        <v>135</v>
      </c>
      <c r="J141">
        <v>140</v>
      </c>
      <c r="K141">
        <v>21</v>
      </c>
      <c r="L141" t="s">
        <v>722</v>
      </c>
      <c r="M141">
        <v>1.6422000000000001</v>
      </c>
      <c r="N141">
        <v>145.745</v>
      </c>
      <c r="O141">
        <v>5.7450000000000001</v>
      </c>
      <c r="P141">
        <v>2.35</v>
      </c>
      <c r="Q141">
        <v>117.4466</v>
      </c>
      <c r="R141">
        <v>86.789100000000005</v>
      </c>
      <c r="S141">
        <v>6.7938999999999998</v>
      </c>
      <c r="T141">
        <v>25</v>
      </c>
    </row>
    <row r="142" spans="1:20">
      <c r="A142" t="s">
        <v>242</v>
      </c>
      <c r="B142" t="s">
        <v>2</v>
      </c>
      <c r="C142" t="s">
        <v>95</v>
      </c>
      <c r="D142" t="s">
        <v>2</v>
      </c>
      <c r="E142" t="s">
        <v>95</v>
      </c>
      <c r="F142">
        <v>-28.005600000000001</v>
      </c>
      <c r="G142">
        <v>122.99720000000001</v>
      </c>
      <c r="H142" t="s">
        <v>722</v>
      </c>
      <c r="I142">
        <v>165</v>
      </c>
      <c r="J142">
        <v>141</v>
      </c>
      <c r="K142">
        <v>58</v>
      </c>
      <c r="L142" t="s">
        <v>722</v>
      </c>
      <c r="M142">
        <v>1.6231</v>
      </c>
      <c r="N142">
        <v>184.21</v>
      </c>
      <c r="O142">
        <v>43.21</v>
      </c>
      <c r="P142">
        <v>1</v>
      </c>
      <c r="Q142">
        <v>148.00229999999999</v>
      </c>
      <c r="R142">
        <v>107.39790000000001</v>
      </c>
      <c r="S142">
        <v>2.8447</v>
      </c>
      <c r="T142">
        <v>76</v>
      </c>
    </row>
    <row r="143" spans="1:20">
      <c r="A143" t="s">
        <v>206</v>
      </c>
      <c r="B143" t="s">
        <v>2</v>
      </c>
      <c r="C143" t="s">
        <v>83</v>
      </c>
      <c r="D143" t="s">
        <v>2</v>
      </c>
      <c r="E143" t="s">
        <v>83</v>
      </c>
      <c r="F143">
        <v>-28.239799999999999</v>
      </c>
      <c r="G143">
        <v>122.76309999999999</v>
      </c>
      <c r="H143" t="s">
        <v>722</v>
      </c>
      <c r="I143">
        <v>142</v>
      </c>
      <c r="J143">
        <v>142</v>
      </c>
      <c r="K143">
        <v>59</v>
      </c>
      <c r="L143" t="s">
        <v>722</v>
      </c>
      <c r="M143">
        <v>6.7976000000000001</v>
      </c>
      <c r="N143">
        <v>136.35</v>
      </c>
      <c r="O143">
        <v>-5.65</v>
      </c>
      <c r="P143">
        <v>1.7</v>
      </c>
      <c r="Q143">
        <v>146.4539</v>
      </c>
      <c r="R143">
        <v>91.762299999999996</v>
      </c>
      <c r="S143">
        <v>2.8134999999999999</v>
      </c>
      <c r="T143">
        <v>72</v>
      </c>
    </row>
    <row r="144" spans="1:20">
      <c r="A144" t="s">
        <v>216</v>
      </c>
      <c r="B144" t="s">
        <v>3</v>
      </c>
      <c r="C144" t="s">
        <v>95</v>
      </c>
      <c r="D144" t="s">
        <v>3</v>
      </c>
      <c r="E144" t="s">
        <v>95</v>
      </c>
      <c r="F144">
        <v>-28.2714</v>
      </c>
      <c r="G144">
        <v>104.81059999999999</v>
      </c>
      <c r="H144" t="s">
        <v>722</v>
      </c>
      <c r="I144">
        <v>195</v>
      </c>
      <c r="J144">
        <v>143</v>
      </c>
      <c r="K144">
        <v>22</v>
      </c>
      <c r="L144" t="s">
        <v>722</v>
      </c>
      <c r="M144">
        <v>4.4440999999999997</v>
      </c>
      <c r="N144">
        <v>195.42</v>
      </c>
      <c r="O144">
        <v>52.42</v>
      </c>
      <c r="P144">
        <v>0.75</v>
      </c>
      <c r="Q144">
        <v>121.3167</v>
      </c>
      <c r="R144">
        <v>78.226200000000006</v>
      </c>
      <c r="S144">
        <v>3.6223000000000001</v>
      </c>
      <c r="T144">
        <v>23</v>
      </c>
    </row>
    <row r="145" spans="1:20">
      <c r="A145" t="s">
        <v>153</v>
      </c>
      <c r="B145" t="s">
        <v>1</v>
      </c>
      <c r="C145" t="s">
        <v>141</v>
      </c>
      <c r="D145" t="s">
        <v>1</v>
      </c>
      <c r="E145" t="s">
        <v>141</v>
      </c>
      <c r="F145">
        <v>-28.2819</v>
      </c>
      <c r="G145">
        <v>115.48439999999999</v>
      </c>
      <c r="H145" t="s">
        <v>722</v>
      </c>
      <c r="I145">
        <v>107</v>
      </c>
      <c r="J145">
        <v>144</v>
      </c>
      <c r="K145">
        <v>38</v>
      </c>
      <c r="L145" t="s">
        <v>722</v>
      </c>
      <c r="M145">
        <v>4.3207000000000004</v>
      </c>
      <c r="N145">
        <v>105.58</v>
      </c>
      <c r="O145">
        <v>-38.42</v>
      </c>
      <c r="P145">
        <v>3.0249999999999999</v>
      </c>
      <c r="Q145">
        <v>130.25970000000001</v>
      </c>
      <c r="R145">
        <v>93.828400000000002</v>
      </c>
      <c r="S145">
        <v>2.7709000000000001</v>
      </c>
      <c r="T145">
        <v>46</v>
      </c>
    </row>
    <row r="146" spans="1:20">
      <c r="A146" t="s">
        <v>321</v>
      </c>
      <c r="B146" t="s">
        <v>0</v>
      </c>
      <c r="C146" t="s">
        <v>19</v>
      </c>
      <c r="D146" t="s">
        <v>0</v>
      </c>
      <c r="E146" t="s">
        <v>19</v>
      </c>
      <c r="F146">
        <v>-28.617999999999999</v>
      </c>
      <c r="G146">
        <v>227.19040000000001</v>
      </c>
      <c r="H146" t="s">
        <v>722</v>
      </c>
      <c r="I146">
        <v>157</v>
      </c>
      <c r="J146">
        <v>145</v>
      </c>
      <c r="K146">
        <v>18</v>
      </c>
      <c r="L146" t="s">
        <v>722</v>
      </c>
      <c r="M146">
        <v>4.0602999999999998</v>
      </c>
      <c r="N146">
        <v>168.58</v>
      </c>
      <c r="O146">
        <v>23.58</v>
      </c>
      <c r="P146">
        <v>1.75</v>
      </c>
      <c r="Q146">
        <v>245.51150000000001</v>
      </c>
      <c r="R146">
        <v>205.91759999999999</v>
      </c>
      <c r="S146">
        <v>2.6865999999999999</v>
      </c>
      <c r="T146">
        <v>20</v>
      </c>
    </row>
    <row r="147" spans="1:20">
      <c r="A147" t="s">
        <v>780</v>
      </c>
      <c r="B147" t="s">
        <v>4</v>
      </c>
      <c r="C147" t="s">
        <v>39</v>
      </c>
      <c r="D147" t="s">
        <v>4</v>
      </c>
      <c r="E147" t="s">
        <v>39</v>
      </c>
      <c r="F147">
        <v>-28.646599999999999</v>
      </c>
      <c r="G147">
        <v>169.7782</v>
      </c>
      <c r="H147" t="s">
        <v>722</v>
      </c>
      <c r="I147">
        <v>217</v>
      </c>
      <c r="J147">
        <v>146</v>
      </c>
      <c r="K147">
        <v>4</v>
      </c>
      <c r="L147" t="s">
        <v>722</v>
      </c>
      <c r="M147">
        <v>23.882999999999999</v>
      </c>
      <c r="N147">
        <v>177.49</v>
      </c>
      <c r="O147">
        <v>31.49</v>
      </c>
      <c r="P147">
        <v>1.375</v>
      </c>
      <c r="Q147">
        <v>178.74850000000001</v>
      </c>
      <c r="R147">
        <v>85</v>
      </c>
      <c r="S147">
        <v>5.1321000000000003</v>
      </c>
      <c r="T147" t="s">
        <v>722</v>
      </c>
    </row>
    <row r="148" spans="1:20">
      <c r="A148" t="s">
        <v>747</v>
      </c>
      <c r="B148" t="s">
        <v>5</v>
      </c>
      <c r="C148" t="s">
        <v>32</v>
      </c>
      <c r="D148" t="s">
        <v>5</v>
      </c>
      <c r="E148" t="s">
        <v>32</v>
      </c>
      <c r="F148">
        <v>-29.2166</v>
      </c>
      <c r="G148">
        <v>143.62540000000001</v>
      </c>
      <c r="H148" t="s">
        <v>722</v>
      </c>
      <c r="I148">
        <v>260</v>
      </c>
      <c r="J148">
        <v>147</v>
      </c>
      <c r="K148">
        <v>6</v>
      </c>
      <c r="L148" t="s">
        <v>722</v>
      </c>
      <c r="M148">
        <v>2.5467</v>
      </c>
      <c r="N148">
        <v>159.07499999999999</v>
      </c>
      <c r="O148">
        <v>12.074999999999999</v>
      </c>
      <c r="P148">
        <v>0.97499999999999998</v>
      </c>
      <c r="Q148">
        <v>152.59639999999999</v>
      </c>
      <c r="R148">
        <v>135.07689999999999</v>
      </c>
      <c r="S148">
        <v>4.6440000000000001</v>
      </c>
      <c r="T148" t="s">
        <v>722</v>
      </c>
    </row>
    <row r="149" spans="1:20">
      <c r="A149" t="s">
        <v>793</v>
      </c>
      <c r="B149" t="s">
        <v>4</v>
      </c>
      <c r="C149" t="s">
        <v>19</v>
      </c>
      <c r="D149" t="s">
        <v>4</v>
      </c>
      <c r="E149" t="s">
        <v>19</v>
      </c>
      <c r="F149">
        <v>-29.739699999999999</v>
      </c>
      <c r="G149">
        <v>168.68510000000001</v>
      </c>
      <c r="H149" t="s">
        <v>722</v>
      </c>
      <c r="I149">
        <v>261</v>
      </c>
      <c r="J149">
        <v>148</v>
      </c>
      <c r="K149">
        <v>5</v>
      </c>
      <c r="L149" t="s">
        <v>722</v>
      </c>
      <c r="M149">
        <v>46.981200000000001</v>
      </c>
      <c r="N149">
        <v>183.78</v>
      </c>
      <c r="O149">
        <v>35.78</v>
      </c>
      <c r="P149">
        <v>0.5</v>
      </c>
      <c r="Q149">
        <v>172.10759999999999</v>
      </c>
      <c r="R149">
        <v>86.5</v>
      </c>
      <c r="S149">
        <v>3.8315999999999999</v>
      </c>
      <c r="T149" t="s">
        <v>722</v>
      </c>
    </row>
    <row r="150" spans="1:20">
      <c r="A150" t="s">
        <v>195</v>
      </c>
      <c r="B150" t="s">
        <v>3</v>
      </c>
      <c r="C150" t="s">
        <v>85</v>
      </c>
      <c r="D150" t="s">
        <v>3</v>
      </c>
      <c r="E150" t="s">
        <v>85</v>
      </c>
      <c r="F150">
        <v>-30.269200000000001</v>
      </c>
      <c r="G150">
        <v>102.8128</v>
      </c>
      <c r="H150" t="s">
        <v>722</v>
      </c>
      <c r="I150">
        <v>153</v>
      </c>
      <c r="J150">
        <v>149</v>
      </c>
      <c r="K150">
        <v>23</v>
      </c>
      <c r="L150" t="s">
        <v>722</v>
      </c>
      <c r="M150">
        <v>7.9043999999999999</v>
      </c>
      <c r="N150">
        <v>154.93</v>
      </c>
      <c r="O150">
        <v>5.93</v>
      </c>
      <c r="P150">
        <v>1.75</v>
      </c>
      <c r="Q150">
        <v>126.3849</v>
      </c>
      <c r="R150">
        <v>64.512500000000003</v>
      </c>
      <c r="S150">
        <v>4.7714999999999996</v>
      </c>
      <c r="T150">
        <v>9</v>
      </c>
    </row>
    <row r="151" spans="1:20">
      <c r="A151" t="s">
        <v>487</v>
      </c>
      <c r="B151" t="s">
        <v>2</v>
      </c>
      <c r="C151" t="s">
        <v>15</v>
      </c>
      <c r="D151" t="s">
        <v>2</v>
      </c>
      <c r="E151" t="s">
        <v>15</v>
      </c>
      <c r="F151">
        <v>-31.017700000000001</v>
      </c>
      <c r="G151">
        <v>119.9851</v>
      </c>
      <c r="H151" t="s">
        <v>722</v>
      </c>
      <c r="I151">
        <v>141</v>
      </c>
      <c r="J151">
        <v>150</v>
      </c>
      <c r="K151">
        <v>60</v>
      </c>
      <c r="L151" t="s">
        <v>722</v>
      </c>
      <c r="M151">
        <v>10.229799999999999</v>
      </c>
      <c r="N151">
        <v>127.66500000000001</v>
      </c>
      <c r="O151">
        <v>-22.335000000000001</v>
      </c>
      <c r="P151">
        <v>1.625</v>
      </c>
      <c r="Q151">
        <v>136.13120000000001</v>
      </c>
      <c r="R151">
        <v>97.729600000000005</v>
      </c>
      <c r="S151">
        <v>3.4908999999999999</v>
      </c>
      <c r="T151">
        <v>78</v>
      </c>
    </row>
    <row r="152" spans="1:20">
      <c r="A152" t="s">
        <v>745</v>
      </c>
      <c r="B152" t="s">
        <v>5</v>
      </c>
      <c r="C152" t="s">
        <v>28</v>
      </c>
      <c r="D152" t="s">
        <v>5</v>
      </c>
      <c r="E152" t="s">
        <v>28</v>
      </c>
      <c r="F152">
        <v>-31.244499999999999</v>
      </c>
      <c r="G152">
        <v>141.5975</v>
      </c>
      <c r="H152" t="s">
        <v>722</v>
      </c>
      <c r="I152">
        <v>285</v>
      </c>
      <c r="J152">
        <v>151</v>
      </c>
      <c r="K152">
        <v>7</v>
      </c>
      <c r="L152" t="s">
        <v>722</v>
      </c>
      <c r="M152">
        <v>1.6648000000000001</v>
      </c>
      <c r="N152">
        <v>163.11500000000001</v>
      </c>
      <c r="O152">
        <v>12.115</v>
      </c>
      <c r="P152">
        <v>0.82499999999999996</v>
      </c>
      <c r="Q152">
        <v>152.16069999999999</v>
      </c>
      <c r="R152">
        <v>132.33750000000001</v>
      </c>
      <c r="S152">
        <v>5.1837999999999997</v>
      </c>
      <c r="T152" t="s">
        <v>722</v>
      </c>
    </row>
    <row r="153" spans="1:20">
      <c r="A153" t="s">
        <v>157</v>
      </c>
      <c r="B153" t="s">
        <v>1</v>
      </c>
      <c r="C153" t="s">
        <v>44</v>
      </c>
      <c r="D153" t="s">
        <v>1</v>
      </c>
      <c r="E153" t="s">
        <v>44</v>
      </c>
      <c r="F153">
        <v>-31.915299999999998</v>
      </c>
      <c r="G153">
        <v>111.8511</v>
      </c>
      <c r="H153" t="s">
        <v>722</v>
      </c>
      <c r="I153">
        <v>102</v>
      </c>
      <c r="J153">
        <v>152</v>
      </c>
      <c r="K153">
        <v>39</v>
      </c>
      <c r="L153" t="s">
        <v>722</v>
      </c>
      <c r="M153">
        <v>2.6743999999999999</v>
      </c>
      <c r="N153">
        <v>92.075000000000003</v>
      </c>
      <c r="O153">
        <v>-59.924999999999997</v>
      </c>
      <c r="P153">
        <v>4.3</v>
      </c>
      <c r="Q153">
        <v>145.8956</v>
      </c>
      <c r="R153">
        <v>45.067100000000003</v>
      </c>
      <c r="S153">
        <v>6.9816000000000003</v>
      </c>
      <c r="T153">
        <v>5</v>
      </c>
    </row>
    <row r="154" spans="1:20">
      <c r="A154" t="s">
        <v>749</v>
      </c>
      <c r="B154" t="s">
        <v>5</v>
      </c>
      <c r="C154" t="s">
        <v>26</v>
      </c>
      <c r="D154" t="s">
        <v>5</v>
      </c>
      <c r="E154" t="s">
        <v>26</v>
      </c>
      <c r="F154">
        <v>-32.2821</v>
      </c>
      <c r="G154">
        <v>140.5599</v>
      </c>
      <c r="H154" t="s">
        <v>722</v>
      </c>
      <c r="I154">
        <v>310</v>
      </c>
      <c r="J154">
        <v>153</v>
      </c>
      <c r="K154">
        <v>8</v>
      </c>
      <c r="L154" t="s">
        <v>722</v>
      </c>
      <c r="M154">
        <v>5.0692000000000004</v>
      </c>
      <c r="N154">
        <v>171.68</v>
      </c>
      <c r="O154">
        <v>18.68</v>
      </c>
      <c r="P154">
        <v>0.77500000000000002</v>
      </c>
      <c r="Q154">
        <v>146.1927</v>
      </c>
      <c r="R154">
        <v>128.96119999999999</v>
      </c>
      <c r="S154">
        <v>3.6859000000000002</v>
      </c>
      <c r="T154">
        <v>20</v>
      </c>
    </row>
    <row r="155" spans="1:20">
      <c r="A155" t="s">
        <v>197</v>
      </c>
      <c r="B155" t="s">
        <v>0</v>
      </c>
      <c r="C155" t="s">
        <v>68</v>
      </c>
      <c r="D155" t="s">
        <v>0</v>
      </c>
      <c r="E155" t="s">
        <v>68</v>
      </c>
      <c r="F155">
        <v>-32.623600000000003</v>
      </c>
      <c r="G155">
        <v>223.1848</v>
      </c>
      <c r="H155" t="s">
        <v>722</v>
      </c>
      <c r="I155">
        <v>118</v>
      </c>
      <c r="J155">
        <v>154</v>
      </c>
      <c r="K155">
        <v>19</v>
      </c>
      <c r="L155" t="s">
        <v>722</v>
      </c>
      <c r="M155">
        <v>0.1749</v>
      </c>
      <c r="N155">
        <v>134.63999999999999</v>
      </c>
      <c r="O155">
        <v>-19.36</v>
      </c>
      <c r="P155">
        <v>3.6</v>
      </c>
      <c r="Q155">
        <v>243.33199999999999</v>
      </c>
      <c r="R155">
        <v>189.13640000000001</v>
      </c>
      <c r="S155">
        <v>8.2974999999999994</v>
      </c>
      <c r="T155">
        <v>18</v>
      </c>
    </row>
    <row r="156" spans="1:20">
      <c r="A156" t="s">
        <v>146</v>
      </c>
      <c r="B156" t="s">
        <v>0</v>
      </c>
      <c r="C156" t="s">
        <v>39</v>
      </c>
      <c r="D156" t="s">
        <v>0</v>
      </c>
      <c r="E156" t="s">
        <v>39</v>
      </c>
      <c r="F156">
        <v>-32.732999999999997</v>
      </c>
      <c r="G156">
        <v>223.0754</v>
      </c>
      <c r="H156" t="s">
        <v>722</v>
      </c>
      <c r="I156">
        <v>91</v>
      </c>
      <c r="J156">
        <v>155</v>
      </c>
      <c r="K156">
        <v>20</v>
      </c>
      <c r="L156" t="s">
        <v>722</v>
      </c>
      <c r="M156">
        <v>0.88470000000000004</v>
      </c>
      <c r="N156">
        <v>89.4</v>
      </c>
      <c r="O156">
        <v>-65.599999999999994</v>
      </c>
      <c r="P156">
        <v>8.9499999999999993</v>
      </c>
      <c r="Q156">
        <v>267.5847</v>
      </c>
      <c r="R156">
        <v>190.47049999999999</v>
      </c>
      <c r="S156">
        <v>2.9575999999999998</v>
      </c>
      <c r="T156">
        <v>10</v>
      </c>
    </row>
    <row r="157" spans="1:20">
      <c r="A157" t="s">
        <v>184</v>
      </c>
      <c r="B157" t="s">
        <v>0</v>
      </c>
      <c r="C157" t="s">
        <v>44</v>
      </c>
      <c r="D157" t="s">
        <v>0</v>
      </c>
      <c r="E157" t="s">
        <v>44</v>
      </c>
      <c r="F157">
        <v>-32.863999999999997</v>
      </c>
      <c r="G157">
        <v>222.9444</v>
      </c>
      <c r="H157" t="s">
        <v>722</v>
      </c>
      <c r="I157">
        <v>105</v>
      </c>
      <c r="J157">
        <v>156</v>
      </c>
      <c r="K157">
        <v>21</v>
      </c>
      <c r="L157" t="s">
        <v>722</v>
      </c>
      <c r="M157">
        <v>6.0164999999999997</v>
      </c>
      <c r="N157">
        <v>114.73</v>
      </c>
      <c r="O157">
        <v>-41.27</v>
      </c>
      <c r="P157">
        <v>4.1500000000000004</v>
      </c>
      <c r="Q157">
        <v>244.3253</v>
      </c>
      <c r="R157">
        <v>173.017</v>
      </c>
      <c r="S157">
        <v>8.7781000000000002</v>
      </c>
      <c r="T157">
        <v>11</v>
      </c>
    </row>
    <row r="158" spans="1:20">
      <c r="A158" t="s">
        <v>156</v>
      </c>
      <c r="B158" t="s">
        <v>1</v>
      </c>
      <c r="C158" t="s">
        <v>95</v>
      </c>
      <c r="D158" t="s">
        <v>1</v>
      </c>
      <c r="E158" t="s">
        <v>95</v>
      </c>
      <c r="F158">
        <v>-33.29</v>
      </c>
      <c r="G158">
        <v>110.4764</v>
      </c>
      <c r="H158" t="s">
        <v>722</v>
      </c>
      <c r="I158">
        <v>108</v>
      </c>
      <c r="J158">
        <v>157</v>
      </c>
      <c r="K158">
        <v>40</v>
      </c>
      <c r="L158" t="s">
        <v>722</v>
      </c>
      <c r="M158">
        <v>3.6722000000000001</v>
      </c>
      <c r="N158">
        <v>90.26</v>
      </c>
      <c r="O158">
        <v>-66.739999999999995</v>
      </c>
      <c r="P158">
        <v>3.65</v>
      </c>
      <c r="Q158">
        <v>133.20519999999999</v>
      </c>
      <c r="R158">
        <v>84.720100000000002</v>
      </c>
      <c r="S158">
        <v>3.0085999999999999</v>
      </c>
      <c r="T158">
        <v>48</v>
      </c>
    </row>
    <row r="159" spans="1:20">
      <c r="A159" t="s">
        <v>758</v>
      </c>
      <c r="B159" t="s">
        <v>5</v>
      </c>
      <c r="C159" t="s">
        <v>47</v>
      </c>
      <c r="D159" t="s">
        <v>5</v>
      </c>
      <c r="E159" t="s">
        <v>47</v>
      </c>
      <c r="F159">
        <v>-33.5366</v>
      </c>
      <c r="G159">
        <v>139.30549999999999</v>
      </c>
      <c r="H159" t="s">
        <v>722</v>
      </c>
      <c r="I159">
        <v>320</v>
      </c>
      <c r="J159">
        <v>158</v>
      </c>
      <c r="K159">
        <v>9</v>
      </c>
      <c r="L159" t="s">
        <v>722</v>
      </c>
      <c r="M159">
        <v>7.6932</v>
      </c>
      <c r="N159">
        <v>183.68</v>
      </c>
      <c r="O159">
        <v>25.68</v>
      </c>
      <c r="P159">
        <v>0.75</v>
      </c>
      <c r="Q159">
        <v>151.9298</v>
      </c>
      <c r="R159">
        <v>123.5398</v>
      </c>
      <c r="S159">
        <v>3.0552000000000001</v>
      </c>
      <c r="T159">
        <v>26</v>
      </c>
    </row>
    <row r="160" spans="1:20">
      <c r="A160" t="s">
        <v>236</v>
      </c>
      <c r="B160" t="s">
        <v>0</v>
      </c>
      <c r="C160" t="s">
        <v>141</v>
      </c>
      <c r="D160" t="s">
        <v>0</v>
      </c>
      <c r="E160" t="s">
        <v>141</v>
      </c>
      <c r="F160">
        <v>-34.371499999999997</v>
      </c>
      <c r="G160">
        <v>221.43700000000001</v>
      </c>
      <c r="H160" t="s">
        <v>722</v>
      </c>
      <c r="I160">
        <v>156</v>
      </c>
      <c r="J160">
        <v>159</v>
      </c>
      <c r="K160">
        <v>22</v>
      </c>
      <c r="L160" t="s">
        <v>722</v>
      </c>
      <c r="M160">
        <v>12.2662</v>
      </c>
      <c r="N160">
        <v>135.84</v>
      </c>
      <c r="O160">
        <v>-23.16</v>
      </c>
      <c r="P160">
        <v>3.2749999999999999</v>
      </c>
      <c r="Q160">
        <v>242.29679999999999</v>
      </c>
      <c r="R160">
        <v>180.26849999999999</v>
      </c>
      <c r="S160">
        <v>4.2453000000000003</v>
      </c>
      <c r="T160">
        <v>14</v>
      </c>
    </row>
    <row r="161" spans="1:20">
      <c r="A161" t="s">
        <v>210</v>
      </c>
      <c r="B161" t="s">
        <v>3</v>
      </c>
      <c r="C161" t="s">
        <v>36</v>
      </c>
      <c r="D161" t="s">
        <v>3</v>
      </c>
      <c r="E161" t="s">
        <v>36</v>
      </c>
      <c r="F161">
        <v>-35.161900000000003</v>
      </c>
      <c r="G161">
        <v>97.920100000000005</v>
      </c>
      <c r="H161" t="s">
        <v>722</v>
      </c>
      <c r="I161">
        <v>173</v>
      </c>
      <c r="J161">
        <v>160</v>
      </c>
      <c r="K161">
        <v>24</v>
      </c>
      <c r="L161" t="s">
        <v>722</v>
      </c>
      <c r="M161">
        <v>6.1353</v>
      </c>
      <c r="N161">
        <v>155.69</v>
      </c>
      <c r="O161">
        <v>-4.3099999999999996</v>
      </c>
      <c r="P161">
        <v>1.25</v>
      </c>
      <c r="Q161">
        <v>120.6349</v>
      </c>
      <c r="R161">
        <v>64.515299999999996</v>
      </c>
      <c r="S161">
        <v>5.5658000000000003</v>
      </c>
      <c r="T161">
        <v>15</v>
      </c>
    </row>
    <row r="162" spans="1:20">
      <c r="A162" t="s">
        <v>147</v>
      </c>
      <c r="B162" t="s">
        <v>1</v>
      </c>
      <c r="C162" t="s">
        <v>85</v>
      </c>
      <c r="D162" t="s">
        <v>1</v>
      </c>
      <c r="E162" t="s">
        <v>85</v>
      </c>
      <c r="F162">
        <v>-35.889400000000002</v>
      </c>
      <c r="G162">
        <v>107.87690000000001</v>
      </c>
      <c r="H162" t="s">
        <v>722</v>
      </c>
      <c r="I162">
        <v>127</v>
      </c>
      <c r="J162">
        <v>161</v>
      </c>
      <c r="K162">
        <v>41</v>
      </c>
      <c r="L162" t="s">
        <v>722</v>
      </c>
      <c r="M162">
        <v>2.2008000000000001</v>
      </c>
      <c r="N162">
        <v>123.33</v>
      </c>
      <c r="O162">
        <v>-37.67</v>
      </c>
      <c r="P162">
        <v>2.0499999999999998</v>
      </c>
      <c r="Q162">
        <v>129.374</v>
      </c>
      <c r="R162">
        <v>95.797799999999995</v>
      </c>
      <c r="S162">
        <v>2.9702999999999999</v>
      </c>
      <c r="T162">
        <v>50</v>
      </c>
    </row>
    <row r="163" spans="1:20">
      <c r="A163" t="s">
        <v>155</v>
      </c>
      <c r="B163" t="s">
        <v>1</v>
      </c>
      <c r="C163" t="s">
        <v>71</v>
      </c>
      <c r="D163" t="s">
        <v>1</v>
      </c>
      <c r="E163" t="s">
        <v>71</v>
      </c>
      <c r="F163">
        <v>-38.034999999999997</v>
      </c>
      <c r="G163">
        <v>105.7313</v>
      </c>
      <c r="H163" t="s">
        <v>722</v>
      </c>
      <c r="I163">
        <v>126</v>
      </c>
      <c r="J163">
        <v>162</v>
      </c>
      <c r="K163">
        <v>42</v>
      </c>
      <c r="L163" t="s">
        <v>722</v>
      </c>
      <c r="M163">
        <v>0.66969999999999996</v>
      </c>
      <c r="N163">
        <v>90.04</v>
      </c>
      <c r="O163">
        <v>-71.959999999999994</v>
      </c>
      <c r="P163">
        <v>2.0750000000000002</v>
      </c>
      <c r="Q163">
        <v>138.70079999999999</v>
      </c>
      <c r="R163">
        <v>33.785400000000003</v>
      </c>
      <c r="S163">
        <v>5.6448999999999998</v>
      </c>
      <c r="T163">
        <v>7</v>
      </c>
    </row>
    <row r="164" spans="1:20">
      <c r="A164" t="s">
        <v>165</v>
      </c>
      <c r="B164" t="s">
        <v>1</v>
      </c>
      <c r="C164" t="s">
        <v>83</v>
      </c>
      <c r="D164" t="s">
        <v>1</v>
      </c>
      <c r="E164" t="s">
        <v>83</v>
      </c>
      <c r="F164">
        <v>-38.145299999999999</v>
      </c>
      <c r="G164">
        <v>105.621</v>
      </c>
      <c r="H164" t="s">
        <v>722</v>
      </c>
      <c r="I164">
        <v>145</v>
      </c>
      <c r="J164">
        <v>163</v>
      </c>
      <c r="K164">
        <v>43</v>
      </c>
      <c r="L164" t="s">
        <v>722</v>
      </c>
      <c r="M164">
        <v>2.6886999999999999</v>
      </c>
      <c r="N164">
        <v>139.79</v>
      </c>
      <c r="O164">
        <v>-23.21</v>
      </c>
      <c r="P164">
        <v>1</v>
      </c>
      <c r="Q164">
        <v>126.7863</v>
      </c>
      <c r="R164">
        <v>53.127800000000001</v>
      </c>
      <c r="S164">
        <v>4.4097999999999997</v>
      </c>
      <c r="T164">
        <v>26</v>
      </c>
    </row>
    <row r="165" spans="1:20">
      <c r="A165" t="s">
        <v>1236</v>
      </c>
      <c r="B165" t="s">
        <v>2</v>
      </c>
      <c r="C165" t="s">
        <v>64</v>
      </c>
      <c r="D165" t="s">
        <v>2</v>
      </c>
      <c r="E165" t="s">
        <v>64</v>
      </c>
      <c r="F165">
        <v>-39.056899999999999</v>
      </c>
      <c r="G165">
        <v>111.946</v>
      </c>
      <c r="H165" t="s">
        <v>722</v>
      </c>
      <c r="I165" t="s">
        <v>722</v>
      </c>
      <c r="J165">
        <v>164</v>
      </c>
      <c r="K165">
        <v>61</v>
      </c>
      <c r="L165" t="s">
        <v>722</v>
      </c>
      <c r="M165">
        <v>4.7732999999999999</v>
      </c>
      <c r="N165">
        <v>116.25</v>
      </c>
      <c r="O165">
        <v>-47.75</v>
      </c>
      <c r="P165">
        <v>2.5750000000000002</v>
      </c>
      <c r="Q165">
        <v>139.06280000000001</v>
      </c>
      <c r="R165">
        <v>53.115499999999997</v>
      </c>
      <c r="S165">
        <v>9.2670999999999992</v>
      </c>
      <c r="T165">
        <v>6</v>
      </c>
    </row>
    <row r="166" spans="1:20">
      <c r="A166" t="s">
        <v>177</v>
      </c>
      <c r="B166" t="s">
        <v>1</v>
      </c>
      <c r="C166" t="s">
        <v>44</v>
      </c>
      <c r="D166" t="s">
        <v>1</v>
      </c>
      <c r="E166" t="s">
        <v>44</v>
      </c>
      <c r="F166">
        <v>-39.264099999999999</v>
      </c>
      <c r="G166">
        <v>104.5022</v>
      </c>
      <c r="H166" t="s">
        <v>722</v>
      </c>
      <c r="I166">
        <v>155</v>
      </c>
      <c r="J166">
        <v>165</v>
      </c>
      <c r="K166">
        <v>44</v>
      </c>
      <c r="L166" t="s">
        <v>722</v>
      </c>
      <c r="M166">
        <v>3.964</v>
      </c>
      <c r="N166">
        <v>122.6</v>
      </c>
      <c r="O166">
        <v>-42.4</v>
      </c>
      <c r="P166">
        <v>1.575</v>
      </c>
      <c r="Q166">
        <v>116.4331</v>
      </c>
      <c r="R166">
        <v>88.928899999999999</v>
      </c>
      <c r="S166">
        <v>3.1547000000000001</v>
      </c>
      <c r="T166">
        <v>34</v>
      </c>
    </row>
    <row r="167" spans="1:20">
      <c r="A167" t="s">
        <v>756</v>
      </c>
      <c r="B167" t="s">
        <v>5</v>
      </c>
      <c r="C167" t="s">
        <v>64</v>
      </c>
      <c r="D167" t="s">
        <v>5</v>
      </c>
      <c r="E167" t="s">
        <v>64</v>
      </c>
      <c r="F167">
        <v>-41.165999999999997</v>
      </c>
      <c r="G167">
        <v>131.67599999999999</v>
      </c>
      <c r="H167" t="s">
        <v>722</v>
      </c>
      <c r="I167">
        <v>321</v>
      </c>
      <c r="J167">
        <v>166</v>
      </c>
      <c r="K167">
        <v>10</v>
      </c>
      <c r="L167" t="s">
        <v>722</v>
      </c>
      <c r="M167">
        <v>0.1764</v>
      </c>
      <c r="N167">
        <v>199.1</v>
      </c>
      <c r="O167">
        <v>33.1</v>
      </c>
      <c r="P167">
        <v>0.5</v>
      </c>
      <c r="Q167">
        <v>151.1071</v>
      </c>
      <c r="R167">
        <v>123.0659</v>
      </c>
      <c r="S167">
        <v>3.7743000000000002</v>
      </c>
      <c r="T167">
        <v>18</v>
      </c>
    </row>
    <row r="168" spans="1:20">
      <c r="A168" t="s">
        <v>202</v>
      </c>
      <c r="B168" t="s">
        <v>3</v>
      </c>
      <c r="C168" t="s">
        <v>71</v>
      </c>
      <c r="D168" t="s">
        <v>3</v>
      </c>
      <c r="E168" t="s">
        <v>71</v>
      </c>
      <c r="F168">
        <v>-41.185200000000002</v>
      </c>
      <c r="G168">
        <v>91.896799999999999</v>
      </c>
      <c r="H168" t="s">
        <v>722</v>
      </c>
      <c r="I168">
        <v>162</v>
      </c>
      <c r="J168">
        <v>167</v>
      </c>
      <c r="K168">
        <v>25</v>
      </c>
      <c r="L168" t="s">
        <v>722</v>
      </c>
      <c r="M168">
        <v>1.2237</v>
      </c>
      <c r="N168">
        <v>166.52</v>
      </c>
      <c r="O168">
        <v>-0.48</v>
      </c>
      <c r="P168">
        <v>1.25</v>
      </c>
      <c r="Q168">
        <v>105.34</v>
      </c>
      <c r="R168">
        <v>69.722200000000001</v>
      </c>
      <c r="S168">
        <v>3.2044999999999999</v>
      </c>
      <c r="T168">
        <v>30</v>
      </c>
    </row>
    <row r="169" spans="1:20">
      <c r="A169" t="s">
        <v>764</v>
      </c>
      <c r="B169" t="s">
        <v>5</v>
      </c>
      <c r="C169" t="s">
        <v>68</v>
      </c>
      <c r="D169" t="s">
        <v>5</v>
      </c>
      <c r="E169" t="s">
        <v>68</v>
      </c>
      <c r="F169">
        <v>-41.293599999999998</v>
      </c>
      <c r="G169">
        <v>131.54839999999999</v>
      </c>
      <c r="H169" t="s">
        <v>722</v>
      </c>
      <c r="I169">
        <v>317</v>
      </c>
      <c r="J169">
        <v>168</v>
      </c>
      <c r="K169">
        <v>11</v>
      </c>
      <c r="L169" t="s">
        <v>722</v>
      </c>
      <c r="M169">
        <v>0.21129999999999999</v>
      </c>
      <c r="N169">
        <v>184.995</v>
      </c>
      <c r="O169">
        <v>16.995000000000001</v>
      </c>
      <c r="P169">
        <v>0.5</v>
      </c>
      <c r="Q169">
        <v>146.03120000000001</v>
      </c>
      <c r="R169">
        <v>119.20569999999999</v>
      </c>
      <c r="S169">
        <v>3.8794</v>
      </c>
      <c r="T169">
        <v>16</v>
      </c>
    </row>
    <row r="170" spans="1:20">
      <c r="A170" t="s">
        <v>753</v>
      </c>
      <c r="B170" t="s">
        <v>5</v>
      </c>
      <c r="C170" t="s">
        <v>17</v>
      </c>
      <c r="D170" t="s">
        <v>5</v>
      </c>
      <c r="E170" t="s">
        <v>17</v>
      </c>
      <c r="F170">
        <v>-41.391199999999998</v>
      </c>
      <c r="G170">
        <v>131.45079999999999</v>
      </c>
      <c r="H170" t="s">
        <v>722</v>
      </c>
      <c r="I170">
        <v>313</v>
      </c>
      <c r="J170">
        <v>169</v>
      </c>
      <c r="K170">
        <v>12</v>
      </c>
      <c r="L170" t="s">
        <v>722</v>
      </c>
      <c r="M170">
        <v>0.43669999999999998</v>
      </c>
      <c r="N170">
        <v>178.07</v>
      </c>
      <c r="O170">
        <v>9.07</v>
      </c>
      <c r="P170">
        <v>0.85</v>
      </c>
      <c r="Q170">
        <v>151.78630000000001</v>
      </c>
      <c r="R170">
        <v>115.0625</v>
      </c>
      <c r="S170">
        <v>3.0828000000000002</v>
      </c>
      <c r="T170">
        <v>25</v>
      </c>
    </row>
    <row r="171" spans="1:20">
      <c r="A171" t="s">
        <v>173</v>
      </c>
      <c r="B171" t="s">
        <v>3</v>
      </c>
      <c r="C171" t="s">
        <v>62</v>
      </c>
      <c r="D171" t="s">
        <v>3</v>
      </c>
      <c r="E171" t="s">
        <v>62</v>
      </c>
      <c r="F171">
        <v>-41.409199999999998</v>
      </c>
      <c r="G171">
        <v>91.672799999999995</v>
      </c>
      <c r="H171" t="s">
        <v>722</v>
      </c>
      <c r="I171">
        <v>151</v>
      </c>
      <c r="J171">
        <v>170</v>
      </c>
      <c r="K171">
        <v>26</v>
      </c>
      <c r="L171" t="s">
        <v>722</v>
      </c>
      <c r="M171">
        <v>4.3278999999999996</v>
      </c>
      <c r="N171">
        <v>140.35</v>
      </c>
      <c r="O171">
        <v>-29.65</v>
      </c>
      <c r="P171">
        <v>1.875</v>
      </c>
      <c r="Q171">
        <v>110.69880000000001</v>
      </c>
      <c r="R171">
        <v>69.1815</v>
      </c>
      <c r="S171">
        <v>3.3571</v>
      </c>
      <c r="T171">
        <v>22</v>
      </c>
    </row>
    <row r="172" spans="1:20">
      <c r="A172" t="s">
        <v>769</v>
      </c>
      <c r="B172" t="s">
        <v>5</v>
      </c>
      <c r="C172" t="s">
        <v>55</v>
      </c>
      <c r="D172" t="s">
        <v>5</v>
      </c>
      <c r="E172" t="s">
        <v>55</v>
      </c>
      <c r="F172">
        <v>-41.618699999999997</v>
      </c>
      <c r="G172">
        <v>131.22329999999999</v>
      </c>
      <c r="H172" t="s">
        <v>722</v>
      </c>
      <c r="I172">
        <v>326</v>
      </c>
      <c r="J172">
        <v>171</v>
      </c>
      <c r="K172">
        <v>13</v>
      </c>
      <c r="L172" t="s">
        <v>722</v>
      </c>
      <c r="M172">
        <v>1.1706000000000001</v>
      </c>
      <c r="N172">
        <v>205.59</v>
      </c>
      <c r="O172">
        <v>34.590000000000003</v>
      </c>
      <c r="P172">
        <v>0.5</v>
      </c>
      <c r="Q172">
        <v>142.19649999999999</v>
      </c>
      <c r="R172">
        <v>113.5694</v>
      </c>
      <c r="S172">
        <v>3.7774000000000001</v>
      </c>
      <c r="T172">
        <v>17</v>
      </c>
    </row>
    <row r="173" spans="1:20">
      <c r="A173" t="s">
        <v>744</v>
      </c>
      <c r="B173" t="s">
        <v>5</v>
      </c>
      <c r="C173" t="s">
        <v>85</v>
      </c>
      <c r="D173" t="s">
        <v>5</v>
      </c>
      <c r="E173" t="s">
        <v>85</v>
      </c>
      <c r="F173">
        <v>-42.037100000000002</v>
      </c>
      <c r="G173">
        <v>130.8049</v>
      </c>
      <c r="H173" t="s">
        <v>722</v>
      </c>
      <c r="I173">
        <v>319</v>
      </c>
      <c r="J173">
        <v>172</v>
      </c>
      <c r="K173">
        <v>14</v>
      </c>
      <c r="L173" t="s">
        <v>722</v>
      </c>
      <c r="M173">
        <v>2.2793000000000001</v>
      </c>
      <c r="N173">
        <v>198.35</v>
      </c>
      <c r="O173">
        <v>26.35</v>
      </c>
      <c r="P173">
        <v>0.5</v>
      </c>
      <c r="Q173">
        <v>148.74299999999999</v>
      </c>
      <c r="R173">
        <v>117.30880000000001</v>
      </c>
      <c r="S173">
        <v>5.7428999999999997</v>
      </c>
      <c r="T173">
        <v>6</v>
      </c>
    </row>
    <row r="174" spans="1:20">
      <c r="A174" t="s">
        <v>154</v>
      </c>
      <c r="B174" t="s">
        <v>1</v>
      </c>
      <c r="C174" t="s">
        <v>53</v>
      </c>
      <c r="D174" t="s">
        <v>1</v>
      </c>
      <c r="E174" t="s">
        <v>53</v>
      </c>
      <c r="F174">
        <v>-42.403700000000001</v>
      </c>
      <c r="G174">
        <v>101.3626</v>
      </c>
      <c r="H174" t="s">
        <v>722</v>
      </c>
      <c r="I174">
        <v>140</v>
      </c>
      <c r="J174">
        <v>173</v>
      </c>
      <c r="K174">
        <v>45</v>
      </c>
      <c r="L174" t="s">
        <v>722</v>
      </c>
      <c r="M174">
        <v>1.8002</v>
      </c>
      <c r="N174">
        <v>145.4</v>
      </c>
      <c r="O174">
        <v>-27.6</v>
      </c>
      <c r="P174">
        <v>1.575</v>
      </c>
      <c r="Q174">
        <v>118.6602</v>
      </c>
      <c r="R174">
        <v>76.352900000000005</v>
      </c>
      <c r="S174">
        <v>3.3685</v>
      </c>
      <c r="T174">
        <v>52</v>
      </c>
    </row>
    <row r="175" spans="1:20">
      <c r="A175" t="s">
        <v>221</v>
      </c>
      <c r="B175" t="s">
        <v>0</v>
      </c>
      <c r="C175" t="s">
        <v>41</v>
      </c>
      <c r="D175" t="s">
        <v>0</v>
      </c>
      <c r="E175" t="s">
        <v>41</v>
      </c>
      <c r="F175">
        <v>-43.389499999999998</v>
      </c>
      <c r="G175">
        <v>212.41890000000001</v>
      </c>
      <c r="H175" t="s">
        <v>722</v>
      </c>
      <c r="I175">
        <v>133</v>
      </c>
      <c r="J175">
        <v>174</v>
      </c>
      <c r="K175">
        <v>23</v>
      </c>
      <c r="L175" t="s">
        <v>722</v>
      </c>
      <c r="M175">
        <v>8.3095999999999997</v>
      </c>
      <c r="N175">
        <v>154.35499999999999</v>
      </c>
      <c r="O175">
        <v>-19.645</v>
      </c>
      <c r="P175">
        <v>2</v>
      </c>
      <c r="Q175">
        <v>236.07040000000001</v>
      </c>
      <c r="R175">
        <v>194.18770000000001</v>
      </c>
      <c r="S175">
        <v>2.8338000000000001</v>
      </c>
      <c r="T175">
        <v>22</v>
      </c>
    </row>
    <row r="176" spans="1:20">
      <c r="A176" t="s">
        <v>228</v>
      </c>
      <c r="B176" t="s">
        <v>3</v>
      </c>
      <c r="C176" t="s">
        <v>83</v>
      </c>
      <c r="D176" t="s">
        <v>3</v>
      </c>
      <c r="E176" t="s">
        <v>83</v>
      </c>
      <c r="F176">
        <v>-43.408700000000003</v>
      </c>
      <c r="G176">
        <v>89.673299999999998</v>
      </c>
      <c r="H176" t="s">
        <v>722</v>
      </c>
      <c r="I176">
        <v>211</v>
      </c>
      <c r="J176">
        <v>175</v>
      </c>
      <c r="K176">
        <v>27</v>
      </c>
      <c r="L176" t="s">
        <v>722</v>
      </c>
      <c r="M176">
        <v>6.1238999999999999</v>
      </c>
      <c r="N176">
        <v>217.22</v>
      </c>
      <c r="O176">
        <v>42.22</v>
      </c>
      <c r="P176">
        <v>0.75</v>
      </c>
      <c r="Q176">
        <v>106.33</v>
      </c>
      <c r="R176">
        <v>70.708699999999993</v>
      </c>
      <c r="S176">
        <v>2.2046000000000001</v>
      </c>
      <c r="T176">
        <v>31</v>
      </c>
    </row>
    <row r="177" spans="1:20">
      <c r="A177" t="s">
        <v>490</v>
      </c>
      <c r="B177" t="s">
        <v>2</v>
      </c>
      <c r="C177" t="s">
        <v>88</v>
      </c>
      <c r="D177" t="s">
        <v>2</v>
      </c>
      <c r="E177" t="s">
        <v>88</v>
      </c>
      <c r="F177">
        <v>-43.438099999999999</v>
      </c>
      <c r="G177">
        <v>107.56480000000001</v>
      </c>
      <c r="H177" t="s">
        <v>722</v>
      </c>
      <c r="I177">
        <v>175</v>
      </c>
      <c r="J177">
        <v>176</v>
      </c>
      <c r="K177">
        <v>62</v>
      </c>
      <c r="L177" t="s">
        <v>722</v>
      </c>
      <c r="M177">
        <v>1.1323000000000001</v>
      </c>
      <c r="N177">
        <v>187.56</v>
      </c>
      <c r="O177">
        <v>11.56</v>
      </c>
      <c r="P177">
        <v>1</v>
      </c>
      <c r="Q177">
        <v>116.6592</v>
      </c>
      <c r="R177">
        <v>92.344800000000006</v>
      </c>
      <c r="S177">
        <v>2.6970000000000001</v>
      </c>
      <c r="T177">
        <v>64</v>
      </c>
    </row>
    <row r="178" spans="1:20">
      <c r="A178" t="s">
        <v>765</v>
      </c>
      <c r="B178" t="s">
        <v>5</v>
      </c>
      <c r="C178" t="s">
        <v>30</v>
      </c>
      <c r="D178" t="s">
        <v>5</v>
      </c>
      <c r="E178" t="s">
        <v>30</v>
      </c>
      <c r="F178">
        <v>-43.541699999999999</v>
      </c>
      <c r="G178">
        <v>129.30029999999999</v>
      </c>
      <c r="H178" t="s">
        <v>722</v>
      </c>
      <c r="I178">
        <v>327</v>
      </c>
      <c r="J178">
        <v>177</v>
      </c>
      <c r="K178">
        <v>15</v>
      </c>
      <c r="L178" t="s">
        <v>722</v>
      </c>
      <c r="M178">
        <v>1.8179000000000001</v>
      </c>
      <c r="N178">
        <v>189.74</v>
      </c>
      <c r="O178">
        <v>12.74</v>
      </c>
      <c r="P178">
        <v>0.5</v>
      </c>
      <c r="Q178">
        <v>139.8116</v>
      </c>
      <c r="R178">
        <v>124.8613</v>
      </c>
      <c r="S178">
        <v>3.9845999999999999</v>
      </c>
      <c r="T178">
        <v>14</v>
      </c>
    </row>
    <row r="179" spans="1:20">
      <c r="A179" t="s">
        <v>192</v>
      </c>
      <c r="B179" t="s">
        <v>1</v>
      </c>
      <c r="C179" t="s">
        <v>19</v>
      </c>
      <c r="D179" t="s">
        <v>1</v>
      </c>
      <c r="E179" t="s">
        <v>19</v>
      </c>
      <c r="F179">
        <v>-44.052599999999998</v>
      </c>
      <c r="G179">
        <v>99.713700000000003</v>
      </c>
      <c r="H179" t="s">
        <v>722</v>
      </c>
      <c r="I179">
        <v>150</v>
      </c>
      <c r="J179">
        <v>178</v>
      </c>
      <c r="K179">
        <v>46</v>
      </c>
      <c r="L179" t="s">
        <v>722</v>
      </c>
      <c r="M179">
        <v>2.2065999999999999</v>
      </c>
      <c r="N179">
        <v>123.395</v>
      </c>
      <c r="O179">
        <v>-54.604999999999997</v>
      </c>
      <c r="P179">
        <v>1.575</v>
      </c>
      <c r="Q179">
        <v>119.22539999999999</v>
      </c>
      <c r="R179">
        <v>75.057500000000005</v>
      </c>
      <c r="S179">
        <v>3.1966000000000001</v>
      </c>
      <c r="T179">
        <v>44</v>
      </c>
    </row>
    <row r="180" spans="1:20">
      <c r="A180" t="s">
        <v>474</v>
      </c>
      <c r="B180" t="s">
        <v>2</v>
      </c>
      <c r="C180" t="s">
        <v>55</v>
      </c>
      <c r="D180" t="s">
        <v>2</v>
      </c>
      <c r="E180" t="s">
        <v>55</v>
      </c>
      <c r="F180">
        <v>-44.222299999999997</v>
      </c>
      <c r="G180">
        <v>106.78060000000001</v>
      </c>
      <c r="H180" t="s">
        <v>722</v>
      </c>
      <c r="I180">
        <v>184</v>
      </c>
      <c r="J180">
        <v>179</v>
      </c>
      <c r="K180">
        <v>63</v>
      </c>
      <c r="L180" t="s">
        <v>722</v>
      </c>
      <c r="M180">
        <v>0.72289999999999999</v>
      </c>
      <c r="N180">
        <v>175.46</v>
      </c>
      <c r="O180">
        <v>-3.54</v>
      </c>
      <c r="P180">
        <v>1</v>
      </c>
      <c r="Q180">
        <v>145.59360000000001</v>
      </c>
      <c r="R180">
        <v>79.453699999999998</v>
      </c>
      <c r="S180">
        <v>7.44</v>
      </c>
      <c r="T180">
        <v>23</v>
      </c>
    </row>
    <row r="181" spans="1:20">
      <c r="A181" t="s">
        <v>178</v>
      </c>
      <c r="B181" t="s">
        <v>1</v>
      </c>
      <c r="C181" t="s">
        <v>28</v>
      </c>
      <c r="D181" t="s">
        <v>1</v>
      </c>
      <c r="E181" t="s">
        <v>28</v>
      </c>
      <c r="F181">
        <v>-44.355400000000003</v>
      </c>
      <c r="G181">
        <v>99.410899999999998</v>
      </c>
      <c r="H181" t="s">
        <v>722</v>
      </c>
      <c r="I181">
        <v>137</v>
      </c>
      <c r="J181">
        <v>180</v>
      </c>
      <c r="K181">
        <v>47</v>
      </c>
      <c r="L181" t="s">
        <v>722</v>
      </c>
      <c r="M181">
        <v>7.1106999999999996</v>
      </c>
      <c r="N181">
        <v>111.2</v>
      </c>
      <c r="O181">
        <v>-68.8</v>
      </c>
      <c r="P181">
        <v>4.1749999999999998</v>
      </c>
      <c r="Q181">
        <v>126.2565</v>
      </c>
      <c r="R181">
        <v>80.740499999999997</v>
      </c>
      <c r="S181">
        <v>5.6879</v>
      </c>
      <c r="T181">
        <v>49</v>
      </c>
    </row>
    <row r="182" spans="1:20">
      <c r="A182" t="s">
        <v>486</v>
      </c>
      <c r="B182" t="s">
        <v>2</v>
      </c>
      <c r="C182" t="s">
        <v>132</v>
      </c>
      <c r="D182" t="s">
        <v>2</v>
      </c>
      <c r="E182" t="s">
        <v>132</v>
      </c>
      <c r="F182">
        <v>-44.918399999999998</v>
      </c>
      <c r="G182">
        <v>106.08450000000001</v>
      </c>
      <c r="H182" t="s">
        <v>722</v>
      </c>
      <c r="I182">
        <v>200</v>
      </c>
      <c r="J182">
        <v>181</v>
      </c>
      <c r="K182">
        <v>64</v>
      </c>
      <c r="L182" t="s">
        <v>722</v>
      </c>
      <c r="M182">
        <v>1.3006</v>
      </c>
      <c r="N182">
        <v>228.41</v>
      </c>
      <c r="O182">
        <v>47.41</v>
      </c>
      <c r="P182">
        <v>0.75</v>
      </c>
      <c r="Q182">
        <v>144.2439</v>
      </c>
      <c r="R182">
        <v>72.360600000000005</v>
      </c>
      <c r="S182">
        <v>4.4013999999999998</v>
      </c>
      <c r="T182">
        <v>24</v>
      </c>
    </row>
    <row r="183" spans="1:20">
      <c r="A183" t="s">
        <v>208</v>
      </c>
      <c r="B183" t="s">
        <v>2</v>
      </c>
      <c r="C183" t="s">
        <v>41</v>
      </c>
      <c r="D183" t="s">
        <v>2</v>
      </c>
      <c r="E183" t="s">
        <v>41</v>
      </c>
      <c r="F183">
        <v>-44.972099999999998</v>
      </c>
      <c r="G183">
        <v>106.0307</v>
      </c>
      <c r="H183" t="s">
        <v>722</v>
      </c>
      <c r="I183">
        <v>139</v>
      </c>
      <c r="J183">
        <v>182</v>
      </c>
      <c r="K183">
        <v>65</v>
      </c>
      <c r="L183" t="s">
        <v>722</v>
      </c>
      <c r="M183">
        <v>2.8422000000000001</v>
      </c>
      <c r="N183">
        <v>143.79499999999999</v>
      </c>
      <c r="O183">
        <v>-38.204999999999998</v>
      </c>
      <c r="P183">
        <v>1.575</v>
      </c>
      <c r="Q183">
        <v>113.99209999999999</v>
      </c>
      <c r="R183">
        <v>75.156599999999997</v>
      </c>
      <c r="S183">
        <v>5.3060999999999998</v>
      </c>
      <c r="T183">
        <v>79</v>
      </c>
    </row>
    <row r="184" spans="1:20">
      <c r="A184" t="s">
        <v>779</v>
      </c>
      <c r="B184" t="s">
        <v>5</v>
      </c>
      <c r="C184" t="s">
        <v>36</v>
      </c>
      <c r="D184" t="s">
        <v>5</v>
      </c>
      <c r="E184" t="s">
        <v>36</v>
      </c>
      <c r="F184">
        <v>-45.091099999999997</v>
      </c>
      <c r="G184">
        <v>127.7509</v>
      </c>
      <c r="H184" t="s">
        <v>722</v>
      </c>
      <c r="I184">
        <v>314</v>
      </c>
      <c r="J184">
        <v>183</v>
      </c>
      <c r="K184">
        <v>16</v>
      </c>
      <c r="L184" t="s">
        <v>722</v>
      </c>
      <c r="M184">
        <v>0.59399999999999997</v>
      </c>
      <c r="N184">
        <v>176.11</v>
      </c>
      <c r="O184">
        <v>-6.89</v>
      </c>
      <c r="P184">
        <v>0.77500000000000002</v>
      </c>
      <c r="Q184">
        <v>141.202</v>
      </c>
      <c r="R184">
        <v>114.2176</v>
      </c>
      <c r="S184">
        <v>4.1672000000000002</v>
      </c>
      <c r="T184">
        <v>9</v>
      </c>
    </row>
    <row r="185" spans="1:20">
      <c r="A185" t="s">
        <v>755</v>
      </c>
      <c r="B185" t="s">
        <v>5</v>
      </c>
      <c r="C185" t="s">
        <v>75</v>
      </c>
      <c r="D185" t="s">
        <v>5</v>
      </c>
      <c r="E185" t="s">
        <v>75</v>
      </c>
      <c r="F185">
        <v>-45.628</v>
      </c>
      <c r="G185">
        <v>127.214</v>
      </c>
      <c r="H185" t="s">
        <v>722</v>
      </c>
      <c r="I185">
        <v>323</v>
      </c>
      <c r="J185">
        <v>184</v>
      </c>
      <c r="K185">
        <v>17</v>
      </c>
      <c r="L185" t="s">
        <v>722</v>
      </c>
      <c r="M185">
        <v>0.60799999999999998</v>
      </c>
      <c r="N185">
        <v>212.46</v>
      </c>
      <c r="O185">
        <v>28.46</v>
      </c>
      <c r="P185">
        <v>0.5</v>
      </c>
      <c r="Q185">
        <v>138.10509999999999</v>
      </c>
      <c r="R185">
        <v>117.23309999999999</v>
      </c>
      <c r="S185">
        <v>4.0762999999999998</v>
      </c>
      <c r="T185">
        <v>10</v>
      </c>
    </row>
    <row r="186" spans="1:20">
      <c r="A186" t="s">
        <v>751</v>
      </c>
      <c r="B186" t="s">
        <v>5</v>
      </c>
      <c r="C186" t="s">
        <v>71</v>
      </c>
      <c r="D186" t="s">
        <v>5</v>
      </c>
      <c r="E186" t="s">
        <v>71</v>
      </c>
      <c r="F186">
        <v>-45.742199999999997</v>
      </c>
      <c r="G186">
        <v>127.0998</v>
      </c>
      <c r="H186" t="s">
        <v>722</v>
      </c>
      <c r="I186">
        <v>318</v>
      </c>
      <c r="J186">
        <v>185</v>
      </c>
      <c r="K186">
        <v>18</v>
      </c>
      <c r="L186" t="s">
        <v>722</v>
      </c>
      <c r="M186">
        <v>1.1512</v>
      </c>
      <c r="N186">
        <v>183.94499999999999</v>
      </c>
      <c r="O186">
        <v>-1.0549999999999999</v>
      </c>
      <c r="P186">
        <v>0.5</v>
      </c>
      <c r="Q186">
        <v>135.6283</v>
      </c>
      <c r="R186">
        <v>117.4278</v>
      </c>
      <c r="S186">
        <v>3.4096000000000002</v>
      </c>
      <c r="T186">
        <v>23</v>
      </c>
    </row>
    <row r="187" spans="1:20">
      <c r="A187" t="s">
        <v>768</v>
      </c>
      <c r="B187" t="s">
        <v>5</v>
      </c>
      <c r="C187" t="s">
        <v>19</v>
      </c>
      <c r="D187" t="s">
        <v>5</v>
      </c>
      <c r="E187" t="s">
        <v>19</v>
      </c>
      <c r="F187">
        <v>-46.729900000000001</v>
      </c>
      <c r="G187">
        <v>126.1122</v>
      </c>
      <c r="H187" t="s">
        <v>722</v>
      </c>
      <c r="I187">
        <v>330</v>
      </c>
      <c r="J187">
        <v>186</v>
      </c>
      <c r="K187">
        <v>19</v>
      </c>
      <c r="L187" t="s">
        <v>722</v>
      </c>
      <c r="M187">
        <v>0.83640000000000003</v>
      </c>
      <c r="N187">
        <v>259.5</v>
      </c>
      <c r="O187">
        <v>73.5</v>
      </c>
      <c r="P187">
        <v>0.25</v>
      </c>
      <c r="Q187">
        <v>139.26859999999999</v>
      </c>
      <c r="R187">
        <v>117.5746</v>
      </c>
      <c r="S187">
        <v>3.5710999999999999</v>
      </c>
      <c r="T187">
        <v>21</v>
      </c>
    </row>
    <row r="188" spans="1:20">
      <c r="A188" t="s">
        <v>767</v>
      </c>
      <c r="B188" t="s">
        <v>5</v>
      </c>
      <c r="C188" t="s">
        <v>91</v>
      </c>
      <c r="D188" t="s">
        <v>5</v>
      </c>
      <c r="E188" t="s">
        <v>91</v>
      </c>
      <c r="F188">
        <v>-47.057000000000002</v>
      </c>
      <c r="G188">
        <v>125.785</v>
      </c>
      <c r="H188" t="s">
        <v>722</v>
      </c>
      <c r="I188" t="s">
        <v>722</v>
      </c>
      <c r="J188">
        <v>187</v>
      </c>
      <c r="K188">
        <v>20</v>
      </c>
      <c r="L188" t="s">
        <v>722</v>
      </c>
      <c r="M188">
        <v>1.2121999999999999</v>
      </c>
      <c r="N188">
        <v>213.06</v>
      </c>
      <c r="O188">
        <v>26.06</v>
      </c>
      <c r="P188">
        <v>0.5</v>
      </c>
      <c r="Q188">
        <v>143.01310000000001</v>
      </c>
      <c r="R188">
        <v>110.7531</v>
      </c>
      <c r="S188">
        <v>3.4575999999999998</v>
      </c>
      <c r="T188">
        <v>22</v>
      </c>
    </row>
    <row r="189" spans="1:20">
      <c r="A189" t="s">
        <v>483</v>
      </c>
      <c r="B189" t="s">
        <v>2</v>
      </c>
      <c r="C189" t="s">
        <v>47</v>
      </c>
      <c r="D189" t="s">
        <v>2</v>
      </c>
      <c r="E189" t="s">
        <v>47</v>
      </c>
      <c r="F189">
        <v>-47.465800000000002</v>
      </c>
      <c r="G189">
        <v>103.5371</v>
      </c>
      <c r="H189" t="s">
        <v>722</v>
      </c>
      <c r="I189">
        <v>225</v>
      </c>
      <c r="J189">
        <v>188</v>
      </c>
      <c r="K189">
        <v>66</v>
      </c>
      <c r="L189" t="s">
        <v>722</v>
      </c>
      <c r="M189">
        <v>1.7069000000000001</v>
      </c>
      <c r="N189">
        <v>227.29</v>
      </c>
      <c r="O189">
        <v>39.29</v>
      </c>
      <c r="P189">
        <v>0.75</v>
      </c>
      <c r="Q189">
        <v>128.7355</v>
      </c>
      <c r="R189">
        <v>63.393099999999997</v>
      </c>
      <c r="S189">
        <v>4.7686999999999999</v>
      </c>
      <c r="T189">
        <v>29</v>
      </c>
    </row>
    <row r="190" spans="1:20">
      <c r="A190" t="s">
        <v>223</v>
      </c>
      <c r="B190" t="s">
        <v>3</v>
      </c>
      <c r="C190" t="s">
        <v>91</v>
      </c>
      <c r="D190" t="s">
        <v>3</v>
      </c>
      <c r="E190" t="s">
        <v>91</v>
      </c>
      <c r="F190">
        <v>-48.065600000000003</v>
      </c>
      <c r="G190">
        <v>85.016400000000004</v>
      </c>
      <c r="H190" t="s">
        <v>722</v>
      </c>
      <c r="I190">
        <v>209</v>
      </c>
      <c r="J190">
        <v>189</v>
      </c>
      <c r="K190">
        <v>28</v>
      </c>
      <c r="L190" t="s">
        <v>722</v>
      </c>
      <c r="M190">
        <v>2.9344000000000001</v>
      </c>
      <c r="N190">
        <v>206.73</v>
      </c>
      <c r="O190">
        <v>17.73</v>
      </c>
      <c r="P190">
        <v>1</v>
      </c>
      <c r="Q190">
        <v>109.3749</v>
      </c>
      <c r="R190">
        <v>37.217399999999998</v>
      </c>
      <c r="S190">
        <v>6.4047000000000001</v>
      </c>
      <c r="T190">
        <v>3</v>
      </c>
    </row>
    <row r="191" spans="1:20">
      <c r="A191" t="s">
        <v>761</v>
      </c>
      <c r="B191" t="s">
        <v>5</v>
      </c>
      <c r="C191" t="s">
        <v>41</v>
      </c>
      <c r="D191" t="s">
        <v>5</v>
      </c>
      <c r="E191" t="s">
        <v>41</v>
      </c>
      <c r="F191">
        <v>-48.075600000000001</v>
      </c>
      <c r="G191">
        <v>124.76649999999999</v>
      </c>
      <c r="H191" t="s">
        <v>722</v>
      </c>
      <c r="I191">
        <v>328</v>
      </c>
      <c r="J191">
        <v>190</v>
      </c>
      <c r="K191">
        <v>21</v>
      </c>
      <c r="L191" t="s">
        <v>722</v>
      </c>
      <c r="M191">
        <v>1.4544999999999999</v>
      </c>
      <c r="N191">
        <v>245.45</v>
      </c>
      <c r="O191">
        <v>55.45</v>
      </c>
      <c r="P191">
        <v>0.5</v>
      </c>
      <c r="Q191">
        <v>137.8227</v>
      </c>
      <c r="R191">
        <v>115.67010000000001</v>
      </c>
      <c r="S191">
        <v>3.9005999999999998</v>
      </c>
      <c r="T191">
        <v>15</v>
      </c>
    </row>
    <row r="192" spans="1:20">
      <c r="A192" t="s">
        <v>220</v>
      </c>
      <c r="B192" t="s">
        <v>2</v>
      </c>
      <c r="C192" t="s">
        <v>24</v>
      </c>
      <c r="D192" t="s">
        <v>2</v>
      </c>
      <c r="E192" t="s">
        <v>24</v>
      </c>
      <c r="F192">
        <v>-48.162799999999997</v>
      </c>
      <c r="G192">
        <v>102.84010000000001</v>
      </c>
      <c r="H192" t="s">
        <v>722</v>
      </c>
      <c r="I192">
        <v>160</v>
      </c>
      <c r="J192">
        <v>191</v>
      </c>
      <c r="K192">
        <v>67</v>
      </c>
      <c r="L192" t="s">
        <v>722</v>
      </c>
      <c r="M192">
        <v>4.157</v>
      </c>
      <c r="N192">
        <v>148.85</v>
      </c>
      <c r="O192">
        <v>-42.15</v>
      </c>
      <c r="P192">
        <v>2.0499999999999998</v>
      </c>
      <c r="Q192">
        <v>127.6152</v>
      </c>
      <c r="R192">
        <v>41.808799999999998</v>
      </c>
      <c r="S192">
        <v>5.1326000000000001</v>
      </c>
      <c r="T192">
        <v>19</v>
      </c>
    </row>
    <row r="193" spans="1:20">
      <c r="A193" t="s">
        <v>152</v>
      </c>
      <c r="B193" t="s">
        <v>1</v>
      </c>
      <c r="C193" t="s">
        <v>132</v>
      </c>
      <c r="D193" t="s">
        <v>1</v>
      </c>
      <c r="E193" t="s">
        <v>132</v>
      </c>
      <c r="F193">
        <v>-48.1629</v>
      </c>
      <c r="G193">
        <v>95.603399999999993</v>
      </c>
      <c r="H193" t="s">
        <v>722</v>
      </c>
      <c r="I193">
        <v>112</v>
      </c>
      <c r="J193">
        <v>192</v>
      </c>
      <c r="K193">
        <v>48</v>
      </c>
      <c r="L193" t="s">
        <v>722</v>
      </c>
      <c r="M193">
        <v>7.1486000000000001</v>
      </c>
      <c r="N193">
        <v>97.125</v>
      </c>
      <c r="O193">
        <v>-94.875</v>
      </c>
      <c r="P193">
        <v>2.375</v>
      </c>
      <c r="Q193">
        <v>131.4169</v>
      </c>
      <c r="R193">
        <v>51.814500000000002</v>
      </c>
      <c r="S193">
        <v>8.5753000000000004</v>
      </c>
      <c r="T193">
        <v>3</v>
      </c>
    </row>
    <row r="194" spans="1:20">
      <c r="A194" t="s">
        <v>766</v>
      </c>
      <c r="B194" t="s">
        <v>5</v>
      </c>
      <c r="C194" t="s">
        <v>95</v>
      </c>
      <c r="D194" t="s">
        <v>5</v>
      </c>
      <c r="E194" t="s">
        <v>95</v>
      </c>
      <c r="F194">
        <v>-48.462899999999998</v>
      </c>
      <c r="G194">
        <v>124.37909999999999</v>
      </c>
      <c r="H194" t="s">
        <v>722</v>
      </c>
      <c r="I194">
        <v>329</v>
      </c>
      <c r="J194">
        <v>193</v>
      </c>
      <c r="K194">
        <v>22</v>
      </c>
      <c r="L194" t="s">
        <v>722</v>
      </c>
      <c r="M194">
        <v>3.8429000000000002</v>
      </c>
      <c r="N194">
        <v>195.97</v>
      </c>
      <c r="O194">
        <v>2.97</v>
      </c>
      <c r="P194">
        <v>0.5</v>
      </c>
      <c r="Q194">
        <v>138.51840000000001</v>
      </c>
      <c r="R194">
        <v>114.7773</v>
      </c>
      <c r="S194">
        <v>3.9942000000000002</v>
      </c>
      <c r="T194">
        <v>13</v>
      </c>
    </row>
    <row r="195" spans="1:20">
      <c r="A195" t="s">
        <v>320</v>
      </c>
      <c r="B195" t="s">
        <v>0</v>
      </c>
      <c r="C195" t="s">
        <v>88</v>
      </c>
      <c r="D195" t="s">
        <v>0</v>
      </c>
      <c r="E195" t="s">
        <v>88</v>
      </c>
      <c r="F195">
        <v>-49.885800000000003</v>
      </c>
      <c r="G195">
        <v>205.92269999999999</v>
      </c>
      <c r="H195" t="s">
        <v>722</v>
      </c>
      <c r="I195">
        <v>171</v>
      </c>
      <c r="J195">
        <v>194</v>
      </c>
      <c r="K195">
        <v>24</v>
      </c>
      <c r="L195" t="s">
        <v>722</v>
      </c>
      <c r="M195">
        <v>4.1372999999999998</v>
      </c>
      <c r="N195">
        <v>176.25</v>
      </c>
      <c r="O195">
        <v>-17.75</v>
      </c>
      <c r="P195">
        <v>2</v>
      </c>
      <c r="Q195">
        <v>232.5719</v>
      </c>
      <c r="R195">
        <v>162.22900000000001</v>
      </c>
      <c r="S195">
        <v>4.4313000000000002</v>
      </c>
      <c r="T195">
        <v>9</v>
      </c>
    </row>
    <row r="196" spans="1:20">
      <c r="A196" t="s">
        <v>482</v>
      </c>
      <c r="B196" t="s">
        <v>2</v>
      </c>
      <c r="C196" t="s">
        <v>132</v>
      </c>
      <c r="D196" t="s">
        <v>2</v>
      </c>
      <c r="E196" t="s">
        <v>132</v>
      </c>
      <c r="F196">
        <v>-50.182699999999997</v>
      </c>
      <c r="G196">
        <v>100.8202</v>
      </c>
      <c r="H196" t="s">
        <v>722</v>
      </c>
      <c r="I196">
        <v>227</v>
      </c>
      <c r="J196">
        <v>195</v>
      </c>
      <c r="K196">
        <v>68</v>
      </c>
      <c r="L196" t="s">
        <v>722</v>
      </c>
      <c r="M196">
        <v>4.5869999999999997</v>
      </c>
      <c r="N196">
        <v>232.08</v>
      </c>
      <c r="O196">
        <v>37.08</v>
      </c>
      <c r="P196">
        <v>0.75</v>
      </c>
      <c r="Q196">
        <v>136.21639999999999</v>
      </c>
      <c r="R196">
        <v>75.540599999999998</v>
      </c>
      <c r="S196">
        <v>4.1852</v>
      </c>
      <c r="T196">
        <v>33</v>
      </c>
    </row>
    <row r="197" spans="1:20">
      <c r="A197" t="s">
        <v>984</v>
      </c>
      <c r="B197" t="s">
        <v>5</v>
      </c>
      <c r="C197" t="s">
        <v>24</v>
      </c>
      <c r="D197" t="s">
        <v>5</v>
      </c>
      <c r="E197" t="s">
        <v>24</v>
      </c>
      <c r="F197">
        <v>-50.597099999999998</v>
      </c>
      <c r="G197">
        <v>122.2449</v>
      </c>
      <c r="H197" t="s">
        <v>722</v>
      </c>
      <c r="I197" t="s">
        <v>722</v>
      </c>
      <c r="J197">
        <v>196</v>
      </c>
      <c r="K197">
        <v>23</v>
      </c>
      <c r="L197" t="s">
        <v>722</v>
      </c>
      <c r="M197">
        <v>3.43</v>
      </c>
      <c r="N197">
        <v>209.65</v>
      </c>
      <c r="O197">
        <v>13.65</v>
      </c>
      <c r="P197">
        <v>0.5</v>
      </c>
      <c r="Q197">
        <v>145.5566</v>
      </c>
      <c r="R197">
        <v>16.883800000000001</v>
      </c>
      <c r="S197">
        <v>4.0313999999999997</v>
      </c>
      <c r="T197">
        <v>12</v>
      </c>
    </row>
    <row r="198" spans="1:20">
      <c r="A198" t="s">
        <v>233</v>
      </c>
      <c r="B198" t="s">
        <v>3</v>
      </c>
      <c r="C198" t="s">
        <v>49</v>
      </c>
      <c r="D198" t="s">
        <v>3</v>
      </c>
      <c r="E198" t="s">
        <v>49</v>
      </c>
      <c r="F198">
        <v>-50.999699999999997</v>
      </c>
      <c r="G198">
        <v>82.082400000000007</v>
      </c>
      <c r="H198" t="s">
        <v>722</v>
      </c>
      <c r="I198">
        <v>215</v>
      </c>
      <c r="J198">
        <v>197</v>
      </c>
      <c r="K198">
        <v>29</v>
      </c>
      <c r="L198" t="s">
        <v>722</v>
      </c>
      <c r="M198">
        <v>3.653</v>
      </c>
      <c r="N198">
        <v>152.47</v>
      </c>
      <c r="O198">
        <v>-44.53</v>
      </c>
      <c r="P198">
        <v>1</v>
      </c>
      <c r="Q198">
        <v>98.177499999999995</v>
      </c>
      <c r="R198">
        <v>51.8994</v>
      </c>
      <c r="S198">
        <v>3.6124999999999998</v>
      </c>
      <c r="T198">
        <v>18</v>
      </c>
    </row>
    <row r="199" spans="1:20">
      <c r="A199" t="s">
        <v>619</v>
      </c>
      <c r="B199" t="s">
        <v>3</v>
      </c>
      <c r="C199" t="s">
        <v>22</v>
      </c>
      <c r="D199" t="s">
        <v>3</v>
      </c>
      <c r="E199" t="s">
        <v>22</v>
      </c>
      <c r="F199">
        <v>-51.000399999999999</v>
      </c>
      <c r="G199">
        <v>82.081599999999995</v>
      </c>
      <c r="H199" t="s">
        <v>722</v>
      </c>
      <c r="I199">
        <v>187</v>
      </c>
      <c r="J199">
        <v>198</v>
      </c>
      <c r="K199">
        <v>30</v>
      </c>
      <c r="L199" t="s">
        <v>722</v>
      </c>
      <c r="M199">
        <v>10.8485</v>
      </c>
      <c r="N199">
        <v>165.71</v>
      </c>
      <c r="O199">
        <v>-32.29</v>
      </c>
      <c r="P199">
        <v>0.75</v>
      </c>
      <c r="Q199">
        <v>102.27290000000001</v>
      </c>
      <c r="R199">
        <v>45.728900000000003</v>
      </c>
      <c r="S199">
        <v>4.7035</v>
      </c>
      <c r="T199">
        <v>8</v>
      </c>
    </row>
    <row r="200" spans="1:20">
      <c r="A200" t="s">
        <v>229</v>
      </c>
      <c r="B200" t="s">
        <v>0</v>
      </c>
      <c r="C200" t="s">
        <v>53</v>
      </c>
      <c r="D200" t="s">
        <v>0</v>
      </c>
      <c r="E200" t="s">
        <v>53</v>
      </c>
      <c r="F200">
        <v>-53.512500000000003</v>
      </c>
      <c r="G200">
        <v>202.29589999999999</v>
      </c>
      <c r="H200" t="s">
        <v>722</v>
      </c>
      <c r="I200">
        <v>148</v>
      </c>
      <c r="J200">
        <v>199</v>
      </c>
      <c r="K200">
        <v>25</v>
      </c>
      <c r="L200" t="s">
        <v>722</v>
      </c>
      <c r="M200">
        <v>1.4642999999999999</v>
      </c>
      <c r="N200">
        <v>147.75</v>
      </c>
      <c r="O200">
        <v>-51.25</v>
      </c>
      <c r="P200">
        <v>3.2749999999999999</v>
      </c>
      <c r="Q200">
        <v>231.37029999999999</v>
      </c>
      <c r="R200">
        <v>152.01949999999999</v>
      </c>
      <c r="S200">
        <v>4.7134</v>
      </c>
      <c r="T200">
        <v>8</v>
      </c>
    </row>
    <row r="201" spans="1:20">
      <c r="A201" t="s">
        <v>757</v>
      </c>
      <c r="B201" t="s">
        <v>5</v>
      </c>
      <c r="C201" t="s">
        <v>34</v>
      </c>
      <c r="D201" t="s">
        <v>5</v>
      </c>
      <c r="E201" t="s">
        <v>34</v>
      </c>
      <c r="F201">
        <v>-54.014499999999998</v>
      </c>
      <c r="G201">
        <v>118.8276</v>
      </c>
      <c r="H201" t="s">
        <v>722</v>
      </c>
      <c r="I201" t="s">
        <v>722</v>
      </c>
      <c r="J201">
        <v>200</v>
      </c>
      <c r="K201">
        <v>24</v>
      </c>
      <c r="L201" t="s">
        <v>722</v>
      </c>
      <c r="M201">
        <v>1.7777000000000001</v>
      </c>
      <c r="N201">
        <v>212.14</v>
      </c>
      <c r="O201">
        <v>12.14</v>
      </c>
      <c r="P201">
        <v>0.5</v>
      </c>
      <c r="Q201">
        <v>135.55420000000001</v>
      </c>
      <c r="R201">
        <v>96.055999999999997</v>
      </c>
      <c r="S201">
        <v>3.0356999999999998</v>
      </c>
      <c r="T201">
        <v>27</v>
      </c>
    </row>
    <row r="202" spans="1:20">
      <c r="A202" t="s">
        <v>762</v>
      </c>
      <c r="B202" t="s">
        <v>5</v>
      </c>
      <c r="C202" t="s">
        <v>83</v>
      </c>
      <c r="D202" t="s">
        <v>5</v>
      </c>
      <c r="E202" t="s">
        <v>83</v>
      </c>
      <c r="F202">
        <v>-54.0398</v>
      </c>
      <c r="G202">
        <v>118.8022</v>
      </c>
      <c r="H202" t="s">
        <v>722</v>
      </c>
      <c r="I202" t="s">
        <v>722</v>
      </c>
      <c r="J202">
        <v>201</v>
      </c>
      <c r="K202">
        <v>25</v>
      </c>
      <c r="L202" t="s">
        <v>722</v>
      </c>
      <c r="M202">
        <v>4.4532999999999996</v>
      </c>
      <c r="N202">
        <v>192.96</v>
      </c>
      <c r="O202">
        <v>-8.0399999999999991</v>
      </c>
      <c r="P202">
        <v>0.75</v>
      </c>
      <c r="Q202">
        <v>132.77440000000001</v>
      </c>
      <c r="R202">
        <v>107.5518</v>
      </c>
      <c r="S202">
        <v>4.2906000000000004</v>
      </c>
      <c r="T202">
        <v>8</v>
      </c>
    </row>
    <row r="203" spans="1:20">
      <c r="A203" t="s">
        <v>232</v>
      </c>
      <c r="B203" t="s">
        <v>2</v>
      </c>
      <c r="C203" t="s">
        <v>57</v>
      </c>
      <c r="D203" t="s">
        <v>2</v>
      </c>
      <c r="E203" t="s">
        <v>57</v>
      </c>
      <c r="F203">
        <v>-54.457000000000001</v>
      </c>
      <c r="G203">
        <v>96.545900000000003</v>
      </c>
      <c r="H203" t="s">
        <v>722</v>
      </c>
      <c r="I203">
        <v>182</v>
      </c>
      <c r="J203">
        <v>202</v>
      </c>
      <c r="K203">
        <v>69</v>
      </c>
      <c r="L203" t="s">
        <v>722</v>
      </c>
      <c r="M203">
        <v>0.9466</v>
      </c>
      <c r="N203">
        <v>166.69</v>
      </c>
      <c r="O203">
        <v>-35.31</v>
      </c>
      <c r="P203">
        <v>1.7749999999999999</v>
      </c>
      <c r="Q203">
        <v>127.1195</v>
      </c>
      <c r="R203">
        <v>65.224400000000003</v>
      </c>
      <c r="S203">
        <v>4.0208000000000004</v>
      </c>
      <c r="T203">
        <v>26</v>
      </c>
    </row>
    <row r="204" spans="1:20">
      <c r="A204" t="s">
        <v>318</v>
      </c>
      <c r="B204" t="s">
        <v>0</v>
      </c>
      <c r="C204" t="s">
        <v>83</v>
      </c>
      <c r="D204" t="s">
        <v>0</v>
      </c>
      <c r="E204" t="s">
        <v>83</v>
      </c>
      <c r="F204">
        <v>-54.533799999999999</v>
      </c>
      <c r="G204">
        <v>201.2747</v>
      </c>
      <c r="H204" t="s">
        <v>722</v>
      </c>
      <c r="I204">
        <v>163</v>
      </c>
      <c r="J204">
        <v>203</v>
      </c>
      <c r="K204">
        <v>26</v>
      </c>
      <c r="L204" t="s">
        <v>722</v>
      </c>
      <c r="M204">
        <v>2.3519999999999999</v>
      </c>
      <c r="N204">
        <v>158.64500000000001</v>
      </c>
      <c r="O204">
        <v>-44.354999999999997</v>
      </c>
      <c r="P204">
        <v>2.4249999999999998</v>
      </c>
      <c r="Q204">
        <v>225.03579999999999</v>
      </c>
      <c r="R204">
        <v>160.74340000000001</v>
      </c>
      <c r="S204">
        <v>5.6502999999999997</v>
      </c>
      <c r="T204">
        <v>16</v>
      </c>
    </row>
    <row r="205" spans="1:20">
      <c r="A205" t="s">
        <v>169</v>
      </c>
      <c r="B205" t="s">
        <v>1</v>
      </c>
      <c r="C205" t="s">
        <v>141</v>
      </c>
      <c r="D205" t="s">
        <v>1</v>
      </c>
      <c r="E205" t="s">
        <v>141</v>
      </c>
      <c r="F205">
        <v>-54.769199999999998</v>
      </c>
      <c r="G205">
        <v>88.997100000000003</v>
      </c>
      <c r="H205" t="s">
        <v>722</v>
      </c>
      <c r="I205">
        <v>117</v>
      </c>
      <c r="J205">
        <v>204</v>
      </c>
      <c r="K205">
        <v>49</v>
      </c>
      <c r="L205" t="s">
        <v>722</v>
      </c>
      <c r="M205">
        <v>1.9415</v>
      </c>
      <c r="N205">
        <v>103.285</v>
      </c>
      <c r="O205">
        <v>-100.715</v>
      </c>
      <c r="P205">
        <v>3.1</v>
      </c>
      <c r="Q205">
        <v>110.4211</v>
      </c>
      <c r="R205">
        <v>58.902500000000003</v>
      </c>
      <c r="S205">
        <v>4.274</v>
      </c>
      <c r="T205">
        <v>47</v>
      </c>
    </row>
    <row r="206" spans="1:20">
      <c r="A206" t="s">
        <v>485</v>
      </c>
      <c r="B206" t="s">
        <v>2</v>
      </c>
      <c r="C206" t="s">
        <v>28</v>
      </c>
      <c r="D206" t="s">
        <v>2</v>
      </c>
      <c r="E206" t="s">
        <v>28</v>
      </c>
      <c r="F206">
        <v>-55.082299999999996</v>
      </c>
      <c r="G206">
        <v>95.920599999999993</v>
      </c>
      <c r="H206" t="s">
        <v>722</v>
      </c>
      <c r="I206">
        <v>218</v>
      </c>
      <c r="J206">
        <v>205</v>
      </c>
      <c r="K206">
        <v>70</v>
      </c>
      <c r="L206" t="s">
        <v>722</v>
      </c>
      <c r="M206">
        <v>1.3323</v>
      </c>
      <c r="N206">
        <v>181.14</v>
      </c>
      <c r="O206">
        <v>-23.86</v>
      </c>
      <c r="P206">
        <v>0.75</v>
      </c>
      <c r="Q206">
        <v>109.71599999999999</v>
      </c>
      <c r="R206">
        <v>80.907399999999996</v>
      </c>
      <c r="S206">
        <v>2.8329</v>
      </c>
      <c r="T206">
        <v>61</v>
      </c>
    </row>
    <row r="207" spans="1:20">
      <c r="A207" t="s">
        <v>319</v>
      </c>
      <c r="B207" t="s">
        <v>0</v>
      </c>
      <c r="C207" t="s">
        <v>95</v>
      </c>
      <c r="D207" t="s">
        <v>0</v>
      </c>
      <c r="E207" t="s">
        <v>95</v>
      </c>
      <c r="F207">
        <v>-55.419800000000002</v>
      </c>
      <c r="G207">
        <v>200.3886</v>
      </c>
      <c r="H207" t="s">
        <v>722</v>
      </c>
      <c r="I207">
        <v>185</v>
      </c>
      <c r="J207">
        <v>206</v>
      </c>
      <c r="K207">
        <v>27</v>
      </c>
      <c r="L207" t="s">
        <v>722</v>
      </c>
      <c r="M207">
        <v>24.751899999999999</v>
      </c>
      <c r="N207">
        <v>174.77</v>
      </c>
      <c r="O207">
        <v>-31.23</v>
      </c>
      <c r="P207">
        <v>1.5</v>
      </c>
      <c r="Q207">
        <v>216.19489999999999</v>
      </c>
      <c r="R207">
        <v>183.13820000000001</v>
      </c>
      <c r="S207">
        <v>5.8089000000000004</v>
      </c>
      <c r="T207">
        <v>17</v>
      </c>
    </row>
    <row r="208" spans="1:20">
      <c r="A208" t="s">
        <v>448</v>
      </c>
      <c r="B208" t="s">
        <v>2</v>
      </c>
      <c r="C208" t="s">
        <v>62</v>
      </c>
      <c r="D208" t="s">
        <v>2</v>
      </c>
      <c r="E208" t="s">
        <v>62</v>
      </c>
      <c r="F208">
        <v>-55.724899999999998</v>
      </c>
      <c r="G208">
        <v>95.278000000000006</v>
      </c>
      <c r="H208" t="s">
        <v>722</v>
      </c>
      <c r="I208">
        <v>170</v>
      </c>
      <c r="J208">
        <v>207</v>
      </c>
      <c r="K208">
        <v>71</v>
      </c>
      <c r="L208" t="s">
        <v>722</v>
      </c>
      <c r="M208">
        <v>1.4696</v>
      </c>
      <c r="N208">
        <v>147.19</v>
      </c>
      <c r="O208">
        <v>-59.81</v>
      </c>
      <c r="P208">
        <v>1</v>
      </c>
      <c r="Q208">
        <v>121.4241</v>
      </c>
      <c r="R208">
        <v>18.496600000000001</v>
      </c>
      <c r="S208">
        <v>7.9431000000000003</v>
      </c>
      <c r="T208">
        <v>4</v>
      </c>
    </row>
    <row r="209" spans="1:20">
      <c r="A209" t="s">
        <v>933</v>
      </c>
      <c r="B209" t="s">
        <v>1</v>
      </c>
      <c r="C209" t="s">
        <v>57</v>
      </c>
      <c r="D209" t="s">
        <v>1</v>
      </c>
      <c r="E209" t="s">
        <v>57</v>
      </c>
      <c r="F209">
        <v>-55.853900000000003</v>
      </c>
      <c r="G209">
        <v>87.912400000000005</v>
      </c>
      <c r="H209" t="s">
        <v>722</v>
      </c>
      <c r="I209">
        <v>203</v>
      </c>
      <c r="J209">
        <v>208</v>
      </c>
      <c r="K209">
        <v>50</v>
      </c>
      <c r="L209" t="s">
        <v>722</v>
      </c>
      <c r="M209">
        <v>4.3506</v>
      </c>
      <c r="N209">
        <v>183.13</v>
      </c>
      <c r="O209">
        <v>-24.87</v>
      </c>
      <c r="P209">
        <v>0.75</v>
      </c>
      <c r="Q209">
        <v>117.00020000000001</v>
      </c>
      <c r="R209">
        <v>63.924399999999999</v>
      </c>
      <c r="S209">
        <v>3.9397000000000002</v>
      </c>
      <c r="T209">
        <v>27</v>
      </c>
    </row>
    <row r="210" spans="1:20">
      <c r="A210" t="s">
        <v>488</v>
      </c>
      <c r="B210" t="s">
        <v>2</v>
      </c>
      <c r="C210" t="s">
        <v>32</v>
      </c>
      <c r="D210" t="s">
        <v>2</v>
      </c>
      <c r="E210" t="s">
        <v>32</v>
      </c>
      <c r="F210">
        <v>-57.104199999999999</v>
      </c>
      <c r="G210">
        <v>93.898700000000005</v>
      </c>
      <c r="H210" t="s">
        <v>722</v>
      </c>
      <c r="I210">
        <v>224</v>
      </c>
      <c r="J210">
        <v>209</v>
      </c>
      <c r="K210">
        <v>72</v>
      </c>
      <c r="L210" t="s">
        <v>722</v>
      </c>
      <c r="M210">
        <v>0.27510000000000001</v>
      </c>
      <c r="N210">
        <v>215</v>
      </c>
      <c r="O210">
        <v>6</v>
      </c>
      <c r="P210">
        <v>0.75</v>
      </c>
      <c r="Q210">
        <v>112.2272</v>
      </c>
      <c r="R210">
        <v>66.83</v>
      </c>
      <c r="S210">
        <v>2.9668999999999999</v>
      </c>
      <c r="T210">
        <v>60</v>
      </c>
    </row>
    <row r="211" spans="1:20">
      <c r="A211" t="s">
        <v>446</v>
      </c>
      <c r="B211" t="s">
        <v>2</v>
      </c>
      <c r="C211" t="s">
        <v>75</v>
      </c>
      <c r="D211" t="s">
        <v>2</v>
      </c>
      <c r="E211" t="s">
        <v>75</v>
      </c>
      <c r="F211">
        <v>-57.284700000000001</v>
      </c>
      <c r="G211">
        <v>93.718100000000007</v>
      </c>
      <c r="H211" t="s">
        <v>722</v>
      </c>
      <c r="I211">
        <v>220</v>
      </c>
      <c r="J211">
        <v>210</v>
      </c>
      <c r="K211">
        <v>73</v>
      </c>
      <c r="L211" t="s">
        <v>722</v>
      </c>
      <c r="M211">
        <v>2.2317</v>
      </c>
      <c r="N211" t="s">
        <v>722</v>
      </c>
      <c r="O211" t="s">
        <v>722</v>
      </c>
      <c r="P211">
        <v>1</v>
      </c>
      <c r="Q211">
        <v>114.08069999999999</v>
      </c>
      <c r="R211">
        <v>53.862499999999997</v>
      </c>
      <c r="S211">
        <v>4.3048999999999999</v>
      </c>
      <c r="T211">
        <v>30</v>
      </c>
    </row>
    <row r="212" spans="1:20">
      <c r="A212" t="s">
        <v>480</v>
      </c>
      <c r="B212" t="s">
        <v>2</v>
      </c>
      <c r="C212" t="s">
        <v>95</v>
      </c>
      <c r="D212" t="s">
        <v>2</v>
      </c>
      <c r="E212" t="s">
        <v>95</v>
      </c>
      <c r="F212">
        <v>-57.473999999999997</v>
      </c>
      <c r="G212">
        <v>93.528899999999993</v>
      </c>
      <c r="H212" t="s">
        <v>722</v>
      </c>
      <c r="I212">
        <v>275</v>
      </c>
      <c r="J212">
        <v>211</v>
      </c>
      <c r="K212">
        <v>74</v>
      </c>
      <c r="L212" t="s">
        <v>722</v>
      </c>
      <c r="M212">
        <v>4.6456</v>
      </c>
      <c r="N212">
        <v>201.02</v>
      </c>
      <c r="O212">
        <v>-9.98</v>
      </c>
      <c r="P212">
        <v>0.75</v>
      </c>
      <c r="Q212">
        <v>112.1628</v>
      </c>
      <c r="R212">
        <v>61.771999999999998</v>
      </c>
      <c r="S212">
        <v>4.8301999999999996</v>
      </c>
      <c r="T212">
        <v>39</v>
      </c>
    </row>
    <row r="213" spans="1:20">
      <c r="A213" t="s">
        <v>774</v>
      </c>
      <c r="B213" t="s">
        <v>5</v>
      </c>
      <c r="C213" t="s">
        <v>73</v>
      </c>
      <c r="D213" t="s">
        <v>5</v>
      </c>
      <c r="E213" t="s">
        <v>73</v>
      </c>
      <c r="F213">
        <v>-57.544499999999999</v>
      </c>
      <c r="G213">
        <v>115.2975</v>
      </c>
      <c r="H213" t="s">
        <v>722</v>
      </c>
      <c r="I213" t="s">
        <v>722</v>
      </c>
      <c r="J213">
        <v>212</v>
      </c>
      <c r="K213">
        <v>26</v>
      </c>
      <c r="L213" t="s">
        <v>722</v>
      </c>
      <c r="M213">
        <v>1.9836</v>
      </c>
      <c r="N213">
        <v>226.2</v>
      </c>
      <c r="O213">
        <v>14.2</v>
      </c>
      <c r="P213">
        <v>0.5</v>
      </c>
      <c r="Q213">
        <v>128.4966</v>
      </c>
      <c r="R213">
        <v>100.79470000000001</v>
      </c>
      <c r="S213">
        <v>4.0517000000000003</v>
      </c>
      <c r="T213">
        <v>11</v>
      </c>
    </row>
    <row r="214" spans="1:20">
      <c r="A214" t="s">
        <v>183</v>
      </c>
      <c r="B214" t="s">
        <v>1</v>
      </c>
      <c r="C214" t="s">
        <v>47</v>
      </c>
      <c r="D214" t="s">
        <v>1</v>
      </c>
      <c r="E214" t="s">
        <v>47</v>
      </c>
      <c r="F214">
        <v>-57.567399999999999</v>
      </c>
      <c r="G214">
        <v>86.198899999999995</v>
      </c>
      <c r="H214" t="s">
        <v>722</v>
      </c>
      <c r="I214">
        <v>161</v>
      </c>
      <c r="J214">
        <v>213</v>
      </c>
      <c r="K214">
        <v>51</v>
      </c>
      <c r="L214" t="s">
        <v>722</v>
      </c>
      <c r="M214">
        <v>6.4648000000000003</v>
      </c>
      <c r="N214">
        <v>157.33500000000001</v>
      </c>
      <c r="O214">
        <v>-55.664999999999999</v>
      </c>
      <c r="P214">
        <v>1.3</v>
      </c>
      <c r="Q214">
        <v>110.6658</v>
      </c>
      <c r="R214">
        <v>21.900600000000001</v>
      </c>
      <c r="S214">
        <v>4.8723999999999998</v>
      </c>
      <c r="T214">
        <v>17</v>
      </c>
    </row>
    <row r="215" spans="1:20">
      <c r="A215" t="s">
        <v>623</v>
      </c>
      <c r="B215" t="s">
        <v>3</v>
      </c>
      <c r="C215" t="s">
        <v>62</v>
      </c>
      <c r="D215" t="s">
        <v>3</v>
      </c>
      <c r="E215" t="s">
        <v>62</v>
      </c>
      <c r="F215">
        <v>-58.305</v>
      </c>
      <c r="G215">
        <v>74.777000000000001</v>
      </c>
      <c r="H215" t="s">
        <v>722</v>
      </c>
      <c r="I215">
        <v>231</v>
      </c>
      <c r="J215">
        <v>214</v>
      </c>
      <c r="K215">
        <v>31</v>
      </c>
      <c r="L215" t="s">
        <v>722</v>
      </c>
      <c r="M215">
        <v>7.1858000000000004</v>
      </c>
      <c r="N215">
        <v>211.25</v>
      </c>
      <c r="O215">
        <v>-2.75</v>
      </c>
      <c r="P215">
        <v>0.5</v>
      </c>
      <c r="Q215">
        <v>92.977199999999996</v>
      </c>
      <c r="R215">
        <v>35.680300000000003</v>
      </c>
      <c r="S215">
        <v>4.8556999999999997</v>
      </c>
      <c r="T215">
        <v>6</v>
      </c>
    </row>
    <row r="216" spans="1:20">
      <c r="A216" t="s">
        <v>239</v>
      </c>
      <c r="B216" t="s">
        <v>0</v>
      </c>
      <c r="C216" t="s">
        <v>73</v>
      </c>
      <c r="D216" t="s">
        <v>0</v>
      </c>
      <c r="E216" t="s">
        <v>73</v>
      </c>
      <c r="F216">
        <v>-58.351700000000001</v>
      </c>
      <c r="G216">
        <v>197.45670000000001</v>
      </c>
      <c r="H216" t="s">
        <v>722</v>
      </c>
      <c r="I216">
        <v>166</v>
      </c>
      <c r="J216">
        <v>215</v>
      </c>
      <c r="K216">
        <v>28</v>
      </c>
      <c r="L216" t="s">
        <v>722</v>
      </c>
      <c r="M216">
        <v>56.8245</v>
      </c>
      <c r="N216">
        <v>180.28</v>
      </c>
      <c r="O216">
        <v>-34.72</v>
      </c>
      <c r="P216">
        <v>1.5</v>
      </c>
      <c r="Q216">
        <v>230.2116</v>
      </c>
      <c r="R216">
        <v>137.56790000000001</v>
      </c>
      <c r="S216">
        <v>9.4152000000000005</v>
      </c>
      <c r="T216">
        <v>7</v>
      </c>
    </row>
    <row r="217" spans="1:20">
      <c r="A217" t="s">
        <v>776</v>
      </c>
      <c r="B217" t="s">
        <v>5</v>
      </c>
      <c r="C217" t="s">
        <v>88</v>
      </c>
      <c r="D217" t="s">
        <v>5</v>
      </c>
      <c r="E217" t="s">
        <v>88</v>
      </c>
      <c r="F217">
        <v>-59.441600000000001</v>
      </c>
      <c r="G217">
        <v>113.40049999999999</v>
      </c>
      <c r="H217" t="s">
        <v>722</v>
      </c>
      <c r="I217" t="s">
        <v>722</v>
      </c>
      <c r="J217">
        <v>216</v>
      </c>
      <c r="K217">
        <v>27</v>
      </c>
      <c r="L217" t="s">
        <v>722</v>
      </c>
      <c r="M217">
        <v>1.7837000000000001</v>
      </c>
      <c r="N217">
        <v>226.83</v>
      </c>
      <c r="O217">
        <v>10.83</v>
      </c>
      <c r="P217">
        <v>0.5</v>
      </c>
      <c r="Q217">
        <v>133.26329999999999</v>
      </c>
      <c r="R217">
        <v>100.6193</v>
      </c>
      <c r="S217">
        <v>3.1871</v>
      </c>
      <c r="T217">
        <v>24</v>
      </c>
    </row>
    <row r="218" spans="1:20">
      <c r="A218" t="s">
        <v>1177</v>
      </c>
      <c r="B218" t="s">
        <v>5</v>
      </c>
      <c r="C218" t="s">
        <v>15</v>
      </c>
      <c r="D218" t="s">
        <v>5</v>
      </c>
      <c r="E218" t="s">
        <v>15</v>
      </c>
      <c r="F218">
        <v>-59.614699999999999</v>
      </c>
      <c r="G218">
        <v>113.2273</v>
      </c>
      <c r="H218" t="s">
        <v>722</v>
      </c>
      <c r="I218">
        <v>311</v>
      </c>
      <c r="J218">
        <v>217</v>
      </c>
      <c r="K218">
        <v>28</v>
      </c>
      <c r="L218" t="s">
        <v>722</v>
      </c>
      <c r="M218">
        <v>3.6958000000000002</v>
      </c>
      <c r="N218">
        <v>180.56</v>
      </c>
      <c r="O218">
        <v>-36.44</v>
      </c>
      <c r="P218">
        <v>0.5</v>
      </c>
      <c r="Q218">
        <v>140.91810000000001</v>
      </c>
      <c r="R218">
        <v>0</v>
      </c>
      <c r="S218">
        <v>8.4710999999999999</v>
      </c>
      <c r="T218">
        <v>3</v>
      </c>
    </row>
    <row r="219" spans="1:20">
      <c r="A219" t="s">
        <v>489</v>
      </c>
      <c r="B219" t="s">
        <v>2</v>
      </c>
      <c r="C219" t="s">
        <v>64</v>
      </c>
      <c r="D219" t="s">
        <v>2</v>
      </c>
      <c r="E219" t="s">
        <v>64</v>
      </c>
      <c r="F219">
        <v>-61.558900000000001</v>
      </c>
      <c r="G219">
        <v>89.444000000000003</v>
      </c>
      <c r="H219" t="s">
        <v>722</v>
      </c>
      <c r="I219">
        <v>221</v>
      </c>
      <c r="J219">
        <v>218</v>
      </c>
      <c r="K219">
        <v>75</v>
      </c>
      <c r="L219" t="s">
        <v>722</v>
      </c>
      <c r="M219">
        <v>1.3183</v>
      </c>
      <c r="N219">
        <v>214.55</v>
      </c>
      <c r="O219">
        <v>-3.45</v>
      </c>
      <c r="P219">
        <v>0.75</v>
      </c>
      <c r="Q219">
        <v>112.7216</v>
      </c>
      <c r="R219">
        <v>65.0167</v>
      </c>
      <c r="S219">
        <v>3.1665000000000001</v>
      </c>
      <c r="T219">
        <v>58</v>
      </c>
    </row>
    <row r="220" spans="1:20">
      <c r="A220" t="s">
        <v>235</v>
      </c>
      <c r="B220" t="s">
        <v>2</v>
      </c>
      <c r="C220" t="s">
        <v>88</v>
      </c>
      <c r="D220" t="s">
        <v>2</v>
      </c>
      <c r="E220" t="s">
        <v>88</v>
      </c>
      <c r="F220">
        <v>-62.680300000000003</v>
      </c>
      <c r="G220">
        <v>88.322599999999994</v>
      </c>
      <c r="H220" t="s">
        <v>722</v>
      </c>
      <c r="I220">
        <v>205</v>
      </c>
      <c r="J220">
        <v>219</v>
      </c>
      <c r="K220">
        <v>76</v>
      </c>
      <c r="L220" t="s">
        <v>722</v>
      </c>
      <c r="M220">
        <v>0.78159999999999996</v>
      </c>
      <c r="N220">
        <v>226.52</v>
      </c>
      <c r="O220">
        <v>7.52</v>
      </c>
      <c r="P220">
        <v>0.75</v>
      </c>
      <c r="Q220">
        <v>114.93089999999999</v>
      </c>
      <c r="R220">
        <v>57.906300000000002</v>
      </c>
      <c r="S220">
        <v>8.2730999999999995</v>
      </c>
      <c r="T220">
        <v>17</v>
      </c>
    </row>
    <row r="221" spans="1:20">
      <c r="A221" t="s">
        <v>772</v>
      </c>
      <c r="B221" t="s">
        <v>5</v>
      </c>
      <c r="C221" t="s">
        <v>141</v>
      </c>
      <c r="D221" t="s">
        <v>5</v>
      </c>
      <c r="E221" t="s">
        <v>141</v>
      </c>
      <c r="F221">
        <v>-62.835900000000002</v>
      </c>
      <c r="G221">
        <v>110.0061</v>
      </c>
      <c r="H221" t="s">
        <v>722</v>
      </c>
      <c r="I221" t="s">
        <v>722</v>
      </c>
      <c r="J221">
        <v>220</v>
      </c>
      <c r="K221">
        <v>29</v>
      </c>
      <c r="L221" t="s">
        <v>722</v>
      </c>
      <c r="M221">
        <v>7.3978999999999999</v>
      </c>
      <c r="N221">
        <v>266.62</v>
      </c>
      <c r="O221">
        <v>46.62</v>
      </c>
      <c r="P221">
        <v>0.5</v>
      </c>
      <c r="Q221">
        <v>124.6379</v>
      </c>
      <c r="R221">
        <v>92.547700000000006</v>
      </c>
      <c r="S221">
        <v>3.6945000000000001</v>
      </c>
      <c r="T221">
        <v>19</v>
      </c>
    </row>
    <row r="222" spans="1:20">
      <c r="A222" t="s">
        <v>212</v>
      </c>
      <c r="B222" t="s">
        <v>1</v>
      </c>
      <c r="C222" t="s">
        <v>88</v>
      </c>
      <c r="D222" t="s">
        <v>1</v>
      </c>
      <c r="E222" t="s">
        <v>88</v>
      </c>
      <c r="F222">
        <v>-62.8416</v>
      </c>
      <c r="G222">
        <v>80.924700000000001</v>
      </c>
      <c r="H222" t="s">
        <v>722</v>
      </c>
      <c r="I222">
        <v>181</v>
      </c>
      <c r="J222">
        <v>221</v>
      </c>
      <c r="K222">
        <v>52</v>
      </c>
      <c r="L222" t="s">
        <v>722</v>
      </c>
      <c r="M222">
        <v>2.9975000000000001</v>
      </c>
      <c r="N222">
        <v>184.63</v>
      </c>
      <c r="O222">
        <v>-36.369999999999997</v>
      </c>
      <c r="P222">
        <v>1.2749999999999999</v>
      </c>
      <c r="Q222">
        <v>102.0296</v>
      </c>
      <c r="R222">
        <v>19.194199999999999</v>
      </c>
      <c r="S222">
        <v>5.2157</v>
      </c>
      <c r="T222">
        <v>8</v>
      </c>
    </row>
    <row r="223" spans="1:20">
      <c r="A223" t="s">
        <v>468</v>
      </c>
      <c r="B223" t="s">
        <v>2</v>
      </c>
      <c r="C223" t="s">
        <v>73</v>
      </c>
      <c r="D223" t="s">
        <v>2</v>
      </c>
      <c r="E223" t="s">
        <v>73</v>
      </c>
      <c r="F223">
        <v>-63.073999999999998</v>
      </c>
      <c r="G223">
        <v>87.928899999999999</v>
      </c>
      <c r="H223" t="s">
        <v>722</v>
      </c>
      <c r="I223">
        <v>333</v>
      </c>
      <c r="J223">
        <v>222</v>
      </c>
      <c r="K223">
        <v>77</v>
      </c>
      <c r="L223" t="s">
        <v>722</v>
      </c>
      <c r="M223">
        <v>0.92579999999999996</v>
      </c>
      <c r="N223">
        <v>259.67</v>
      </c>
      <c r="O223">
        <v>37.67</v>
      </c>
      <c r="P223">
        <v>0.5</v>
      </c>
      <c r="Q223">
        <v>110.13549999999999</v>
      </c>
      <c r="R223">
        <v>45.992199999999997</v>
      </c>
      <c r="S223">
        <v>4.8323999999999998</v>
      </c>
      <c r="T223">
        <v>8</v>
      </c>
    </row>
    <row r="224" spans="1:20">
      <c r="A224" t="s">
        <v>1188</v>
      </c>
      <c r="B224" t="s">
        <v>5</v>
      </c>
      <c r="C224" t="s">
        <v>62</v>
      </c>
      <c r="D224" t="s">
        <v>5</v>
      </c>
      <c r="E224" t="s">
        <v>62</v>
      </c>
      <c r="F224">
        <v>-63.7851</v>
      </c>
      <c r="G224">
        <v>109.0569</v>
      </c>
      <c r="H224" t="s">
        <v>722</v>
      </c>
      <c r="I224">
        <v>322</v>
      </c>
      <c r="J224">
        <v>223</v>
      </c>
      <c r="K224">
        <v>30</v>
      </c>
      <c r="L224" t="s">
        <v>722</v>
      </c>
      <c r="M224">
        <v>15.919700000000001</v>
      </c>
      <c r="N224">
        <v>238.27</v>
      </c>
      <c r="O224">
        <v>15.27</v>
      </c>
      <c r="P224">
        <v>0.5</v>
      </c>
      <c r="Q224">
        <v>130.92439999999999</v>
      </c>
      <c r="R224">
        <v>0</v>
      </c>
      <c r="S224">
        <v>5.93</v>
      </c>
      <c r="T224">
        <v>5</v>
      </c>
    </row>
    <row r="225" spans="1:20">
      <c r="A225" t="s">
        <v>471</v>
      </c>
      <c r="B225" t="s">
        <v>2</v>
      </c>
      <c r="C225" t="s">
        <v>57</v>
      </c>
      <c r="D225" t="s">
        <v>2</v>
      </c>
      <c r="E225" t="s">
        <v>57</v>
      </c>
      <c r="F225">
        <v>-63.849899999999998</v>
      </c>
      <c r="G225">
        <v>87.153000000000006</v>
      </c>
      <c r="H225" t="s">
        <v>722</v>
      </c>
      <c r="I225">
        <v>177</v>
      </c>
      <c r="J225">
        <v>224</v>
      </c>
      <c r="K225">
        <v>78</v>
      </c>
      <c r="L225" t="s">
        <v>722</v>
      </c>
      <c r="M225">
        <v>0.81850000000000001</v>
      </c>
      <c r="N225">
        <v>140.935</v>
      </c>
      <c r="O225">
        <v>-83.064999999999998</v>
      </c>
      <c r="P225">
        <v>1.25</v>
      </c>
      <c r="Q225">
        <v>117.87860000000001</v>
      </c>
      <c r="R225">
        <v>48.556199999999997</v>
      </c>
      <c r="S225">
        <v>4.7736999999999998</v>
      </c>
      <c r="T225">
        <v>21</v>
      </c>
    </row>
    <row r="226" spans="1:20">
      <c r="A226" t="s">
        <v>484</v>
      </c>
      <c r="B226" t="s">
        <v>2</v>
      </c>
      <c r="C226" t="s">
        <v>55</v>
      </c>
      <c r="D226" t="s">
        <v>2</v>
      </c>
      <c r="E226" t="s">
        <v>55</v>
      </c>
      <c r="F226">
        <v>-64.149600000000007</v>
      </c>
      <c r="G226">
        <v>86.853300000000004</v>
      </c>
      <c r="H226" t="s">
        <v>722</v>
      </c>
      <c r="I226">
        <v>255</v>
      </c>
      <c r="J226">
        <v>225</v>
      </c>
      <c r="K226">
        <v>79</v>
      </c>
      <c r="L226" t="s">
        <v>722</v>
      </c>
      <c r="M226">
        <v>1.151</v>
      </c>
      <c r="N226">
        <v>220.71</v>
      </c>
      <c r="O226">
        <v>-4.29</v>
      </c>
      <c r="P226">
        <v>0.5</v>
      </c>
      <c r="Q226">
        <v>116.1712</v>
      </c>
      <c r="R226">
        <v>56.762300000000003</v>
      </c>
      <c r="S226">
        <v>3.5966</v>
      </c>
      <c r="T226">
        <v>32</v>
      </c>
    </row>
    <row r="227" spans="1:20">
      <c r="A227" t="s">
        <v>475</v>
      </c>
      <c r="B227" t="s">
        <v>2</v>
      </c>
      <c r="C227" t="s">
        <v>41</v>
      </c>
      <c r="D227" t="s">
        <v>2</v>
      </c>
      <c r="E227" t="s">
        <v>41</v>
      </c>
      <c r="F227">
        <v>-65.187299999999993</v>
      </c>
      <c r="G227">
        <v>85.815600000000003</v>
      </c>
      <c r="H227" t="s">
        <v>722</v>
      </c>
      <c r="I227">
        <v>234</v>
      </c>
      <c r="J227">
        <v>226</v>
      </c>
      <c r="K227">
        <v>80</v>
      </c>
      <c r="L227" t="s">
        <v>722</v>
      </c>
      <c r="M227">
        <v>1.0012000000000001</v>
      </c>
      <c r="N227">
        <v>194.16</v>
      </c>
      <c r="O227">
        <v>-31.84</v>
      </c>
      <c r="P227">
        <v>1</v>
      </c>
      <c r="Q227">
        <v>111.7199</v>
      </c>
      <c r="R227">
        <v>58.512099999999997</v>
      </c>
      <c r="S227">
        <v>3.6442000000000001</v>
      </c>
      <c r="T227">
        <v>37</v>
      </c>
    </row>
    <row r="228" spans="1:20">
      <c r="A228" t="s">
        <v>209</v>
      </c>
      <c r="B228" t="s">
        <v>1</v>
      </c>
      <c r="C228" t="s">
        <v>30</v>
      </c>
      <c r="D228" t="s">
        <v>1</v>
      </c>
      <c r="E228" t="s">
        <v>30</v>
      </c>
      <c r="F228">
        <v>-65.222899999999996</v>
      </c>
      <c r="G228">
        <v>78.543400000000005</v>
      </c>
      <c r="H228" t="s">
        <v>722</v>
      </c>
      <c r="I228">
        <v>149</v>
      </c>
      <c r="J228">
        <v>227</v>
      </c>
      <c r="K228">
        <v>53</v>
      </c>
      <c r="L228" t="s">
        <v>722</v>
      </c>
      <c r="M228">
        <v>1.4639</v>
      </c>
      <c r="N228">
        <v>154.595</v>
      </c>
      <c r="O228">
        <v>-72.405000000000001</v>
      </c>
      <c r="P228">
        <v>1.2749999999999999</v>
      </c>
      <c r="Q228">
        <v>100.34739999999999</v>
      </c>
      <c r="R228">
        <v>33.459000000000003</v>
      </c>
      <c r="S228">
        <v>3.2923</v>
      </c>
      <c r="T228">
        <v>36</v>
      </c>
    </row>
    <row r="229" spans="1:20">
      <c r="A229" t="s">
        <v>620</v>
      </c>
      <c r="B229" t="s">
        <v>3</v>
      </c>
      <c r="C229" t="s">
        <v>26</v>
      </c>
      <c r="D229" t="s">
        <v>3</v>
      </c>
      <c r="E229" t="s">
        <v>26</v>
      </c>
      <c r="F229">
        <v>-65.392799999999994</v>
      </c>
      <c r="G229">
        <v>67.689300000000003</v>
      </c>
      <c r="H229" t="s">
        <v>722</v>
      </c>
      <c r="I229">
        <v>272</v>
      </c>
      <c r="J229">
        <v>228</v>
      </c>
      <c r="K229">
        <v>32</v>
      </c>
      <c r="L229" t="s">
        <v>722</v>
      </c>
      <c r="M229">
        <v>0.1963</v>
      </c>
      <c r="N229">
        <v>200.31</v>
      </c>
      <c r="O229">
        <v>-27.69</v>
      </c>
      <c r="P229">
        <v>0.5</v>
      </c>
      <c r="Q229">
        <v>85.041700000000006</v>
      </c>
      <c r="R229">
        <v>38.480600000000003</v>
      </c>
      <c r="S229">
        <v>3.4411999999999998</v>
      </c>
      <c r="T229">
        <v>17</v>
      </c>
    </row>
    <row r="230" spans="1:20">
      <c r="A230" t="s">
        <v>465</v>
      </c>
      <c r="B230" t="s">
        <v>2</v>
      </c>
      <c r="C230" t="s">
        <v>75</v>
      </c>
      <c r="D230" t="s">
        <v>2</v>
      </c>
      <c r="E230" t="s">
        <v>75</v>
      </c>
      <c r="F230">
        <v>-65.413899999999998</v>
      </c>
      <c r="G230">
        <v>85.588999999999999</v>
      </c>
      <c r="H230" t="s">
        <v>722</v>
      </c>
      <c r="I230">
        <v>226</v>
      </c>
      <c r="J230">
        <v>229</v>
      </c>
      <c r="K230">
        <v>81</v>
      </c>
      <c r="L230" t="s">
        <v>722</v>
      </c>
      <c r="M230">
        <v>3.0464000000000002</v>
      </c>
      <c r="N230">
        <v>177.97</v>
      </c>
      <c r="O230">
        <v>-51.03</v>
      </c>
      <c r="P230">
        <v>0.5</v>
      </c>
      <c r="Q230">
        <v>111.1897</v>
      </c>
      <c r="R230">
        <v>63.941499999999998</v>
      </c>
      <c r="S230">
        <v>3.2305000000000001</v>
      </c>
      <c r="T230">
        <v>41</v>
      </c>
    </row>
    <row r="231" spans="1:20">
      <c r="A231" t="s">
        <v>622</v>
      </c>
      <c r="B231" t="s">
        <v>3</v>
      </c>
      <c r="C231" t="s">
        <v>132</v>
      </c>
      <c r="D231" t="s">
        <v>3</v>
      </c>
      <c r="E231" t="s">
        <v>132</v>
      </c>
      <c r="F231">
        <v>-65.588800000000006</v>
      </c>
      <c r="G231">
        <v>67.493200000000002</v>
      </c>
      <c r="H231" t="s">
        <v>722</v>
      </c>
      <c r="I231">
        <v>249</v>
      </c>
      <c r="J231">
        <v>230</v>
      </c>
      <c r="K231">
        <v>33</v>
      </c>
      <c r="L231" t="s">
        <v>722</v>
      </c>
      <c r="M231">
        <v>0.14000000000000001</v>
      </c>
      <c r="N231">
        <v>234.14</v>
      </c>
      <c r="O231">
        <v>4.1399999999999997</v>
      </c>
      <c r="P231">
        <v>1</v>
      </c>
      <c r="Q231">
        <v>81.101299999999995</v>
      </c>
      <c r="R231">
        <v>33.010399999999997</v>
      </c>
      <c r="S231">
        <v>5.8399000000000001</v>
      </c>
      <c r="T231">
        <v>11</v>
      </c>
    </row>
    <row r="232" spans="1:20">
      <c r="A232" t="s">
        <v>625</v>
      </c>
      <c r="B232" t="s">
        <v>3</v>
      </c>
      <c r="C232" t="s">
        <v>55</v>
      </c>
      <c r="D232" t="s">
        <v>3</v>
      </c>
      <c r="E232" t="s">
        <v>55</v>
      </c>
      <c r="F232">
        <v>-65.589200000000005</v>
      </c>
      <c r="G232">
        <v>67.492800000000003</v>
      </c>
      <c r="H232" t="s">
        <v>722</v>
      </c>
      <c r="I232">
        <v>307</v>
      </c>
      <c r="J232">
        <v>231</v>
      </c>
      <c r="K232">
        <v>34</v>
      </c>
      <c r="L232" t="s">
        <v>722</v>
      </c>
      <c r="M232">
        <v>0.81640000000000001</v>
      </c>
      <c r="N232">
        <v>259.8</v>
      </c>
      <c r="O232">
        <v>28.8</v>
      </c>
      <c r="P232">
        <v>0.75</v>
      </c>
      <c r="Q232">
        <v>86.793199999999999</v>
      </c>
      <c r="R232">
        <v>36.610999999999997</v>
      </c>
      <c r="S232">
        <v>5.1017999999999999</v>
      </c>
      <c r="T232">
        <v>4</v>
      </c>
    </row>
    <row r="233" spans="1:20">
      <c r="A233" t="s">
        <v>621</v>
      </c>
      <c r="B233" t="s">
        <v>3</v>
      </c>
      <c r="C233" t="s">
        <v>44</v>
      </c>
      <c r="D233" t="s">
        <v>3</v>
      </c>
      <c r="E233" t="s">
        <v>44</v>
      </c>
      <c r="F233">
        <v>-65.868499999999997</v>
      </c>
      <c r="G233">
        <v>67.213499999999996</v>
      </c>
      <c r="H233" t="s">
        <v>722</v>
      </c>
      <c r="I233">
        <v>306</v>
      </c>
      <c r="J233">
        <v>232</v>
      </c>
      <c r="K233">
        <v>35</v>
      </c>
      <c r="L233" t="s">
        <v>722</v>
      </c>
      <c r="M233">
        <v>3.4807999999999999</v>
      </c>
      <c r="N233">
        <v>223.91</v>
      </c>
      <c r="O233">
        <v>-8.09</v>
      </c>
      <c r="P233">
        <v>0.5</v>
      </c>
      <c r="Q233">
        <v>83.347700000000003</v>
      </c>
      <c r="R233">
        <v>47.697200000000002</v>
      </c>
      <c r="S233">
        <v>3.1069</v>
      </c>
      <c r="T233">
        <v>21</v>
      </c>
    </row>
    <row r="234" spans="1:20">
      <c r="A234" t="s">
        <v>205</v>
      </c>
      <c r="B234" t="s">
        <v>1</v>
      </c>
      <c r="C234" t="s">
        <v>132</v>
      </c>
      <c r="D234" t="s">
        <v>1</v>
      </c>
      <c r="E234" t="s">
        <v>132</v>
      </c>
      <c r="F234">
        <v>-66.455299999999994</v>
      </c>
      <c r="G234">
        <v>77.311000000000007</v>
      </c>
      <c r="H234" t="s">
        <v>722</v>
      </c>
      <c r="I234">
        <v>174</v>
      </c>
      <c r="J234">
        <v>233</v>
      </c>
      <c r="K234">
        <v>54</v>
      </c>
      <c r="L234" t="s">
        <v>722</v>
      </c>
      <c r="M234">
        <v>1.4011</v>
      </c>
      <c r="N234">
        <v>194.1</v>
      </c>
      <c r="O234">
        <v>-38.9</v>
      </c>
      <c r="P234">
        <v>1.5249999999999999</v>
      </c>
      <c r="Q234">
        <v>93.038600000000002</v>
      </c>
      <c r="R234">
        <v>41.175899999999999</v>
      </c>
      <c r="S234">
        <v>2.9851999999999999</v>
      </c>
      <c r="T234">
        <v>40</v>
      </c>
    </row>
    <row r="235" spans="1:20">
      <c r="A235" t="s">
        <v>171</v>
      </c>
      <c r="B235" t="s">
        <v>1</v>
      </c>
      <c r="C235" t="s">
        <v>68</v>
      </c>
      <c r="D235" t="s">
        <v>1</v>
      </c>
      <c r="E235" t="s">
        <v>68</v>
      </c>
      <c r="F235">
        <v>-66.918400000000005</v>
      </c>
      <c r="G235">
        <v>76.847899999999996</v>
      </c>
      <c r="H235" t="s">
        <v>722</v>
      </c>
      <c r="I235">
        <v>136</v>
      </c>
      <c r="J235">
        <v>234</v>
      </c>
      <c r="K235">
        <v>55</v>
      </c>
      <c r="L235" t="s">
        <v>722</v>
      </c>
      <c r="M235">
        <v>2.1408999999999998</v>
      </c>
      <c r="N235">
        <v>122.6</v>
      </c>
      <c r="O235">
        <v>-111.4</v>
      </c>
      <c r="P235">
        <v>1.825</v>
      </c>
      <c r="Q235">
        <v>93.194100000000006</v>
      </c>
      <c r="R235">
        <v>19.904599999999999</v>
      </c>
      <c r="S235">
        <v>3.4331</v>
      </c>
      <c r="T235">
        <v>32</v>
      </c>
    </row>
    <row r="236" spans="1:20">
      <c r="A236" t="s">
        <v>624</v>
      </c>
      <c r="B236" t="s">
        <v>3</v>
      </c>
      <c r="C236" t="s">
        <v>24</v>
      </c>
      <c r="D236" t="s">
        <v>3</v>
      </c>
      <c r="E236" t="s">
        <v>24</v>
      </c>
      <c r="F236">
        <v>-66.942700000000002</v>
      </c>
      <c r="G236">
        <v>66.139399999999995</v>
      </c>
      <c r="H236" t="s">
        <v>722</v>
      </c>
      <c r="I236">
        <v>250</v>
      </c>
      <c r="J236">
        <v>235</v>
      </c>
      <c r="K236">
        <v>36</v>
      </c>
      <c r="L236" t="s">
        <v>722</v>
      </c>
      <c r="M236">
        <v>5.3692000000000002</v>
      </c>
      <c r="N236">
        <v>193.49</v>
      </c>
      <c r="O236">
        <v>-41.51</v>
      </c>
      <c r="P236">
        <v>0.75</v>
      </c>
      <c r="Q236">
        <v>88.933300000000003</v>
      </c>
      <c r="R236">
        <v>18.769100000000002</v>
      </c>
      <c r="S236">
        <v>6.4283000000000001</v>
      </c>
      <c r="T236">
        <v>2</v>
      </c>
    </row>
    <row r="237" spans="1:20">
      <c r="A237" t="s">
        <v>464</v>
      </c>
      <c r="B237" t="s">
        <v>2</v>
      </c>
      <c r="C237" t="s">
        <v>17</v>
      </c>
      <c r="D237" t="s">
        <v>2</v>
      </c>
      <c r="E237" t="s">
        <v>17</v>
      </c>
      <c r="F237">
        <v>-66.963099999999997</v>
      </c>
      <c r="G237">
        <v>84.0398</v>
      </c>
      <c r="H237" t="s">
        <v>722</v>
      </c>
      <c r="I237">
        <v>241</v>
      </c>
      <c r="J237">
        <v>236</v>
      </c>
      <c r="K237">
        <v>82</v>
      </c>
      <c r="L237" t="s">
        <v>722</v>
      </c>
      <c r="M237">
        <v>3.1103999999999998</v>
      </c>
      <c r="N237">
        <v>193.86</v>
      </c>
      <c r="O237">
        <v>-42.14</v>
      </c>
      <c r="P237">
        <v>1</v>
      </c>
      <c r="Q237">
        <v>107.11409999999999</v>
      </c>
      <c r="R237">
        <v>44.261299999999999</v>
      </c>
      <c r="S237">
        <v>3.8481000000000001</v>
      </c>
      <c r="T237">
        <v>27</v>
      </c>
    </row>
    <row r="238" spans="1:20">
      <c r="A238" t="s">
        <v>240</v>
      </c>
      <c r="B238" t="s">
        <v>1</v>
      </c>
      <c r="C238" t="s">
        <v>49</v>
      </c>
      <c r="D238" t="s">
        <v>1</v>
      </c>
      <c r="E238" t="s">
        <v>49</v>
      </c>
      <c r="F238">
        <v>-68.794300000000007</v>
      </c>
      <c r="G238">
        <v>74.971999999999994</v>
      </c>
      <c r="H238" t="s">
        <v>722</v>
      </c>
      <c r="I238">
        <v>198</v>
      </c>
      <c r="J238">
        <v>237</v>
      </c>
      <c r="K238">
        <v>56</v>
      </c>
      <c r="L238" t="s">
        <v>722</v>
      </c>
      <c r="M238">
        <v>0.68520000000000003</v>
      </c>
      <c r="N238">
        <v>193.46</v>
      </c>
      <c r="O238">
        <v>-43.54</v>
      </c>
      <c r="P238">
        <v>1.0249999999999999</v>
      </c>
      <c r="Q238">
        <v>95.042299999999997</v>
      </c>
      <c r="R238">
        <v>59.223500000000001</v>
      </c>
      <c r="S238">
        <v>3.6303000000000001</v>
      </c>
      <c r="T238">
        <v>37</v>
      </c>
    </row>
    <row r="239" spans="1:20">
      <c r="A239" t="s">
        <v>610</v>
      </c>
      <c r="B239" t="s">
        <v>1</v>
      </c>
      <c r="C239" t="s">
        <v>39</v>
      </c>
      <c r="D239" t="s">
        <v>1</v>
      </c>
      <c r="E239" t="s">
        <v>39</v>
      </c>
      <c r="F239">
        <v>-69.324200000000005</v>
      </c>
      <c r="G239">
        <v>74.442099999999996</v>
      </c>
      <c r="H239" t="s">
        <v>722</v>
      </c>
      <c r="I239">
        <v>180</v>
      </c>
      <c r="J239">
        <v>238</v>
      </c>
      <c r="K239">
        <v>57</v>
      </c>
      <c r="L239" t="s">
        <v>722</v>
      </c>
      <c r="M239">
        <v>0.73460000000000003</v>
      </c>
      <c r="N239">
        <v>144.86500000000001</v>
      </c>
      <c r="O239">
        <v>-93.135000000000005</v>
      </c>
      <c r="P239">
        <v>1.4</v>
      </c>
      <c r="Q239">
        <v>93.802400000000006</v>
      </c>
      <c r="R239">
        <v>38.276699999999998</v>
      </c>
      <c r="S239">
        <v>4.9028</v>
      </c>
      <c r="T239">
        <v>18</v>
      </c>
    </row>
    <row r="240" spans="1:20">
      <c r="A240" t="s">
        <v>204</v>
      </c>
      <c r="B240" t="s">
        <v>1</v>
      </c>
      <c r="C240" t="s">
        <v>17</v>
      </c>
      <c r="D240" t="s">
        <v>1</v>
      </c>
      <c r="E240" t="s">
        <v>17</v>
      </c>
      <c r="F240">
        <v>-69.634799999999998</v>
      </c>
      <c r="G240">
        <v>74.131500000000003</v>
      </c>
      <c r="H240" t="s">
        <v>722</v>
      </c>
      <c r="I240">
        <v>176</v>
      </c>
      <c r="J240">
        <v>239</v>
      </c>
      <c r="K240">
        <v>58</v>
      </c>
      <c r="L240" t="s">
        <v>722</v>
      </c>
      <c r="M240">
        <v>1.4424999999999999</v>
      </c>
      <c r="N240">
        <v>166.245</v>
      </c>
      <c r="O240">
        <v>-72.754999999999995</v>
      </c>
      <c r="P240">
        <v>1.5249999999999999</v>
      </c>
      <c r="Q240">
        <v>86.786699999999996</v>
      </c>
      <c r="R240">
        <v>54.458300000000001</v>
      </c>
      <c r="S240">
        <v>3.0451000000000001</v>
      </c>
      <c r="T240">
        <v>38</v>
      </c>
    </row>
    <row r="241" spans="1:20">
      <c r="A241" t="s">
        <v>473</v>
      </c>
      <c r="B241" t="s">
        <v>2</v>
      </c>
      <c r="C241" t="s">
        <v>32</v>
      </c>
      <c r="D241" t="s">
        <v>2</v>
      </c>
      <c r="E241" t="s">
        <v>32</v>
      </c>
      <c r="F241">
        <v>-69.957499999999996</v>
      </c>
      <c r="G241">
        <v>81.045400000000001</v>
      </c>
      <c r="H241" t="s">
        <v>722</v>
      </c>
      <c r="I241">
        <v>228</v>
      </c>
      <c r="J241">
        <v>240</v>
      </c>
      <c r="K241">
        <v>83</v>
      </c>
      <c r="L241" t="s">
        <v>722</v>
      </c>
      <c r="M241">
        <v>0.56520000000000004</v>
      </c>
      <c r="N241">
        <v>158.53</v>
      </c>
      <c r="O241">
        <v>-81.47</v>
      </c>
      <c r="P241">
        <v>1</v>
      </c>
      <c r="Q241">
        <v>111.8942</v>
      </c>
      <c r="R241">
        <v>54.740699999999997</v>
      </c>
      <c r="S241">
        <v>3.5644999999999998</v>
      </c>
      <c r="T241">
        <v>44</v>
      </c>
    </row>
    <row r="242" spans="1:20">
      <c r="A242" t="s">
        <v>395</v>
      </c>
      <c r="B242" t="s">
        <v>2</v>
      </c>
      <c r="C242" t="s">
        <v>22</v>
      </c>
      <c r="D242" t="s">
        <v>2</v>
      </c>
      <c r="E242" t="s">
        <v>22</v>
      </c>
      <c r="F242">
        <v>-70.189499999999995</v>
      </c>
      <c r="G242">
        <v>80.813400000000001</v>
      </c>
      <c r="H242" t="s">
        <v>722</v>
      </c>
      <c r="I242">
        <v>191</v>
      </c>
      <c r="J242">
        <v>241</v>
      </c>
      <c r="K242">
        <v>84</v>
      </c>
      <c r="L242" t="s">
        <v>722</v>
      </c>
      <c r="M242">
        <v>0.70030000000000003</v>
      </c>
      <c r="N242">
        <v>164.55</v>
      </c>
      <c r="O242">
        <v>-76.45</v>
      </c>
      <c r="P242">
        <v>0.5</v>
      </c>
      <c r="Q242">
        <v>111.93819999999999</v>
      </c>
      <c r="R242">
        <v>51.126399999999997</v>
      </c>
      <c r="S242">
        <v>3.7900999999999998</v>
      </c>
      <c r="T242">
        <v>40</v>
      </c>
    </row>
    <row r="243" spans="1:20">
      <c r="A243" t="s">
        <v>225</v>
      </c>
      <c r="B243" t="s">
        <v>1</v>
      </c>
      <c r="C243" t="s">
        <v>73</v>
      </c>
      <c r="D243" t="s">
        <v>1</v>
      </c>
      <c r="E243" t="s">
        <v>73</v>
      </c>
      <c r="F243">
        <v>-70.482799999999997</v>
      </c>
      <c r="G243">
        <v>73.283500000000004</v>
      </c>
      <c r="H243" t="s">
        <v>722</v>
      </c>
      <c r="I243">
        <v>178</v>
      </c>
      <c r="J243">
        <v>242</v>
      </c>
      <c r="K243">
        <v>59</v>
      </c>
      <c r="L243" t="s">
        <v>722</v>
      </c>
      <c r="M243">
        <v>1.6111</v>
      </c>
      <c r="N243">
        <v>145.79</v>
      </c>
      <c r="O243">
        <v>-96.21</v>
      </c>
      <c r="P243">
        <v>1</v>
      </c>
      <c r="Q243">
        <v>95.048500000000004</v>
      </c>
      <c r="R243">
        <v>30.1234</v>
      </c>
      <c r="S243">
        <v>3.2587999999999999</v>
      </c>
      <c r="T243">
        <v>35</v>
      </c>
    </row>
    <row r="244" spans="1:20">
      <c r="A244" t="s">
        <v>478</v>
      </c>
      <c r="B244" t="s">
        <v>2</v>
      </c>
      <c r="C244" t="s">
        <v>39</v>
      </c>
      <c r="D244" t="s">
        <v>2</v>
      </c>
      <c r="E244" t="s">
        <v>39</v>
      </c>
      <c r="F244">
        <v>-70.855800000000002</v>
      </c>
      <c r="G244">
        <v>80.147099999999995</v>
      </c>
      <c r="H244" t="s">
        <v>722</v>
      </c>
      <c r="I244">
        <v>238</v>
      </c>
      <c r="J244">
        <v>243</v>
      </c>
      <c r="K244">
        <v>85</v>
      </c>
      <c r="L244" t="s">
        <v>722</v>
      </c>
      <c r="M244">
        <v>0.64480000000000004</v>
      </c>
      <c r="N244">
        <v>210.03</v>
      </c>
      <c r="O244">
        <v>-32.97</v>
      </c>
      <c r="P244">
        <v>0.75</v>
      </c>
      <c r="Q244">
        <v>104.66</v>
      </c>
      <c r="R244">
        <v>54.019300000000001</v>
      </c>
      <c r="S244">
        <v>3.8571</v>
      </c>
      <c r="T244">
        <v>34</v>
      </c>
    </row>
    <row r="245" spans="1:20">
      <c r="A245" t="s">
        <v>462</v>
      </c>
      <c r="B245" t="s">
        <v>2</v>
      </c>
      <c r="C245" t="s">
        <v>95</v>
      </c>
      <c r="D245" t="s">
        <v>2</v>
      </c>
      <c r="E245" t="s">
        <v>95</v>
      </c>
      <c r="F245">
        <v>-70.923699999999997</v>
      </c>
      <c r="G245">
        <v>80.0792</v>
      </c>
      <c r="H245" t="s">
        <v>722</v>
      </c>
      <c r="I245">
        <v>204</v>
      </c>
      <c r="J245">
        <v>244</v>
      </c>
      <c r="K245">
        <v>86</v>
      </c>
      <c r="L245" t="s">
        <v>722</v>
      </c>
      <c r="M245">
        <v>2.6214</v>
      </c>
      <c r="N245">
        <v>211.13</v>
      </c>
      <c r="O245">
        <v>-32.869999999999997</v>
      </c>
      <c r="P245">
        <v>0.75</v>
      </c>
      <c r="Q245">
        <v>113.5035</v>
      </c>
      <c r="R245">
        <v>31.7029</v>
      </c>
      <c r="S245">
        <v>5.9196</v>
      </c>
      <c r="T245">
        <v>9</v>
      </c>
    </row>
    <row r="246" spans="1:20">
      <c r="A246" t="s">
        <v>587</v>
      </c>
      <c r="B246" t="s">
        <v>1</v>
      </c>
      <c r="C246" t="s">
        <v>24</v>
      </c>
      <c r="D246" t="s">
        <v>1</v>
      </c>
      <c r="E246" t="s">
        <v>24</v>
      </c>
      <c r="F246">
        <v>-71.671700000000001</v>
      </c>
      <c r="G246">
        <v>72.0946</v>
      </c>
      <c r="H246" t="s">
        <v>722</v>
      </c>
      <c r="I246">
        <v>190</v>
      </c>
      <c r="J246">
        <v>245</v>
      </c>
      <c r="K246">
        <v>60</v>
      </c>
      <c r="L246" t="s">
        <v>722</v>
      </c>
      <c r="M246">
        <v>1.5152000000000001</v>
      </c>
      <c r="N246">
        <v>155.63</v>
      </c>
      <c r="O246">
        <v>-89.37</v>
      </c>
      <c r="P246">
        <v>0.5</v>
      </c>
      <c r="Q246">
        <v>89.826700000000002</v>
      </c>
      <c r="R246">
        <v>20</v>
      </c>
      <c r="S246">
        <v>3.081</v>
      </c>
      <c r="T246">
        <v>39</v>
      </c>
    </row>
    <row r="247" spans="1:20">
      <c r="A247" t="s">
        <v>632</v>
      </c>
      <c r="B247" t="s">
        <v>3</v>
      </c>
      <c r="C247" t="s">
        <v>95</v>
      </c>
      <c r="D247" t="s">
        <v>3</v>
      </c>
      <c r="E247" t="s">
        <v>95</v>
      </c>
      <c r="F247">
        <v>-71.756</v>
      </c>
      <c r="G247">
        <v>61.326099999999997</v>
      </c>
      <c r="H247" t="s">
        <v>722</v>
      </c>
      <c r="I247">
        <v>312</v>
      </c>
      <c r="J247">
        <v>246</v>
      </c>
      <c r="K247">
        <v>37</v>
      </c>
      <c r="L247" t="s">
        <v>722</v>
      </c>
      <c r="M247">
        <v>3.1261999999999999</v>
      </c>
      <c r="N247">
        <v>158</v>
      </c>
      <c r="O247">
        <v>-88</v>
      </c>
      <c r="P247">
        <v>0.25</v>
      </c>
      <c r="Q247">
        <v>70.433599999999998</v>
      </c>
      <c r="R247">
        <v>38.9238</v>
      </c>
      <c r="S247">
        <v>4.6759000000000004</v>
      </c>
      <c r="T247" t="s">
        <v>722</v>
      </c>
    </row>
    <row r="248" spans="1:20">
      <c r="A248" t="s">
        <v>459</v>
      </c>
      <c r="B248" t="s">
        <v>2</v>
      </c>
      <c r="C248" t="s">
        <v>83</v>
      </c>
      <c r="D248" t="s">
        <v>2</v>
      </c>
      <c r="E248" t="s">
        <v>83</v>
      </c>
      <c r="F248">
        <v>-72.077500000000001</v>
      </c>
      <c r="G248">
        <v>78.925399999999996</v>
      </c>
      <c r="H248" t="s">
        <v>722</v>
      </c>
      <c r="I248">
        <v>277</v>
      </c>
      <c r="J248">
        <v>247</v>
      </c>
      <c r="K248">
        <v>87</v>
      </c>
      <c r="L248" t="s">
        <v>722</v>
      </c>
      <c r="M248">
        <v>3.4171</v>
      </c>
      <c r="N248">
        <v>221.25</v>
      </c>
      <c r="O248">
        <v>-25.75</v>
      </c>
      <c r="P248">
        <v>0.75</v>
      </c>
      <c r="Q248">
        <v>101.9974</v>
      </c>
      <c r="R248">
        <v>31.845400000000001</v>
      </c>
      <c r="S248">
        <v>4.4170999999999996</v>
      </c>
      <c r="T248">
        <v>35</v>
      </c>
    </row>
    <row r="249" spans="1:20">
      <c r="A249" t="s">
        <v>608</v>
      </c>
      <c r="B249" t="s">
        <v>1</v>
      </c>
      <c r="C249" t="s">
        <v>22</v>
      </c>
      <c r="D249" t="s">
        <v>1</v>
      </c>
      <c r="E249" t="s">
        <v>22</v>
      </c>
      <c r="F249">
        <v>-72.516099999999994</v>
      </c>
      <c r="G249">
        <v>71.250200000000007</v>
      </c>
      <c r="H249" t="s">
        <v>722</v>
      </c>
      <c r="I249">
        <v>210</v>
      </c>
      <c r="J249">
        <v>248</v>
      </c>
      <c r="K249">
        <v>61</v>
      </c>
      <c r="L249" t="s">
        <v>722</v>
      </c>
      <c r="M249">
        <v>2.0352999999999999</v>
      </c>
      <c r="N249">
        <v>169.59</v>
      </c>
      <c r="O249">
        <v>-78.41</v>
      </c>
      <c r="P249">
        <v>0.75</v>
      </c>
      <c r="Q249">
        <v>87.698400000000007</v>
      </c>
      <c r="R249">
        <v>49.400799999999997</v>
      </c>
      <c r="S249">
        <v>3.4018999999999999</v>
      </c>
      <c r="T249">
        <v>31</v>
      </c>
    </row>
    <row r="250" spans="1:20">
      <c r="A250" t="s">
        <v>633</v>
      </c>
      <c r="B250" t="s">
        <v>3</v>
      </c>
      <c r="C250" t="s">
        <v>68</v>
      </c>
      <c r="D250" t="s">
        <v>3</v>
      </c>
      <c r="E250" t="s">
        <v>68</v>
      </c>
      <c r="F250">
        <v>-72.867800000000003</v>
      </c>
      <c r="G250">
        <v>60.214199999999998</v>
      </c>
      <c r="H250" t="s">
        <v>722</v>
      </c>
      <c r="I250">
        <v>332</v>
      </c>
      <c r="J250">
        <v>249</v>
      </c>
      <c r="K250">
        <v>38</v>
      </c>
      <c r="L250" t="s">
        <v>722</v>
      </c>
      <c r="M250">
        <v>5.3117000000000001</v>
      </c>
      <c r="N250">
        <v>228.95</v>
      </c>
      <c r="O250">
        <v>-20.05</v>
      </c>
      <c r="P250">
        <v>0.5</v>
      </c>
      <c r="Q250">
        <v>90.777100000000004</v>
      </c>
      <c r="R250">
        <v>25.924299999999999</v>
      </c>
      <c r="S250">
        <v>6.7332000000000001</v>
      </c>
      <c r="T250">
        <v>1</v>
      </c>
    </row>
    <row r="251" spans="1:20">
      <c r="A251" t="s">
        <v>227</v>
      </c>
      <c r="B251" t="s">
        <v>1</v>
      </c>
      <c r="C251" t="s">
        <v>28</v>
      </c>
      <c r="D251" t="s">
        <v>1</v>
      </c>
      <c r="E251" t="s">
        <v>28</v>
      </c>
      <c r="F251">
        <v>-73.857699999999994</v>
      </c>
      <c r="G251">
        <v>69.908600000000007</v>
      </c>
      <c r="H251" t="s">
        <v>722</v>
      </c>
      <c r="I251">
        <v>193</v>
      </c>
      <c r="J251">
        <v>250</v>
      </c>
      <c r="K251">
        <v>62</v>
      </c>
      <c r="L251" t="s">
        <v>722</v>
      </c>
      <c r="M251">
        <v>1.5610999999999999</v>
      </c>
      <c r="N251">
        <v>198.49</v>
      </c>
      <c r="O251">
        <v>-51.51</v>
      </c>
      <c r="P251">
        <v>0.75</v>
      </c>
      <c r="Q251">
        <v>104.2371</v>
      </c>
      <c r="R251">
        <v>16.488900000000001</v>
      </c>
      <c r="S251">
        <v>4.9038000000000004</v>
      </c>
      <c r="T251">
        <v>13</v>
      </c>
    </row>
    <row r="252" spans="1:20">
      <c r="A252" t="s">
        <v>467</v>
      </c>
      <c r="B252" t="s">
        <v>2</v>
      </c>
      <c r="C252" t="s">
        <v>141</v>
      </c>
      <c r="D252" t="s">
        <v>2</v>
      </c>
      <c r="E252" t="s">
        <v>141</v>
      </c>
      <c r="F252">
        <v>-75.012699999999995</v>
      </c>
      <c r="G252">
        <v>75.990200000000002</v>
      </c>
      <c r="H252" t="s">
        <v>722</v>
      </c>
      <c r="I252">
        <v>247</v>
      </c>
      <c r="J252">
        <v>251</v>
      </c>
      <c r="K252">
        <v>88</v>
      </c>
      <c r="L252" t="s">
        <v>722</v>
      </c>
      <c r="M252">
        <v>0.96940000000000004</v>
      </c>
      <c r="N252">
        <v>207.04</v>
      </c>
      <c r="O252">
        <v>-43.96</v>
      </c>
      <c r="P252">
        <v>0.75</v>
      </c>
      <c r="Q252">
        <v>97.828999999999994</v>
      </c>
      <c r="R252">
        <v>52.015500000000003</v>
      </c>
      <c r="S252">
        <v>3.8170000000000002</v>
      </c>
      <c r="T252">
        <v>45</v>
      </c>
    </row>
    <row r="253" spans="1:20">
      <c r="A253" t="s">
        <v>606</v>
      </c>
      <c r="B253" t="s">
        <v>1</v>
      </c>
      <c r="C253" t="s">
        <v>71</v>
      </c>
      <c r="D253" t="s">
        <v>1</v>
      </c>
      <c r="E253" t="s">
        <v>71</v>
      </c>
      <c r="F253">
        <v>-75.245099999999994</v>
      </c>
      <c r="G253">
        <v>68.521199999999993</v>
      </c>
      <c r="H253" t="s">
        <v>722</v>
      </c>
      <c r="I253">
        <v>253</v>
      </c>
      <c r="J253">
        <v>252</v>
      </c>
      <c r="K253">
        <v>63</v>
      </c>
      <c r="L253" t="s">
        <v>722</v>
      </c>
      <c r="M253">
        <v>1.2954000000000001</v>
      </c>
      <c r="N253">
        <v>197.68</v>
      </c>
      <c r="O253">
        <v>-54.32</v>
      </c>
      <c r="P253">
        <v>3</v>
      </c>
      <c r="Q253">
        <v>101.3086</v>
      </c>
      <c r="R253">
        <v>37.734200000000001</v>
      </c>
      <c r="S253">
        <v>5.6851000000000003</v>
      </c>
      <c r="T253">
        <v>14</v>
      </c>
    </row>
    <row r="254" spans="1:20">
      <c r="A254" t="s">
        <v>818</v>
      </c>
      <c r="B254" t="s">
        <v>4</v>
      </c>
      <c r="C254" t="s">
        <v>44</v>
      </c>
      <c r="D254" t="s">
        <v>4</v>
      </c>
      <c r="E254" t="s">
        <v>44</v>
      </c>
      <c r="F254">
        <v>-75.319599999999994</v>
      </c>
      <c r="G254">
        <v>123.1052</v>
      </c>
      <c r="H254" t="s">
        <v>722</v>
      </c>
      <c r="I254">
        <v>243</v>
      </c>
      <c r="J254">
        <v>253</v>
      </c>
      <c r="K254">
        <v>6</v>
      </c>
      <c r="L254" t="s">
        <v>722</v>
      </c>
      <c r="M254">
        <v>2.8130999999999999</v>
      </c>
      <c r="N254">
        <v>155.13</v>
      </c>
      <c r="O254">
        <v>-97.87</v>
      </c>
      <c r="P254">
        <v>1.1499999999999999</v>
      </c>
      <c r="Q254">
        <v>140.8511</v>
      </c>
      <c r="R254">
        <v>116.1228</v>
      </c>
      <c r="S254">
        <v>5.2030000000000003</v>
      </c>
      <c r="T254" t="s">
        <v>722</v>
      </c>
    </row>
    <row r="255" spans="1:20">
      <c r="A255" t="s">
        <v>877</v>
      </c>
      <c r="B255" t="s">
        <v>1</v>
      </c>
      <c r="C255" t="s">
        <v>19</v>
      </c>
      <c r="D255" t="s">
        <v>1</v>
      </c>
      <c r="E255" t="s">
        <v>19</v>
      </c>
      <c r="F255">
        <v>-75.592600000000004</v>
      </c>
      <c r="G255">
        <v>68.173699999999997</v>
      </c>
      <c r="H255" t="s">
        <v>722</v>
      </c>
      <c r="I255" t="s">
        <v>722</v>
      </c>
      <c r="J255">
        <v>254</v>
      </c>
      <c r="K255">
        <v>64</v>
      </c>
      <c r="L255" t="s">
        <v>722</v>
      </c>
      <c r="M255">
        <v>2.8788</v>
      </c>
      <c r="N255">
        <v>212.78</v>
      </c>
      <c r="O255">
        <v>-41.22</v>
      </c>
      <c r="P255">
        <v>0.66669999999999996</v>
      </c>
      <c r="Q255">
        <v>74.038600000000002</v>
      </c>
      <c r="R255">
        <v>32.9</v>
      </c>
      <c r="S255">
        <v>2.9573</v>
      </c>
      <c r="T255" t="s">
        <v>722</v>
      </c>
    </row>
    <row r="256" spans="1:20">
      <c r="A256" t="s">
        <v>477</v>
      </c>
      <c r="B256" t="s">
        <v>2</v>
      </c>
      <c r="C256" t="s">
        <v>17</v>
      </c>
      <c r="D256" t="s">
        <v>2</v>
      </c>
      <c r="E256" t="s">
        <v>17</v>
      </c>
      <c r="F256">
        <v>-75.976600000000005</v>
      </c>
      <c r="G256">
        <v>75.026300000000006</v>
      </c>
      <c r="H256" t="s">
        <v>722</v>
      </c>
      <c r="I256">
        <v>256</v>
      </c>
      <c r="J256">
        <v>255</v>
      </c>
      <c r="K256">
        <v>89</v>
      </c>
      <c r="L256" t="s">
        <v>722</v>
      </c>
      <c r="M256">
        <v>0.55789999999999995</v>
      </c>
      <c r="N256">
        <v>242</v>
      </c>
      <c r="O256">
        <v>-13</v>
      </c>
      <c r="P256">
        <v>0.5</v>
      </c>
      <c r="Q256">
        <v>89.288700000000006</v>
      </c>
      <c r="R256">
        <v>62.65</v>
      </c>
      <c r="S256">
        <v>3.4369999999999998</v>
      </c>
      <c r="T256">
        <v>36</v>
      </c>
    </row>
    <row r="257" spans="1:20">
      <c r="A257" t="s">
        <v>367</v>
      </c>
      <c r="B257" t="s">
        <v>2</v>
      </c>
      <c r="C257" t="s">
        <v>22</v>
      </c>
      <c r="D257" t="s">
        <v>2</v>
      </c>
      <c r="E257" t="s">
        <v>22</v>
      </c>
      <c r="F257">
        <v>-75.9876</v>
      </c>
      <c r="G257">
        <v>75.015299999999996</v>
      </c>
      <c r="H257" t="s">
        <v>722</v>
      </c>
      <c r="I257">
        <v>192</v>
      </c>
      <c r="J257">
        <v>256</v>
      </c>
      <c r="K257">
        <v>90</v>
      </c>
      <c r="L257" t="s">
        <v>722</v>
      </c>
      <c r="M257">
        <v>1.6187</v>
      </c>
      <c r="N257">
        <v>169.94499999999999</v>
      </c>
      <c r="O257">
        <v>-86.055000000000007</v>
      </c>
      <c r="P257">
        <v>0.5</v>
      </c>
      <c r="Q257">
        <v>108.0868</v>
      </c>
      <c r="R257">
        <v>45.6</v>
      </c>
      <c r="S257">
        <v>3.7509999999999999</v>
      </c>
      <c r="T257">
        <v>28</v>
      </c>
    </row>
    <row r="258" spans="1:20">
      <c r="A258" t="s">
        <v>1138</v>
      </c>
      <c r="B258" t="s">
        <v>5</v>
      </c>
      <c r="C258" t="s">
        <v>53</v>
      </c>
      <c r="D258" t="s">
        <v>5</v>
      </c>
      <c r="E258" t="s">
        <v>53</v>
      </c>
      <c r="F258">
        <v>-76.682500000000005</v>
      </c>
      <c r="G258">
        <v>96.159499999999994</v>
      </c>
      <c r="H258" t="s">
        <v>722</v>
      </c>
      <c r="I258" t="s">
        <v>722</v>
      </c>
      <c r="J258">
        <v>257</v>
      </c>
      <c r="K258">
        <v>31</v>
      </c>
      <c r="L258" t="s">
        <v>722</v>
      </c>
      <c r="M258">
        <v>11.3565</v>
      </c>
      <c r="N258">
        <v>164.78</v>
      </c>
      <c r="O258">
        <v>-92.22</v>
      </c>
      <c r="P258">
        <v>0.82499999999999996</v>
      </c>
      <c r="Q258">
        <v>149.75890000000001</v>
      </c>
      <c r="R258">
        <v>0</v>
      </c>
      <c r="S258">
        <v>10.0876</v>
      </c>
      <c r="T258">
        <v>1</v>
      </c>
    </row>
    <row r="259" spans="1:20">
      <c r="A259" t="s">
        <v>628</v>
      </c>
      <c r="B259" t="s">
        <v>3</v>
      </c>
      <c r="C259" t="s">
        <v>22</v>
      </c>
      <c r="D259" t="s">
        <v>3</v>
      </c>
      <c r="E259" t="s">
        <v>22</v>
      </c>
      <c r="F259">
        <v>-76.896699999999996</v>
      </c>
      <c r="G259">
        <v>56.185400000000001</v>
      </c>
      <c r="H259" t="s">
        <v>722</v>
      </c>
      <c r="I259">
        <v>341</v>
      </c>
      <c r="J259">
        <v>258</v>
      </c>
      <c r="K259">
        <v>39</v>
      </c>
      <c r="L259" t="s">
        <v>722</v>
      </c>
      <c r="M259">
        <v>2.6779999999999999</v>
      </c>
      <c r="N259">
        <v>259.36</v>
      </c>
      <c r="O259">
        <v>1.36</v>
      </c>
      <c r="P259">
        <v>0.5</v>
      </c>
      <c r="Q259">
        <v>75.425799999999995</v>
      </c>
      <c r="R259">
        <v>36.7209</v>
      </c>
      <c r="S259">
        <v>4.6482999999999999</v>
      </c>
      <c r="T259" t="s">
        <v>722</v>
      </c>
    </row>
    <row r="260" spans="1:20">
      <c r="A260" t="s">
        <v>219</v>
      </c>
      <c r="B260" t="s">
        <v>2</v>
      </c>
      <c r="C260" t="s">
        <v>62</v>
      </c>
      <c r="D260" t="s">
        <v>2</v>
      </c>
      <c r="E260" t="s">
        <v>62</v>
      </c>
      <c r="F260">
        <v>-77.081400000000002</v>
      </c>
      <c r="G260">
        <v>73.921499999999995</v>
      </c>
      <c r="H260" t="s">
        <v>722</v>
      </c>
      <c r="I260">
        <v>216</v>
      </c>
      <c r="J260">
        <v>259</v>
      </c>
      <c r="K260">
        <v>91</v>
      </c>
      <c r="L260" t="s">
        <v>722</v>
      </c>
      <c r="M260">
        <v>1.2546999999999999</v>
      </c>
      <c r="N260">
        <v>195.07</v>
      </c>
      <c r="O260">
        <v>-63.93</v>
      </c>
      <c r="P260">
        <v>0.5</v>
      </c>
      <c r="Q260">
        <v>106.3509</v>
      </c>
      <c r="R260">
        <v>30.577000000000002</v>
      </c>
      <c r="S260">
        <v>5.3129999999999997</v>
      </c>
      <c r="T260">
        <v>12</v>
      </c>
    </row>
    <row r="261" spans="1:20">
      <c r="A261" t="s">
        <v>469</v>
      </c>
      <c r="B261" t="s">
        <v>1</v>
      </c>
      <c r="C261" t="s">
        <v>141</v>
      </c>
      <c r="D261" t="s">
        <v>1</v>
      </c>
      <c r="E261" t="s">
        <v>141</v>
      </c>
      <c r="F261">
        <v>-77.488299999999995</v>
      </c>
      <c r="G261">
        <v>66.278000000000006</v>
      </c>
      <c r="H261" t="s">
        <v>722</v>
      </c>
      <c r="I261" t="s">
        <v>722</v>
      </c>
      <c r="J261">
        <v>260</v>
      </c>
      <c r="K261">
        <v>65</v>
      </c>
      <c r="L261" t="s">
        <v>722</v>
      </c>
      <c r="M261">
        <v>2.3416000000000001</v>
      </c>
      <c r="N261">
        <v>234.4</v>
      </c>
      <c r="O261">
        <v>-25.6</v>
      </c>
      <c r="P261">
        <v>0.66669999999999996</v>
      </c>
      <c r="Q261">
        <v>89.730999999999995</v>
      </c>
      <c r="R261">
        <v>23.4</v>
      </c>
      <c r="S261">
        <v>4.6090999999999998</v>
      </c>
      <c r="T261">
        <v>9</v>
      </c>
    </row>
    <row r="262" spans="1:20">
      <c r="A262" t="s">
        <v>778</v>
      </c>
      <c r="B262" t="s">
        <v>4</v>
      </c>
      <c r="C262" t="s">
        <v>95</v>
      </c>
      <c r="D262" t="s">
        <v>4</v>
      </c>
      <c r="E262" t="s">
        <v>95</v>
      </c>
      <c r="F262">
        <v>-78.122200000000007</v>
      </c>
      <c r="G262">
        <v>120.3026</v>
      </c>
      <c r="H262" t="s">
        <v>722</v>
      </c>
      <c r="I262">
        <v>169</v>
      </c>
      <c r="J262">
        <v>261</v>
      </c>
      <c r="K262">
        <v>7</v>
      </c>
      <c r="L262" t="s">
        <v>722</v>
      </c>
      <c r="M262">
        <v>2.1482999999999999</v>
      </c>
      <c r="N262">
        <v>137.5</v>
      </c>
      <c r="O262">
        <v>-123.5</v>
      </c>
      <c r="P262">
        <v>1.7250000000000001</v>
      </c>
      <c r="Q262">
        <v>184.8329</v>
      </c>
      <c r="R262">
        <v>83.5</v>
      </c>
      <c r="S262">
        <v>9.4181000000000008</v>
      </c>
      <c r="T262" t="s">
        <v>722</v>
      </c>
    </row>
    <row r="263" spans="1:20">
      <c r="A263" t="s">
        <v>237</v>
      </c>
      <c r="B263" t="s">
        <v>2</v>
      </c>
      <c r="C263" t="s">
        <v>141</v>
      </c>
      <c r="D263" t="s">
        <v>2</v>
      </c>
      <c r="E263" t="s">
        <v>141</v>
      </c>
      <c r="F263">
        <v>-78.131200000000007</v>
      </c>
      <c r="G263">
        <v>72.871700000000004</v>
      </c>
      <c r="H263" t="s">
        <v>722</v>
      </c>
      <c r="I263">
        <v>168</v>
      </c>
      <c r="J263">
        <v>262</v>
      </c>
      <c r="K263">
        <v>92</v>
      </c>
      <c r="L263" t="s">
        <v>722</v>
      </c>
      <c r="M263">
        <v>0.69350000000000001</v>
      </c>
      <c r="N263">
        <v>136.91499999999999</v>
      </c>
      <c r="O263">
        <v>-125.08499999999999</v>
      </c>
      <c r="P263">
        <v>1.9</v>
      </c>
      <c r="Q263">
        <v>101.7354</v>
      </c>
      <c r="R263">
        <v>2.8605999999999998</v>
      </c>
      <c r="S263">
        <v>5.5468000000000002</v>
      </c>
      <c r="T263">
        <v>20</v>
      </c>
    </row>
    <row r="264" spans="1:20">
      <c r="A264" t="s">
        <v>777</v>
      </c>
      <c r="B264" t="s">
        <v>4</v>
      </c>
      <c r="C264" t="s">
        <v>75</v>
      </c>
      <c r="D264" t="s">
        <v>4</v>
      </c>
      <c r="E264" t="s">
        <v>75</v>
      </c>
      <c r="F264">
        <v>-78.143199999999993</v>
      </c>
      <c r="G264">
        <v>120.2816</v>
      </c>
      <c r="H264" t="s">
        <v>722</v>
      </c>
      <c r="I264">
        <v>223</v>
      </c>
      <c r="J264">
        <v>263</v>
      </c>
      <c r="K264">
        <v>8</v>
      </c>
      <c r="L264" t="s">
        <v>722</v>
      </c>
      <c r="M264">
        <v>4.7217000000000002</v>
      </c>
      <c r="N264">
        <v>169.4</v>
      </c>
      <c r="O264">
        <v>-93.6</v>
      </c>
      <c r="P264">
        <v>1.175</v>
      </c>
      <c r="Q264">
        <v>184.9743</v>
      </c>
      <c r="R264">
        <v>92</v>
      </c>
      <c r="S264">
        <v>6.3028000000000004</v>
      </c>
      <c r="T264">
        <v>6</v>
      </c>
    </row>
    <row r="265" spans="1:20">
      <c r="A265" t="s">
        <v>460</v>
      </c>
      <c r="B265" t="s">
        <v>2</v>
      </c>
      <c r="C265" t="s">
        <v>91</v>
      </c>
      <c r="D265" t="s">
        <v>2</v>
      </c>
      <c r="E265" t="s">
        <v>91</v>
      </c>
      <c r="F265">
        <v>-78.540999999999997</v>
      </c>
      <c r="G265">
        <v>72.4619</v>
      </c>
      <c r="H265" t="s">
        <v>722</v>
      </c>
      <c r="I265">
        <v>268</v>
      </c>
      <c r="J265">
        <v>264</v>
      </c>
      <c r="K265">
        <v>93</v>
      </c>
      <c r="L265" t="s">
        <v>722</v>
      </c>
      <c r="M265">
        <v>0.92610000000000003</v>
      </c>
      <c r="N265">
        <v>135.37</v>
      </c>
      <c r="O265">
        <v>-128.63</v>
      </c>
      <c r="P265">
        <v>0.66669999999999996</v>
      </c>
      <c r="Q265">
        <v>119.1532</v>
      </c>
      <c r="R265">
        <v>7.69</v>
      </c>
      <c r="S265">
        <v>7.3909000000000002</v>
      </c>
      <c r="T265">
        <v>3</v>
      </c>
    </row>
    <row r="266" spans="1:20">
      <c r="A266" t="s">
        <v>466</v>
      </c>
      <c r="B266" t="s">
        <v>2</v>
      </c>
      <c r="C266" t="s">
        <v>83</v>
      </c>
      <c r="D266" t="s">
        <v>2</v>
      </c>
      <c r="E266" t="s">
        <v>83</v>
      </c>
      <c r="F266">
        <v>-79.108500000000006</v>
      </c>
      <c r="G266">
        <v>71.894400000000005</v>
      </c>
      <c r="H266" t="s">
        <v>722</v>
      </c>
      <c r="I266">
        <v>340</v>
      </c>
      <c r="J266">
        <v>265</v>
      </c>
      <c r="K266">
        <v>94</v>
      </c>
      <c r="L266" t="s">
        <v>722</v>
      </c>
      <c r="M266">
        <v>1.3579000000000001</v>
      </c>
      <c r="N266">
        <v>258.75</v>
      </c>
      <c r="O266">
        <v>-6.25</v>
      </c>
      <c r="P266">
        <v>0.5</v>
      </c>
      <c r="Q266">
        <v>96.181399999999996</v>
      </c>
      <c r="R266">
        <v>32.311500000000002</v>
      </c>
      <c r="S266">
        <v>5.2971000000000004</v>
      </c>
      <c r="T266">
        <v>13</v>
      </c>
    </row>
    <row r="267" spans="1:20">
      <c r="A267" t="s">
        <v>231</v>
      </c>
      <c r="B267" t="s">
        <v>1</v>
      </c>
      <c r="C267" t="s">
        <v>15</v>
      </c>
      <c r="D267" t="s">
        <v>1</v>
      </c>
      <c r="E267" t="s">
        <v>15</v>
      </c>
      <c r="F267">
        <v>-79.454400000000007</v>
      </c>
      <c r="G267">
        <v>64.311899999999994</v>
      </c>
      <c r="H267" t="s">
        <v>722</v>
      </c>
      <c r="I267">
        <v>189</v>
      </c>
      <c r="J267">
        <v>266</v>
      </c>
      <c r="K267">
        <v>66</v>
      </c>
      <c r="L267" t="s">
        <v>722</v>
      </c>
      <c r="M267">
        <v>0.77939999999999998</v>
      </c>
      <c r="N267">
        <v>146.06</v>
      </c>
      <c r="O267">
        <v>-119.94</v>
      </c>
      <c r="P267">
        <v>1.55</v>
      </c>
      <c r="Q267">
        <v>82.340500000000006</v>
      </c>
      <c r="R267">
        <v>44.95</v>
      </c>
      <c r="S267">
        <v>5.3005000000000004</v>
      </c>
      <c r="T267">
        <v>43</v>
      </c>
    </row>
    <row r="268" spans="1:20">
      <c r="A268" t="s">
        <v>636</v>
      </c>
      <c r="B268" t="s">
        <v>3</v>
      </c>
      <c r="C268" t="s">
        <v>88</v>
      </c>
      <c r="D268" t="s">
        <v>3</v>
      </c>
      <c r="E268" t="s">
        <v>88</v>
      </c>
      <c r="F268">
        <v>-79.462299999999999</v>
      </c>
      <c r="G268">
        <v>53.619799999999998</v>
      </c>
      <c r="H268" t="s">
        <v>722</v>
      </c>
      <c r="I268">
        <v>331</v>
      </c>
      <c r="J268">
        <v>267</v>
      </c>
      <c r="K268">
        <v>40</v>
      </c>
      <c r="L268" t="s">
        <v>722</v>
      </c>
      <c r="M268">
        <v>0.4819</v>
      </c>
      <c r="N268">
        <v>259.5</v>
      </c>
      <c r="O268">
        <v>-7.5</v>
      </c>
      <c r="P268">
        <v>0.25</v>
      </c>
      <c r="Q268">
        <v>73.299499999999995</v>
      </c>
      <c r="R268">
        <v>36.9589</v>
      </c>
      <c r="S268">
        <v>4.05</v>
      </c>
      <c r="T268" t="s">
        <v>722</v>
      </c>
    </row>
    <row r="269" spans="1:20">
      <c r="A269" t="s">
        <v>626</v>
      </c>
      <c r="B269" t="s">
        <v>3</v>
      </c>
      <c r="C269" t="s">
        <v>91</v>
      </c>
      <c r="D269" t="s">
        <v>3</v>
      </c>
      <c r="E269" t="s">
        <v>91</v>
      </c>
      <c r="F269">
        <v>-79.687100000000001</v>
      </c>
      <c r="G269">
        <v>53.3949</v>
      </c>
      <c r="H269" t="s">
        <v>722</v>
      </c>
      <c r="I269" t="s">
        <v>722</v>
      </c>
      <c r="J269">
        <v>268</v>
      </c>
      <c r="K269">
        <v>41</v>
      </c>
      <c r="L269" t="s">
        <v>722</v>
      </c>
      <c r="M269">
        <v>0.58109999999999995</v>
      </c>
      <c r="N269">
        <v>296.5</v>
      </c>
      <c r="O269">
        <v>28.5</v>
      </c>
      <c r="P269">
        <v>0.25</v>
      </c>
      <c r="Q269">
        <v>69.819699999999997</v>
      </c>
      <c r="R269">
        <v>21.7</v>
      </c>
      <c r="S269">
        <v>4.1901000000000002</v>
      </c>
      <c r="T269" t="s">
        <v>722</v>
      </c>
    </row>
    <row r="270" spans="1:20">
      <c r="A270" t="s">
        <v>727</v>
      </c>
      <c r="B270" t="s">
        <v>2</v>
      </c>
      <c r="C270" t="s">
        <v>39</v>
      </c>
      <c r="D270" t="s">
        <v>2</v>
      </c>
      <c r="E270" t="s">
        <v>39</v>
      </c>
      <c r="F270">
        <v>-79.825699999999998</v>
      </c>
      <c r="G270">
        <v>71.177199999999999</v>
      </c>
      <c r="H270" t="s">
        <v>722</v>
      </c>
      <c r="I270">
        <v>252</v>
      </c>
      <c r="J270">
        <v>269</v>
      </c>
      <c r="K270">
        <v>95</v>
      </c>
      <c r="L270" t="s">
        <v>722</v>
      </c>
      <c r="M270">
        <v>2.1476000000000002</v>
      </c>
      <c r="N270">
        <v>169.62</v>
      </c>
      <c r="O270">
        <v>-99.38</v>
      </c>
      <c r="P270">
        <v>0.75</v>
      </c>
      <c r="Q270">
        <v>89.171599999999998</v>
      </c>
      <c r="R270">
        <v>48.920200000000001</v>
      </c>
      <c r="S270">
        <v>3.8563999999999998</v>
      </c>
      <c r="T270">
        <v>38</v>
      </c>
    </row>
    <row r="271" spans="1:20">
      <c r="A271" t="s">
        <v>631</v>
      </c>
      <c r="B271" t="s">
        <v>3</v>
      </c>
      <c r="C271" t="s">
        <v>49</v>
      </c>
      <c r="D271" t="s">
        <v>3</v>
      </c>
      <c r="E271" t="s">
        <v>49</v>
      </c>
      <c r="F271">
        <v>-80.2012</v>
      </c>
      <c r="G271">
        <v>52.880899999999997</v>
      </c>
      <c r="H271" t="s">
        <v>722</v>
      </c>
      <c r="I271">
        <v>294</v>
      </c>
      <c r="J271">
        <v>270</v>
      </c>
      <c r="K271">
        <v>42</v>
      </c>
      <c r="L271" t="s">
        <v>722</v>
      </c>
      <c r="M271">
        <v>1.4048</v>
      </c>
      <c r="N271">
        <v>209.05</v>
      </c>
      <c r="O271">
        <v>-60.95</v>
      </c>
      <c r="P271">
        <v>0.5</v>
      </c>
      <c r="Q271">
        <v>66.291499999999999</v>
      </c>
      <c r="R271">
        <v>26.4</v>
      </c>
      <c r="S271">
        <v>4.6026999999999996</v>
      </c>
      <c r="T271" t="s">
        <v>722</v>
      </c>
    </row>
    <row r="272" spans="1:20">
      <c r="A272" t="s">
        <v>215</v>
      </c>
      <c r="B272" t="s">
        <v>1</v>
      </c>
      <c r="C272" t="s">
        <v>24</v>
      </c>
      <c r="D272" t="s">
        <v>1</v>
      </c>
      <c r="E272" t="s">
        <v>24</v>
      </c>
      <c r="F272">
        <v>-80.205500000000001</v>
      </c>
      <c r="G272">
        <v>63.5608</v>
      </c>
      <c r="H272" t="s">
        <v>722</v>
      </c>
      <c r="I272">
        <v>197</v>
      </c>
      <c r="J272">
        <v>271</v>
      </c>
      <c r="K272">
        <v>67</v>
      </c>
      <c r="L272" t="s">
        <v>722</v>
      </c>
      <c r="M272">
        <v>0.72340000000000004</v>
      </c>
      <c r="N272">
        <v>152.67500000000001</v>
      </c>
      <c r="O272">
        <v>-118.325</v>
      </c>
      <c r="P272">
        <v>1.6</v>
      </c>
      <c r="Q272">
        <v>88.206599999999995</v>
      </c>
      <c r="R272">
        <v>16.108499999999999</v>
      </c>
      <c r="S272">
        <v>4.9335000000000004</v>
      </c>
      <c r="T272">
        <v>16</v>
      </c>
    </row>
    <row r="273" spans="1:20">
      <c r="A273" t="s">
        <v>601</v>
      </c>
      <c r="B273" t="s">
        <v>1</v>
      </c>
      <c r="C273" t="s">
        <v>64</v>
      </c>
      <c r="D273" t="s">
        <v>1</v>
      </c>
      <c r="E273" t="s">
        <v>64</v>
      </c>
      <c r="F273">
        <v>-80.262100000000004</v>
      </c>
      <c r="G273">
        <v>63.504199999999997</v>
      </c>
      <c r="H273" t="s">
        <v>722</v>
      </c>
      <c r="I273">
        <v>239</v>
      </c>
      <c r="J273">
        <v>272</v>
      </c>
      <c r="K273">
        <v>68</v>
      </c>
      <c r="L273" t="s">
        <v>722</v>
      </c>
      <c r="M273">
        <v>1.9021999999999999</v>
      </c>
      <c r="N273">
        <v>200.39</v>
      </c>
      <c r="O273">
        <v>-71.61</v>
      </c>
      <c r="P273">
        <v>0.5</v>
      </c>
      <c r="Q273">
        <v>82.310400000000001</v>
      </c>
      <c r="R273">
        <v>40.122999999999998</v>
      </c>
      <c r="S273">
        <v>3.5105</v>
      </c>
      <c r="T273">
        <v>30</v>
      </c>
    </row>
    <row r="274" spans="1:20">
      <c r="A274" t="s">
        <v>629</v>
      </c>
      <c r="B274" t="s">
        <v>3</v>
      </c>
      <c r="C274" t="s">
        <v>39</v>
      </c>
      <c r="D274" t="s">
        <v>3</v>
      </c>
      <c r="E274" t="s">
        <v>39</v>
      </c>
      <c r="F274">
        <v>-80.335400000000007</v>
      </c>
      <c r="G274">
        <v>52.746600000000001</v>
      </c>
      <c r="H274" t="s">
        <v>722</v>
      </c>
      <c r="I274">
        <v>287</v>
      </c>
      <c r="J274">
        <v>273</v>
      </c>
      <c r="K274">
        <v>43</v>
      </c>
      <c r="L274" t="s">
        <v>722</v>
      </c>
      <c r="M274">
        <v>3.4514999999999998</v>
      </c>
      <c r="N274">
        <v>221.69</v>
      </c>
      <c r="O274">
        <v>-51.31</v>
      </c>
      <c r="P274">
        <v>0.5</v>
      </c>
      <c r="Q274">
        <v>70.505600000000001</v>
      </c>
      <c r="R274">
        <v>22.679200000000002</v>
      </c>
      <c r="S274">
        <v>4.1223999999999998</v>
      </c>
      <c r="T274" t="s">
        <v>722</v>
      </c>
    </row>
    <row r="275" spans="1:20">
      <c r="A275" t="s">
        <v>447</v>
      </c>
      <c r="B275" t="s">
        <v>2</v>
      </c>
      <c r="C275" t="s">
        <v>26</v>
      </c>
      <c r="D275" t="s">
        <v>2</v>
      </c>
      <c r="E275" t="s">
        <v>26</v>
      </c>
      <c r="F275">
        <v>-81.107200000000006</v>
      </c>
      <c r="G275">
        <v>69.895700000000005</v>
      </c>
      <c r="H275" t="s">
        <v>722</v>
      </c>
      <c r="I275">
        <v>214</v>
      </c>
      <c r="J275">
        <v>274</v>
      </c>
      <c r="K275">
        <v>96</v>
      </c>
      <c r="L275" t="s">
        <v>722</v>
      </c>
      <c r="M275">
        <v>2.6408</v>
      </c>
      <c r="N275">
        <v>197.93</v>
      </c>
      <c r="O275">
        <v>-76.069999999999993</v>
      </c>
      <c r="P275">
        <v>0.25</v>
      </c>
      <c r="Q275">
        <v>107.2118</v>
      </c>
      <c r="R275">
        <v>8.0927000000000007</v>
      </c>
      <c r="S275">
        <v>5.7092000000000001</v>
      </c>
      <c r="T275">
        <v>5</v>
      </c>
    </row>
    <row r="276" spans="1:20">
      <c r="A276" t="s">
        <v>607</v>
      </c>
      <c r="B276" t="s">
        <v>1</v>
      </c>
      <c r="C276" t="s">
        <v>91</v>
      </c>
      <c r="D276" t="s">
        <v>1</v>
      </c>
      <c r="E276" t="s">
        <v>91</v>
      </c>
      <c r="F276">
        <v>-81.595799999999997</v>
      </c>
      <c r="G276">
        <v>62.170499999999997</v>
      </c>
      <c r="H276" t="s">
        <v>722</v>
      </c>
      <c r="I276">
        <v>248</v>
      </c>
      <c r="J276">
        <v>275</v>
      </c>
      <c r="K276">
        <v>69</v>
      </c>
      <c r="L276" t="s">
        <v>722</v>
      </c>
      <c r="M276">
        <v>1.7043999999999999</v>
      </c>
      <c r="N276">
        <v>213.68</v>
      </c>
      <c r="O276">
        <v>-61.32</v>
      </c>
      <c r="P276">
        <v>0.25</v>
      </c>
      <c r="Q276">
        <v>79.481300000000005</v>
      </c>
      <c r="R276">
        <v>0.5</v>
      </c>
      <c r="S276">
        <v>4.8720999999999997</v>
      </c>
      <c r="T276" t="s">
        <v>722</v>
      </c>
    </row>
    <row r="277" spans="1:20">
      <c r="A277" t="s">
        <v>786</v>
      </c>
      <c r="B277" t="s">
        <v>4</v>
      </c>
      <c r="C277" t="s">
        <v>22</v>
      </c>
      <c r="D277" t="s">
        <v>4</v>
      </c>
      <c r="E277" t="s">
        <v>22</v>
      </c>
      <c r="F277">
        <v>-82.397800000000004</v>
      </c>
      <c r="G277">
        <v>116.027</v>
      </c>
      <c r="H277" t="s">
        <v>722</v>
      </c>
      <c r="I277">
        <v>236</v>
      </c>
      <c r="J277">
        <v>276</v>
      </c>
      <c r="K277">
        <v>9</v>
      </c>
      <c r="L277" t="s">
        <v>722</v>
      </c>
      <c r="M277">
        <v>1.9146000000000001</v>
      </c>
      <c r="N277">
        <v>172.32</v>
      </c>
      <c r="O277">
        <v>-103.68</v>
      </c>
      <c r="P277">
        <v>1.375</v>
      </c>
      <c r="Q277">
        <v>141.70650000000001</v>
      </c>
      <c r="R277">
        <v>102.1</v>
      </c>
      <c r="S277">
        <v>3.6257000000000001</v>
      </c>
      <c r="T277">
        <v>22</v>
      </c>
    </row>
    <row r="278" spans="1:20">
      <c r="A278" t="s">
        <v>773</v>
      </c>
      <c r="B278" t="s">
        <v>5</v>
      </c>
      <c r="C278" t="s">
        <v>53</v>
      </c>
      <c r="D278" t="s">
        <v>5</v>
      </c>
      <c r="E278" t="s">
        <v>53</v>
      </c>
      <c r="F278">
        <v>-82.7273</v>
      </c>
      <c r="G278">
        <v>90.114800000000002</v>
      </c>
      <c r="H278" t="s">
        <v>722</v>
      </c>
      <c r="I278" t="s">
        <v>722</v>
      </c>
      <c r="J278">
        <v>277</v>
      </c>
      <c r="K278">
        <v>32</v>
      </c>
      <c r="L278" t="s">
        <v>722</v>
      </c>
      <c r="M278">
        <v>18.435300000000002</v>
      </c>
      <c r="N278">
        <v>234.75</v>
      </c>
      <c r="O278">
        <v>-42.25</v>
      </c>
      <c r="P278">
        <v>0.75</v>
      </c>
      <c r="Q278">
        <v>133.69030000000001</v>
      </c>
      <c r="R278">
        <v>0</v>
      </c>
      <c r="S278">
        <v>5.0938999999999997</v>
      </c>
      <c r="T278">
        <v>7</v>
      </c>
    </row>
    <row r="279" spans="1:20">
      <c r="A279" t="s">
        <v>230</v>
      </c>
      <c r="B279" t="s">
        <v>1</v>
      </c>
      <c r="C279" t="s">
        <v>36</v>
      </c>
      <c r="D279" t="s">
        <v>1</v>
      </c>
      <c r="E279" t="s">
        <v>36</v>
      </c>
      <c r="F279">
        <v>-82.732799999999997</v>
      </c>
      <c r="G279">
        <v>61.033499999999997</v>
      </c>
      <c r="H279" t="s">
        <v>722</v>
      </c>
      <c r="I279">
        <v>245</v>
      </c>
      <c r="J279">
        <v>278</v>
      </c>
      <c r="K279">
        <v>70</v>
      </c>
      <c r="L279" t="s">
        <v>722</v>
      </c>
      <c r="M279">
        <v>1.6839999999999999</v>
      </c>
      <c r="N279">
        <v>194.87</v>
      </c>
      <c r="O279">
        <v>-83.13</v>
      </c>
      <c r="P279">
        <v>1</v>
      </c>
      <c r="Q279">
        <v>79.344499999999996</v>
      </c>
      <c r="R279">
        <v>4.5</v>
      </c>
      <c r="S279">
        <v>5.2390999999999996</v>
      </c>
      <c r="T279" t="s">
        <v>722</v>
      </c>
    </row>
    <row r="280" spans="1:20">
      <c r="A280" t="s">
        <v>470</v>
      </c>
      <c r="B280" t="s">
        <v>2</v>
      </c>
      <c r="C280" t="s">
        <v>44</v>
      </c>
      <c r="D280" t="s">
        <v>2</v>
      </c>
      <c r="E280" t="s">
        <v>44</v>
      </c>
      <c r="F280">
        <v>-82.839299999999994</v>
      </c>
      <c r="G280">
        <v>68.163600000000002</v>
      </c>
      <c r="H280" t="s">
        <v>722</v>
      </c>
      <c r="I280">
        <v>276</v>
      </c>
      <c r="J280">
        <v>279</v>
      </c>
      <c r="K280">
        <v>97</v>
      </c>
      <c r="L280" t="s">
        <v>722</v>
      </c>
      <c r="M280">
        <v>1.9443999999999999</v>
      </c>
      <c r="N280">
        <v>235.7</v>
      </c>
      <c r="O280">
        <v>-43.3</v>
      </c>
      <c r="P280">
        <v>1</v>
      </c>
      <c r="Q280">
        <v>86.106300000000005</v>
      </c>
      <c r="R280">
        <v>50.893700000000003</v>
      </c>
      <c r="S280">
        <v>3.8639999999999999</v>
      </c>
      <c r="T280">
        <v>31</v>
      </c>
    </row>
    <row r="281" spans="1:20">
      <c r="A281" t="s">
        <v>635</v>
      </c>
      <c r="B281" t="s">
        <v>3</v>
      </c>
      <c r="C281" t="s">
        <v>28</v>
      </c>
      <c r="D281" t="s">
        <v>3</v>
      </c>
      <c r="E281" t="s">
        <v>28</v>
      </c>
      <c r="F281">
        <v>-82.876499999999993</v>
      </c>
      <c r="G281">
        <v>50.205500000000001</v>
      </c>
      <c r="H281" t="s">
        <v>722</v>
      </c>
      <c r="I281">
        <v>335</v>
      </c>
      <c r="J281">
        <v>280</v>
      </c>
      <c r="K281">
        <v>44</v>
      </c>
      <c r="L281" t="s">
        <v>722</v>
      </c>
      <c r="M281">
        <v>4.2325999999999997</v>
      </c>
      <c r="N281">
        <v>254.52</v>
      </c>
      <c r="O281">
        <v>-25.48</v>
      </c>
      <c r="P281">
        <v>0.5</v>
      </c>
      <c r="Q281">
        <v>71.371099999999998</v>
      </c>
      <c r="R281">
        <v>24.526399999999999</v>
      </c>
      <c r="S281">
        <v>4.8014999999999999</v>
      </c>
      <c r="T281" t="s">
        <v>722</v>
      </c>
    </row>
    <row r="282" spans="1:20">
      <c r="A282" t="s">
        <v>740</v>
      </c>
      <c r="B282" t="s">
        <v>4</v>
      </c>
      <c r="C282" t="s">
        <v>68</v>
      </c>
      <c r="D282" t="s">
        <v>4</v>
      </c>
      <c r="E282" t="s">
        <v>68</v>
      </c>
      <c r="F282">
        <v>-83.331900000000005</v>
      </c>
      <c r="G282">
        <v>115.0929</v>
      </c>
      <c r="H282" t="s">
        <v>722</v>
      </c>
      <c r="I282">
        <v>201</v>
      </c>
      <c r="J282">
        <v>281</v>
      </c>
      <c r="K282">
        <v>10</v>
      </c>
      <c r="L282" t="s">
        <v>722</v>
      </c>
      <c r="M282">
        <v>3.2248000000000001</v>
      </c>
      <c r="N282">
        <v>160.29</v>
      </c>
      <c r="O282">
        <v>-120.71</v>
      </c>
      <c r="P282">
        <v>1.3</v>
      </c>
      <c r="Q282">
        <v>184.13419999999999</v>
      </c>
      <c r="R282">
        <v>88.5</v>
      </c>
      <c r="S282">
        <v>6.4688999999999997</v>
      </c>
      <c r="T282">
        <v>5</v>
      </c>
    </row>
    <row r="283" spans="1:20">
      <c r="A283" t="s">
        <v>211</v>
      </c>
      <c r="B283" t="s">
        <v>1</v>
      </c>
      <c r="C283" t="s">
        <v>39</v>
      </c>
      <c r="D283" t="s">
        <v>1</v>
      </c>
      <c r="E283" t="s">
        <v>39</v>
      </c>
      <c r="F283">
        <v>-83.867500000000007</v>
      </c>
      <c r="G283">
        <v>59.898800000000001</v>
      </c>
      <c r="H283" t="s">
        <v>722</v>
      </c>
      <c r="I283">
        <v>196</v>
      </c>
      <c r="J283">
        <v>282</v>
      </c>
      <c r="K283">
        <v>71</v>
      </c>
      <c r="L283" t="s">
        <v>722</v>
      </c>
      <c r="M283">
        <v>1.2299</v>
      </c>
      <c r="N283">
        <v>177.71</v>
      </c>
      <c r="O283">
        <v>-104.29</v>
      </c>
      <c r="P283">
        <v>0.77500000000000002</v>
      </c>
      <c r="Q283">
        <v>103.33369999999999</v>
      </c>
      <c r="R283">
        <v>0.8</v>
      </c>
      <c r="S283">
        <v>7.4061000000000003</v>
      </c>
      <c r="T283">
        <v>1</v>
      </c>
    </row>
    <row r="284" spans="1:20">
      <c r="A284" t="s">
        <v>440</v>
      </c>
      <c r="B284" t="s">
        <v>2</v>
      </c>
      <c r="C284" t="s">
        <v>34</v>
      </c>
      <c r="D284" t="s">
        <v>2</v>
      </c>
      <c r="E284" t="s">
        <v>34</v>
      </c>
      <c r="F284">
        <v>-84.656700000000001</v>
      </c>
      <c r="G284">
        <v>66.346199999999996</v>
      </c>
      <c r="H284" t="s">
        <v>722</v>
      </c>
      <c r="I284">
        <v>213</v>
      </c>
      <c r="J284">
        <v>283</v>
      </c>
      <c r="K284">
        <v>98</v>
      </c>
      <c r="L284" t="s">
        <v>722</v>
      </c>
      <c r="M284">
        <v>0.55520000000000003</v>
      </c>
      <c r="N284">
        <v>202.4</v>
      </c>
      <c r="O284">
        <v>-80.599999999999994</v>
      </c>
      <c r="P284">
        <v>1.25</v>
      </c>
      <c r="Q284">
        <v>88.609800000000007</v>
      </c>
      <c r="R284">
        <v>37.92</v>
      </c>
      <c r="S284">
        <v>5.0397999999999996</v>
      </c>
      <c r="T284">
        <v>16</v>
      </c>
    </row>
    <row r="285" spans="1:20">
      <c r="A285" t="s">
        <v>630</v>
      </c>
      <c r="B285" t="s">
        <v>3</v>
      </c>
      <c r="C285" t="s">
        <v>83</v>
      </c>
      <c r="D285" t="s">
        <v>3</v>
      </c>
      <c r="E285" t="s">
        <v>83</v>
      </c>
      <c r="F285">
        <v>-84.697299999999998</v>
      </c>
      <c r="G285">
        <v>48.384799999999998</v>
      </c>
      <c r="H285" t="s">
        <v>722</v>
      </c>
      <c r="I285">
        <v>295</v>
      </c>
      <c r="J285">
        <v>284</v>
      </c>
      <c r="K285">
        <v>45</v>
      </c>
      <c r="L285" t="s">
        <v>722</v>
      </c>
      <c r="M285">
        <v>5.1933999999999996</v>
      </c>
      <c r="N285">
        <v>153.69</v>
      </c>
      <c r="O285">
        <v>-130.31</v>
      </c>
      <c r="P285">
        <v>0.75</v>
      </c>
      <c r="Q285">
        <v>73.523700000000005</v>
      </c>
      <c r="R285">
        <v>2.5299999999999998</v>
      </c>
      <c r="S285">
        <v>6.9852999999999996</v>
      </c>
      <c r="T285" t="s">
        <v>722</v>
      </c>
    </row>
    <row r="286" spans="1:20">
      <c r="A286" t="s">
        <v>476</v>
      </c>
      <c r="B286" t="s">
        <v>2</v>
      </c>
      <c r="C286" t="s">
        <v>55</v>
      </c>
      <c r="D286" t="s">
        <v>2</v>
      </c>
      <c r="E286" t="s">
        <v>55</v>
      </c>
      <c r="F286">
        <v>-84.910499999999999</v>
      </c>
      <c r="G286">
        <v>66.092399999999998</v>
      </c>
      <c r="H286" t="s">
        <v>722</v>
      </c>
      <c r="I286">
        <v>212</v>
      </c>
      <c r="J286">
        <v>285</v>
      </c>
      <c r="K286">
        <v>99</v>
      </c>
      <c r="L286" t="s">
        <v>722</v>
      </c>
      <c r="M286">
        <v>0.90339999999999998</v>
      </c>
      <c r="N286">
        <v>158.75</v>
      </c>
      <c r="O286">
        <v>-126.25</v>
      </c>
      <c r="P286">
        <v>1</v>
      </c>
      <c r="Q286">
        <v>86.775400000000005</v>
      </c>
      <c r="R286">
        <v>8.5976999999999997</v>
      </c>
      <c r="S286">
        <v>8.5276999999999994</v>
      </c>
      <c r="T286">
        <v>15</v>
      </c>
    </row>
    <row r="287" spans="1:20">
      <c r="A287" t="s">
        <v>603</v>
      </c>
      <c r="B287" t="s">
        <v>1</v>
      </c>
      <c r="C287" t="s">
        <v>95</v>
      </c>
      <c r="D287" t="s">
        <v>1</v>
      </c>
      <c r="E287" t="s">
        <v>95</v>
      </c>
      <c r="F287">
        <v>-84.965999999999994</v>
      </c>
      <c r="G287">
        <v>58.8003</v>
      </c>
      <c r="H287" t="s">
        <v>722</v>
      </c>
      <c r="I287">
        <v>280</v>
      </c>
      <c r="J287">
        <v>286</v>
      </c>
      <c r="K287">
        <v>72</v>
      </c>
      <c r="L287" t="s">
        <v>722</v>
      </c>
      <c r="M287">
        <v>0.48949999999999999</v>
      </c>
      <c r="N287">
        <v>218.62</v>
      </c>
      <c r="O287">
        <v>-67.38</v>
      </c>
      <c r="P287">
        <v>0.66669999999999996</v>
      </c>
      <c r="Q287">
        <v>79.976600000000005</v>
      </c>
      <c r="R287">
        <v>11.41</v>
      </c>
      <c r="S287">
        <v>6.0648999999999997</v>
      </c>
      <c r="T287" t="s">
        <v>722</v>
      </c>
    </row>
    <row r="288" spans="1:20">
      <c r="A288" t="s">
        <v>492</v>
      </c>
      <c r="B288" t="s">
        <v>1</v>
      </c>
      <c r="C288" t="s">
        <v>68</v>
      </c>
      <c r="D288" t="s">
        <v>1</v>
      </c>
      <c r="E288" t="s">
        <v>68</v>
      </c>
      <c r="F288">
        <v>-85.228899999999996</v>
      </c>
      <c r="G288">
        <v>58.537399999999998</v>
      </c>
      <c r="H288" t="s">
        <v>722</v>
      </c>
      <c r="I288">
        <v>230</v>
      </c>
      <c r="J288">
        <v>287</v>
      </c>
      <c r="K288">
        <v>73</v>
      </c>
      <c r="L288" t="s">
        <v>722</v>
      </c>
      <c r="M288">
        <v>0.67689999999999995</v>
      </c>
      <c r="N288">
        <v>172.37</v>
      </c>
      <c r="O288">
        <v>-114.63</v>
      </c>
      <c r="P288">
        <v>0.5</v>
      </c>
      <c r="Q288">
        <v>83.857799999999997</v>
      </c>
      <c r="R288">
        <v>20.5764</v>
      </c>
      <c r="S288">
        <v>3.9131</v>
      </c>
      <c r="T288">
        <v>28</v>
      </c>
    </row>
    <row r="289" spans="1:20">
      <c r="A289" t="s">
        <v>788</v>
      </c>
      <c r="B289" t="s">
        <v>4</v>
      </c>
      <c r="C289" t="s">
        <v>49</v>
      </c>
      <c r="D289" t="s">
        <v>4</v>
      </c>
      <c r="E289" t="s">
        <v>49</v>
      </c>
      <c r="F289">
        <v>-85.293000000000006</v>
      </c>
      <c r="G289">
        <v>113.1318</v>
      </c>
      <c r="H289" t="s">
        <v>722</v>
      </c>
      <c r="I289">
        <v>233</v>
      </c>
      <c r="J289">
        <v>288</v>
      </c>
      <c r="K289">
        <v>11</v>
      </c>
      <c r="L289" t="s">
        <v>722</v>
      </c>
      <c r="M289">
        <v>2.5508999999999999</v>
      </c>
      <c r="N289">
        <v>181.1</v>
      </c>
      <c r="O289">
        <v>-106.9</v>
      </c>
      <c r="P289">
        <v>0.77500000000000002</v>
      </c>
      <c r="Q289">
        <v>136.17779999999999</v>
      </c>
      <c r="R289">
        <v>95</v>
      </c>
      <c r="S289">
        <v>1.0641</v>
      </c>
      <c r="T289">
        <v>25</v>
      </c>
    </row>
    <row r="290" spans="1:20">
      <c r="A290" t="s">
        <v>877</v>
      </c>
      <c r="B290" t="s">
        <v>2</v>
      </c>
      <c r="C290" t="s">
        <v>19</v>
      </c>
      <c r="D290" t="s">
        <v>2</v>
      </c>
      <c r="E290" t="s">
        <v>19</v>
      </c>
      <c r="F290">
        <v>-85.513300000000001</v>
      </c>
      <c r="G290">
        <v>65.489599999999996</v>
      </c>
      <c r="H290" t="s">
        <v>722</v>
      </c>
      <c r="I290" t="s">
        <v>722</v>
      </c>
      <c r="J290">
        <v>289</v>
      </c>
      <c r="K290">
        <v>100</v>
      </c>
      <c r="L290" t="s">
        <v>722</v>
      </c>
      <c r="M290">
        <v>0.60980000000000001</v>
      </c>
      <c r="N290">
        <v>212.78</v>
      </c>
      <c r="O290">
        <v>-76.22</v>
      </c>
      <c r="P290">
        <v>0.66669999999999996</v>
      </c>
      <c r="Q290">
        <v>74.038600000000002</v>
      </c>
      <c r="R290">
        <v>32.9</v>
      </c>
      <c r="S290">
        <v>6.1378000000000004</v>
      </c>
      <c r="T290" t="s">
        <v>722</v>
      </c>
    </row>
    <row r="291" spans="1:20">
      <c r="A291" t="s">
        <v>605</v>
      </c>
      <c r="B291" t="s">
        <v>1</v>
      </c>
      <c r="C291" t="s">
        <v>32</v>
      </c>
      <c r="D291" t="s">
        <v>1</v>
      </c>
      <c r="E291" t="s">
        <v>32</v>
      </c>
      <c r="F291">
        <v>-85.682199999999995</v>
      </c>
      <c r="G291">
        <v>58.084099999999999</v>
      </c>
      <c r="H291" t="s">
        <v>722</v>
      </c>
      <c r="I291">
        <v>283</v>
      </c>
      <c r="J291">
        <v>290</v>
      </c>
      <c r="K291">
        <v>74</v>
      </c>
      <c r="L291" t="s">
        <v>722</v>
      </c>
      <c r="M291">
        <v>0.87060000000000004</v>
      </c>
      <c r="N291">
        <v>208.4</v>
      </c>
      <c r="O291">
        <v>-81.599999999999994</v>
      </c>
      <c r="P291">
        <v>0.5</v>
      </c>
      <c r="Q291">
        <v>73.669799999999995</v>
      </c>
      <c r="R291">
        <v>41.566699999999997</v>
      </c>
      <c r="S291">
        <v>4.8993000000000002</v>
      </c>
      <c r="T291" t="s">
        <v>722</v>
      </c>
    </row>
    <row r="292" spans="1:20">
      <c r="A292" t="s">
        <v>454</v>
      </c>
      <c r="B292" t="s">
        <v>2</v>
      </c>
      <c r="C292" t="s">
        <v>19</v>
      </c>
      <c r="D292" t="s">
        <v>2</v>
      </c>
      <c r="E292" t="s">
        <v>19</v>
      </c>
      <c r="F292">
        <v>-86.114599999999996</v>
      </c>
      <c r="G292">
        <v>64.888300000000001</v>
      </c>
      <c r="H292" t="s">
        <v>722</v>
      </c>
      <c r="I292">
        <v>240</v>
      </c>
      <c r="J292">
        <v>291</v>
      </c>
      <c r="K292">
        <v>101</v>
      </c>
      <c r="L292" t="s">
        <v>722</v>
      </c>
      <c r="M292">
        <v>0.84109999999999996</v>
      </c>
      <c r="N292">
        <v>199.4</v>
      </c>
      <c r="O292">
        <v>-91.6</v>
      </c>
      <c r="P292">
        <v>0.75</v>
      </c>
      <c r="Q292">
        <v>83.823599999999999</v>
      </c>
      <c r="R292">
        <v>31.3674</v>
      </c>
      <c r="S292">
        <v>3.41</v>
      </c>
      <c r="T292">
        <v>47</v>
      </c>
    </row>
    <row r="293" spans="1:20">
      <c r="A293" t="s">
        <v>593</v>
      </c>
      <c r="B293" t="s">
        <v>1</v>
      </c>
      <c r="C293" t="s">
        <v>34</v>
      </c>
      <c r="D293" t="s">
        <v>1</v>
      </c>
      <c r="E293" t="s">
        <v>34</v>
      </c>
      <c r="F293">
        <v>-86.129400000000004</v>
      </c>
      <c r="G293">
        <v>57.636899999999997</v>
      </c>
      <c r="H293" t="s">
        <v>722</v>
      </c>
      <c r="I293">
        <v>308</v>
      </c>
      <c r="J293">
        <v>292</v>
      </c>
      <c r="K293">
        <v>75</v>
      </c>
      <c r="L293" t="s">
        <v>722</v>
      </c>
      <c r="M293">
        <v>1.4215</v>
      </c>
      <c r="N293">
        <v>156.19</v>
      </c>
      <c r="O293">
        <v>-135.81</v>
      </c>
      <c r="P293">
        <v>0.5</v>
      </c>
      <c r="Q293">
        <v>88.508399999999995</v>
      </c>
      <c r="R293">
        <v>31.009</v>
      </c>
      <c r="S293">
        <v>4.6536999999999997</v>
      </c>
      <c r="T293">
        <v>6</v>
      </c>
    </row>
    <row r="294" spans="1:20">
      <c r="A294" t="s">
        <v>481</v>
      </c>
      <c r="B294" t="s">
        <v>2</v>
      </c>
      <c r="C294" t="s">
        <v>132</v>
      </c>
      <c r="D294" t="s">
        <v>2</v>
      </c>
      <c r="E294" t="s">
        <v>132</v>
      </c>
      <c r="F294">
        <v>-86.131699999999995</v>
      </c>
      <c r="G294">
        <v>64.871200000000002</v>
      </c>
      <c r="H294" t="s">
        <v>722</v>
      </c>
      <c r="I294">
        <v>229</v>
      </c>
      <c r="J294">
        <v>293</v>
      </c>
      <c r="K294">
        <v>102</v>
      </c>
      <c r="L294" t="s">
        <v>722</v>
      </c>
      <c r="M294">
        <v>1.7539</v>
      </c>
      <c r="N294">
        <v>253.9</v>
      </c>
      <c r="O294">
        <v>-39.1</v>
      </c>
      <c r="P294">
        <v>0.5</v>
      </c>
      <c r="Q294">
        <v>82.107799999999997</v>
      </c>
      <c r="R294">
        <v>13.6564</v>
      </c>
      <c r="S294">
        <v>4.7622999999999998</v>
      </c>
      <c r="T294">
        <v>22</v>
      </c>
    </row>
    <row r="295" spans="1:20">
      <c r="A295" t="s">
        <v>595</v>
      </c>
      <c r="B295" t="s">
        <v>1</v>
      </c>
      <c r="C295" t="s">
        <v>62</v>
      </c>
      <c r="D295" t="s">
        <v>1</v>
      </c>
      <c r="E295" t="s">
        <v>62</v>
      </c>
      <c r="F295">
        <v>-86.976299999999995</v>
      </c>
      <c r="G295">
        <v>56.79</v>
      </c>
      <c r="H295" t="s">
        <v>722</v>
      </c>
      <c r="I295">
        <v>188</v>
      </c>
      <c r="J295">
        <v>294</v>
      </c>
      <c r="K295">
        <v>76</v>
      </c>
      <c r="L295" t="s">
        <v>722</v>
      </c>
      <c r="M295">
        <v>1.7477</v>
      </c>
      <c r="N295">
        <v>171.745</v>
      </c>
      <c r="O295">
        <v>-122.255</v>
      </c>
      <c r="P295">
        <v>0.75</v>
      </c>
      <c r="Q295">
        <v>90.135900000000007</v>
      </c>
      <c r="R295">
        <v>12.774699999999999</v>
      </c>
      <c r="S295">
        <v>6.0719000000000003</v>
      </c>
      <c r="T295">
        <v>11</v>
      </c>
    </row>
    <row r="296" spans="1:20">
      <c r="A296" t="s">
        <v>461</v>
      </c>
      <c r="B296" t="s">
        <v>2</v>
      </c>
      <c r="C296" t="s">
        <v>141</v>
      </c>
      <c r="D296" t="s">
        <v>2</v>
      </c>
      <c r="E296" t="s">
        <v>141</v>
      </c>
      <c r="F296">
        <v>-87.779700000000005</v>
      </c>
      <c r="G296">
        <v>63.223199999999999</v>
      </c>
      <c r="H296" t="s">
        <v>722</v>
      </c>
      <c r="I296">
        <v>208</v>
      </c>
      <c r="J296">
        <v>295</v>
      </c>
      <c r="K296">
        <v>103</v>
      </c>
      <c r="L296" t="s">
        <v>722</v>
      </c>
      <c r="M296">
        <v>0.56859999999999999</v>
      </c>
      <c r="N296">
        <v>213.52</v>
      </c>
      <c r="O296">
        <v>-81.48</v>
      </c>
      <c r="P296">
        <v>0.75</v>
      </c>
      <c r="Q296">
        <v>94.696600000000004</v>
      </c>
      <c r="R296">
        <v>8.1631</v>
      </c>
      <c r="S296">
        <v>5.2648000000000001</v>
      </c>
      <c r="T296">
        <v>7</v>
      </c>
    </row>
    <row r="297" spans="1:20">
      <c r="A297" t="s">
        <v>821</v>
      </c>
      <c r="B297" t="s">
        <v>4</v>
      </c>
      <c r="C297" t="s">
        <v>36</v>
      </c>
      <c r="D297" t="s">
        <v>4</v>
      </c>
      <c r="E297" t="s">
        <v>36</v>
      </c>
      <c r="F297">
        <v>-87.820400000000006</v>
      </c>
      <c r="G297">
        <v>110.6044</v>
      </c>
      <c r="H297" t="s">
        <v>722</v>
      </c>
      <c r="I297">
        <v>282</v>
      </c>
      <c r="J297">
        <v>296</v>
      </c>
      <c r="K297">
        <v>12</v>
      </c>
      <c r="L297" t="s">
        <v>722</v>
      </c>
      <c r="M297">
        <v>0.21920000000000001</v>
      </c>
      <c r="N297">
        <v>189.85</v>
      </c>
      <c r="O297">
        <v>-106.15</v>
      </c>
      <c r="P297">
        <v>0.77500000000000002</v>
      </c>
      <c r="Q297">
        <v>178.02269999999999</v>
      </c>
      <c r="R297">
        <v>92.7</v>
      </c>
      <c r="S297">
        <v>5.9257</v>
      </c>
      <c r="T297">
        <v>8</v>
      </c>
    </row>
    <row r="298" spans="1:20">
      <c r="A298" t="s">
        <v>785</v>
      </c>
      <c r="B298" t="s">
        <v>4</v>
      </c>
      <c r="C298" t="s">
        <v>24</v>
      </c>
      <c r="D298" t="s">
        <v>4</v>
      </c>
      <c r="E298" t="s">
        <v>24</v>
      </c>
      <c r="F298">
        <v>-87.867400000000004</v>
      </c>
      <c r="G298">
        <v>110.5574</v>
      </c>
      <c r="H298" t="s">
        <v>722</v>
      </c>
      <c r="I298">
        <v>206</v>
      </c>
      <c r="J298">
        <v>297</v>
      </c>
      <c r="K298">
        <v>13</v>
      </c>
      <c r="L298" t="s">
        <v>722</v>
      </c>
      <c r="M298">
        <v>1.0156000000000001</v>
      </c>
      <c r="N298">
        <v>162.19</v>
      </c>
      <c r="O298">
        <v>-134.81</v>
      </c>
      <c r="P298">
        <v>1.575</v>
      </c>
      <c r="Q298">
        <v>117.3745</v>
      </c>
      <c r="R298">
        <v>100</v>
      </c>
      <c r="S298">
        <v>7.2686000000000002</v>
      </c>
      <c r="T298">
        <v>2</v>
      </c>
    </row>
    <row r="299" spans="1:20">
      <c r="A299" t="s">
        <v>168</v>
      </c>
      <c r="B299" t="s">
        <v>2</v>
      </c>
      <c r="C299" t="s">
        <v>34</v>
      </c>
      <c r="D299" t="s">
        <v>2</v>
      </c>
      <c r="E299" t="s">
        <v>34</v>
      </c>
      <c r="F299">
        <v>-87.991399999999999</v>
      </c>
      <c r="G299">
        <v>63.011499999999998</v>
      </c>
      <c r="H299" t="s">
        <v>722</v>
      </c>
      <c r="I299">
        <v>179</v>
      </c>
      <c r="J299">
        <v>298</v>
      </c>
      <c r="K299">
        <v>104</v>
      </c>
      <c r="L299" t="s">
        <v>722</v>
      </c>
      <c r="M299">
        <v>1.2126999999999999</v>
      </c>
      <c r="N299">
        <v>101.76</v>
      </c>
      <c r="O299">
        <v>-196.24</v>
      </c>
      <c r="P299">
        <v>4.6749999999999998</v>
      </c>
      <c r="Q299">
        <v>91.362300000000005</v>
      </c>
      <c r="R299">
        <v>0.59019999999999995</v>
      </c>
      <c r="S299">
        <v>5.8250000000000002</v>
      </c>
      <c r="T299">
        <v>10</v>
      </c>
    </row>
    <row r="300" spans="1:20">
      <c r="A300" t="s">
        <v>241</v>
      </c>
      <c r="B300" t="s">
        <v>1</v>
      </c>
      <c r="C300" t="s">
        <v>91</v>
      </c>
      <c r="D300" t="s">
        <v>1</v>
      </c>
      <c r="E300" t="s">
        <v>91</v>
      </c>
      <c r="F300">
        <v>-88.125699999999995</v>
      </c>
      <c r="G300">
        <v>55.640700000000002</v>
      </c>
      <c r="H300" t="s">
        <v>722</v>
      </c>
      <c r="I300">
        <v>202</v>
      </c>
      <c r="J300">
        <v>299</v>
      </c>
      <c r="K300">
        <v>77</v>
      </c>
      <c r="L300" t="s">
        <v>722</v>
      </c>
      <c r="M300">
        <v>1.9937</v>
      </c>
      <c r="N300">
        <v>218.46</v>
      </c>
      <c r="O300">
        <v>-80.540000000000006</v>
      </c>
      <c r="P300">
        <v>1</v>
      </c>
      <c r="Q300">
        <v>72.919799999999995</v>
      </c>
      <c r="R300">
        <v>26.793900000000001</v>
      </c>
      <c r="S300">
        <v>3.9390000000000001</v>
      </c>
      <c r="T300" t="s">
        <v>722</v>
      </c>
    </row>
    <row r="301" spans="1:20">
      <c r="A301" t="s">
        <v>805</v>
      </c>
      <c r="B301" t="s">
        <v>4</v>
      </c>
      <c r="C301" t="s">
        <v>30</v>
      </c>
      <c r="D301" t="s">
        <v>4</v>
      </c>
      <c r="E301" t="s">
        <v>30</v>
      </c>
      <c r="F301">
        <v>-88.211699999999993</v>
      </c>
      <c r="G301">
        <v>110.2131</v>
      </c>
      <c r="H301" t="s">
        <v>722</v>
      </c>
      <c r="I301">
        <v>292</v>
      </c>
      <c r="J301">
        <v>300</v>
      </c>
      <c r="K301">
        <v>14</v>
      </c>
      <c r="L301" t="s">
        <v>722</v>
      </c>
      <c r="M301">
        <v>2.2662</v>
      </c>
      <c r="N301">
        <v>218.28</v>
      </c>
      <c r="O301">
        <v>-81.72</v>
      </c>
      <c r="P301">
        <v>0.5</v>
      </c>
      <c r="Q301">
        <v>120.1232</v>
      </c>
      <c r="R301">
        <v>96.075400000000002</v>
      </c>
      <c r="S301">
        <v>4.7297000000000002</v>
      </c>
      <c r="T301">
        <v>16</v>
      </c>
    </row>
    <row r="302" spans="1:20">
      <c r="A302" t="s">
        <v>479</v>
      </c>
      <c r="B302" t="s">
        <v>2</v>
      </c>
      <c r="C302" t="s">
        <v>19</v>
      </c>
      <c r="D302" t="s">
        <v>2</v>
      </c>
      <c r="E302" t="s">
        <v>19</v>
      </c>
      <c r="F302">
        <v>-88.705299999999994</v>
      </c>
      <c r="G302">
        <v>62.297600000000003</v>
      </c>
      <c r="H302" t="s">
        <v>722</v>
      </c>
      <c r="I302">
        <v>298</v>
      </c>
      <c r="J302">
        <v>301</v>
      </c>
      <c r="K302">
        <v>105</v>
      </c>
      <c r="L302" t="s">
        <v>722</v>
      </c>
      <c r="M302">
        <v>1.7696000000000001</v>
      </c>
      <c r="N302">
        <v>149.96</v>
      </c>
      <c r="O302">
        <v>-151.04</v>
      </c>
      <c r="P302">
        <v>0.75</v>
      </c>
      <c r="Q302">
        <v>87.6327</v>
      </c>
      <c r="R302">
        <v>5.5106000000000002</v>
      </c>
      <c r="S302">
        <v>5.2899000000000003</v>
      </c>
      <c r="T302">
        <v>14</v>
      </c>
    </row>
    <row r="303" spans="1:20">
      <c r="A303" t="s">
        <v>599</v>
      </c>
      <c r="B303" t="s">
        <v>1</v>
      </c>
      <c r="C303" t="s">
        <v>88</v>
      </c>
      <c r="D303" t="s">
        <v>1</v>
      </c>
      <c r="E303" t="s">
        <v>88</v>
      </c>
      <c r="F303">
        <v>-89.322299999999998</v>
      </c>
      <c r="G303">
        <v>54.444000000000003</v>
      </c>
      <c r="H303" t="s">
        <v>722</v>
      </c>
      <c r="I303">
        <v>337</v>
      </c>
      <c r="J303">
        <v>302</v>
      </c>
      <c r="K303">
        <v>78</v>
      </c>
      <c r="L303" t="s">
        <v>722</v>
      </c>
      <c r="M303">
        <v>1.9312</v>
      </c>
      <c r="N303">
        <v>286.38</v>
      </c>
      <c r="O303">
        <v>-15.62</v>
      </c>
      <c r="P303">
        <v>0.5</v>
      </c>
      <c r="Q303">
        <v>82.334800000000001</v>
      </c>
      <c r="R303">
        <v>39</v>
      </c>
      <c r="S303">
        <v>4.3686999999999996</v>
      </c>
      <c r="T303">
        <v>12</v>
      </c>
    </row>
    <row r="304" spans="1:20">
      <c r="A304" t="s">
        <v>637</v>
      </c>
      <c r="B304" t="s">
        <v>3</v>
      </c>
      <c r="C304" t="s">
        <v>64</v>
      </c>
      <c r="D304" t="s">
        <v>3</v>
      </c>
      <c r="E304" t="s">
        <v>64</v>
      </c>
      <c r="F304">
        <v>-89.520899999999997</v>
      </c>
      <c r="G304">
        <v>43.561100000000003</v>
      </c>
      <c r="H304" t="s">
        <v>722</v>
      </c>
      <c r="I304" t="s">
        <v>722</v>
      </c>
      <c r="J304">
        <v>303</v>
      </c>
      <c r="K304">
        <v>46</v>
      </c>
      <c r="L304" t="s">
        <v>722</v>
      </c>
      <c r="M304">
        <v>2.621</v>
      </c>
      <c r="N304">
        <v>154</v>
      </c>
      <c r="O304">
        <v>-149</v>
      </c>
      <c r="P304">
        <v>0.5</v>
      </c>
      <c r="Q304">
        <v>53.316400000000002</v>
      </c>
      <c r="R304">
        <v>31.5</v>
      </c>
      <c r="S304">
        <v>3.9415</v>
      </c>
      <c r="T304" t="s">
        <v>722</v>
      </c>
    </row>
    <row r="305" spans="1:20">
      <c r="A305" t="s">
        <v>806</v>
      </c>
      <c r="B305" t="s">
        <v>4</v>
      </c>
      <c r="C305" t="s">
        <v>64</v>
      </c>
      <c r="D305" t="s">
        <v>4</v>
      </c>
      <c r="E305" t="s">
        <v>64</v>
      </c>
      <c r="F305">
        <v>-89.554100000000005</v>
      </c>
      <c r="G305">
        <v>108.8706</v>
      </c>
      <c r="H305" t="s">
        <v>722</v>
      </c>
      <c r="I305">
        <v>222</v>
      </c>
      <c r="J305">
        <v>304</v>
      </c>
      <c r="K305">
        <v>15</v>
      </c>
      <c r="L305" t="s">
        <v>722</v>
      </c>
      <c r="M305">
        <v>1.8654999999999999</v>
      </c>
      <c r="N305">
        <v>154.86000000000001</v>
      </c>
      <c r="O305">
        <v>-149.13999999999999</v>
      </c>
      <c r="P305">
        <v>1.125</v>
      </c>
      <c r="Q305">
        <v>118.8253</v>
      </c>
      <c r="R305">
        <v>84.675399999999996</v>
      </c>
      <c r="S305">
        <v>4.4123999999999999</v>
      </c>
      <c r="T305">
        <v>20</v>
      </c>
    </row>
    <row r="306" spans="1:20">
      <c r="A306" t="s">
        <v>1237</v>
      </c>
      <c r="B306" t="s">
        <v>2</v>
      </c>
      <c r="C306" t="s">
        <v>341</v>
      </c>
      <c r="D306" t="s">
        <v>2</v>
      </c>
      <c r="E306" t="s">
        <v>341</v>
      </c>
      <c r="F306">
        <v>-89.7029</v>
      </c>
      <c r="G306">
        <v>61.3</v>
      </c>
      <c r="H306" t="s">
        <v>722</v>
      </c>
      <c r="I306" t="s">
        <v>722</v>
      </c>
      <c r="J306">
        <v>305</v>
      </c>
      <c r="K306">
        <v>106</v>
      </c>
      <c r="L306" t="s">
        <v>722</v>
      </c>
      <c r="M306">
        <v>1.5457000000000001</v>
      </c>
      <c r="N306" t="s">
        <v>722</v>
      </c>
      <c r="O306" t="s">
        <v>722</v>
      </c>
      <c r="P306">
        <v>0.25</v>
      </c>
      <c r="Q306">
        <v>49.6845</v>
      </c>
      <c r="R306">
        <v>0</v>
      </c>
      <c r="S306">
        <v>11.7523</v>
      </c>
      <c r="T306" t="s">
        <v>722</v>
      </c>
    </row>
    <row r="307" spans="1:20">
      <c r="A307" t="s">
        <v>634</v>
      </c>
      <c r="B307" t="s">
        <v>3</v>
      </c>
      <c r="C307" t="s">
        <v>32</v>
      </c>
      <c r="D307" t="s">
        <v>3</v>
      </c>
      <c r="E307" t="s">
        <v>32</v>
      </c>
      <c r="F307">
        <v>-90.260499999999993</v>
      </c>
      <c r="G307">
        <v>42.8215</v>
      </c>
      <c r="H307" t="s">
        <v>722</v>
      </c>
      <c r="I307" t="s">
        <v>722</v>
      </c>
      <c r="J307">
        <v>306</v>
      </c>
      <c r="K307">
        <v>47</v>
      </c>
      <c r="L307" t="s">
        <v>722</v>
      </c>
      <c r="M307">
        <v>4.1308999999999996</v>
      </c>
      <c r="N307">
        <v>207</v>
      </c>
      <c r="O307">
        <v>-99</v>
      </c>
      <c r="P307">
        <v>0.4</v>
      </c>
      <c r="Q307">
        <v>55.810899999999997</v>
      </c>
      <c r="R307">
        <v>23.489899999999999</v>
      </c>
      <c r="S307">
        <v>3.4929000000000001</v>
      </c>
      <c r="T307" t="s">
        <v>722</v>
      </c>
    </row>
    <row r="308" spans="1:20">
      <c r="A308" t="s">
        <v>234</v>
      </c>
      <c r="B308" t="s">
        <v>1</v>
      </c>
      <c r="C308" t="s">
        <v>49</v>
      </c>
      <c r="D308" t="s">
        <v>1</v>
      </c>
      <c r="E308" t="s">
        <v>49</v>
      </c>
      <c r="F308">
        <v>-90.916499999999999</v>
      </c>
      <c r="G308">
        <v>52.849800000000002</v>
      </c>
      <c r="H308" t="s">
        <v>722</v>
      </c>
      <c r="I308">
        <v>194</v>
      </c>
      <c r="J308">
        <v>307</v>
      </c>
      <c r="K308">
        <v>79</v>
      </c>
      <c r="L308" t="s">
        <v>722</v>
      </c>
      <c r="M308">
        <v>1.7807999999999999</v>
      </c>
      <c r="N308">
        <v>160.38999999999999</v>
      </c>
      <c r="O308">
        <v>-146.61000000000001</v>
      </c>
      <c r="P308">
        <v>1</v>
      </c>
      <c r="Q308">
        <v>74.440799999999996</v>
      </c>
      <c r="R308">
        <v>13.8</v>
      </c>
      <c r="S308">
        <v>3.5026999999999999</v>
      </c>
      <c r="T308" t="s">
        <v>722</v>
      </c>
    </row>
    <row r="309" spans="1:20">
      <c r="A309" t="s">
        <v>472</v>
      </c>
      <c r="B309" t="s">
        <v>2</v>
      </c>
      <c r="C309" t="s">
        <v>91</v>
      </c>
      <c r="D309" t="s">
        <v>2</v>
      </c>
      <c r="E309" t="s">
        <v>91</v>
      </c>
      <c r="F309">
        <v>-91.246799999999993</v>
      </c>
      <c r="G309">
        <v>59.756100000000004</v>
      </c>
      <c r="H309" t="s">
        <v>722</v>
      </c>
      <c r="I309">
        <v>325</v>
      </c>
      <c r="J309">
        <v>308</v>
      </c>
      <c r="K309">
        <v>107</v>
      </c>
      <c r="L309" t="s">
        <v>722</v>
      </c>
      <c r="M309">
        <v>1.4352</v>
      </c>
      <c r="N309">
        <v>303</v>
      </c>
      <c r="O309">
        <v>-5</v>
      </c>
      <c r="P309">
        <v>0.5</v>
      </c>
      <c r="Q309">
        <v>74.712800000000001</v>
      </c>
      <c r="R309">
        <v>36.56</v>
      </c>
      <c r="S309">
        <v>4.4969999999999999</v>
      </c>
      <c r="T309" t="s">
        <v>722</v>
      </c>
    </row>
    <row r="310" spans="1:20">
      <c r="A310" t="s">
        <v>458</v>
      </c>
      <c r="B310" t="s">
        <v>2</v>
      </c>
      <c r="C310" t="s">
        <v>26</v>
      </c>
      <c r="D310" t="s">
        <v>2</v>
      </c>
      <c r="E310" t="s">
        <v>26</v>
      </c>
      <c r="F310">
        <v>-91.250399999999999</v>
      </c>
      <c r="G310">
        <v>59.752499999999998</v>
      </c>
      <c r="H310" t="s">
        <v>722</v>
      </c>
      <c r="I310">
        <v>274</v>
      </c>
      <c r="J310">
        <v>309</v>
      </c>
      <c r="K310">
        <v>108</v>
      </c>
      <c r="L310" t="s">
        <v>722</v>
      </c>
      <c r="M310">
        <v>2.8666</v>
      </c>
      <c r="N310">
        <v>237</v>
      </c>
      <c r="O310">
        <v>-72</v>
      </c>
      <c r="P310">
        <v>0.75</v>
      </c>
      <c r="Q310">
        <v>75.009100000000004</v>
      </c>
      <c r="R310">
        <v>21.949000000000002</v>
      </c>
      <c r="S310">
        <v>3.4998</v>
      </c>
      <c r="T310" t="s">
        <v>722</v>
      </c>
    </row>
    <row r="311" spans="1:20">
      <c r="A311" t="s">
        <v>848</v>
      </c>
      <c r="B311" t="s">
        <v>4</v>
      </c>
      <c r="C311" t="s">
        <v>57</v>
      </c>
      <c r="D311" t="s">
        <v>4</v>
      </c>
      <c r="E311" t="s">
        <v>57</v>
      </c>
      <c r="F311">
        <v>-91.401700000000005</v>
      </c>
      <c r="G311">
        <v>107.0231</v>
      </c>
      <c r="H311" t="s">
        <v>722</v>
      </c>
      <c r="I311">
        <v>290</v>
      </c>
      <c r="J311">
        <v>310</v>
      </c>
      <c r="K311">
        <v>16</v>
      </c>
      <c r="L311" t="s">
        <v>722</v>
      </c>
      <c r="M311">
        <v>0.37119999999999997</v>
      </c>
      <c r="N311">
        <v>192.68</v>
      </c>
      <c r="O311">
        <v>-117.32</v>
      </c>
      <c r="P311">
        <v>0.5</v>
      </c>
      <c r="Q311">
        <v>151.5822</v>
      </c>
      <c r="R311">
        <v>105.05</v>
      </c>
      <c r="S311">
        <v>6.8948999999999998</v>
      </c>
      <c r="T311">
        <v>4</v>
      </c>
    </row>
    <row r="312" spans="1:20">
      <c r="A312" t="s">
        <v>866</v>
      </c>
      <c r="B312" t="s">
        <v>4</v>
      </c>
      <c r="C312" t="s">
        <v>28</v>
      </c>
      <c r="D312" t="s">
        <v>4</v>
      </c>
      <c r="E312" t="s">
        <v>28</v>
      </c>
      <c r="F312">
        <v>-91.437600000000003</v>
      </c>
      <c r="G312">
        <v>106.9872</v>
      </c>
      <c r="H312" t="s">
        <v>722</v>
      </c>
      <c r="I312">
        <v>289</v>
      </c>
      <c r="J312">
        <v>311</v>
      </c>
      <c r="K312">
        <v>17</v>
      </c>
      <c r="L312" t="s">
        <v>722</v>
      </c>
      <c r="M312">
        <v>1.7710999999999999</v>
      </c>
      <c r="N312">
        <v>203.66</v>
      </c>
      <c r="O312">
        <v>-107.34</v>
      </c>
      <c r="P312">
        <v>0.75</v>
      </c>
      <c r="Q312">
        <v>117.89490000000001</v>
      </c>
      <c r="R312">
        <v>87.5</v>
      </c>
      <c r="S312">
        <v>4.4458000000000002</v>
      </c>
      <c r="T312">
        <v>19</v>
      </c>
    </row>
    <row r="313" spans="1:20">
      <c r="A313" t="s">
        <v>600</v>
      </c>
      <c r="B313" t="s">
        <v>1</v>
      </c>
      <c r="C313" t="s">
        <v>75</v>
      </c>
      <c r="D313" t="s">
        <v>1</v>
      </c>
      <c r="E313" t="s">
        <v>75</v>
      </c>
      <c r="F313">
        <v>-91.590500000000006</v>
      </c>
      <c r="G313">
        <v>52.175899999999999</v>
      </c>
      <c r="H313" t="s">
        <v>722</v>
      </c>
      <c r="I313">
        <v>199</v>
      </c>
      <c r="J313">
        <v>312</v>
      </c>
      <c r="K313">
        <v>80</v>
      </c>
      <c r="L313" t="s">
        <v>722</v>
      </c>
      <c r="M313">
        <v>2.2642000000000002</v>
      </c>
      <c r="N313">
        <v>152.49</v>
      </c>
      <c r="O313">
        <v>-159.51</v>
      </c>
      <c r="P313">
        <v>0.75</v>
      </c>
      <c r="Q313">
        <v>68.099400000000003</v>
      </c>
      <c r="R313">
        <v>4.43</v>
      </c>
      <c r="S313">
        <v>3.1785000000000001</v>
      </c>
      <c r="T313" t="s">
        <v>722</v>
      </c>
    </row>
    <row r="314" spans="1:20">
      <c r="A314" t="s">
        <v>742</v>
      </c>
      <c r="B314" t="s">
        <v>4</v>
      </c>
      <c r="C314" t="s">
        <v>85</v>
      </c>
      <c r="D314" t="s">
        <v>4</v>
      </c>
      <c r="E314" t="s">
        <v>85</v>
      </c>
      <c r="F314">
        <v>-92.108199999999997</v>
      </c>
      <c r="G314">
        <v>106.31659999999999</v>
      </c>
      <c r="H314" t="s">
        <v>722</v>
      </c>
      <c r="I314">
        <v>258</v>
      </c>
      <c r="J314">
        <v>313</v>
      </c>
      <c r="K314">
        <v>18</v>
      </c>
      <c r="L314" t="s">
        <v>722</v>
      </c>
      <c r="M314">
        <v>2.2528999999999999</v>
      </c>
      <c r="N314">
        <v>203.43</v>
      </c>
      <c r="O314">
        <v>-109.57</v>
      </c>
      <c r="P314">
        <v>0.5</v>
      </c>
      <c r="Q314">
        <v>165.78020000000001</v>
      </c>
      <c r="R314">
        <v>102.0754</v>
      </c>
      <c r="S314">
        <v>4.8483000000000001</v>
      </c>
      <c r="T314">
        <v>15</v>
      </c>
    </row>
    <row r="315" spans="1:20">
      <c r="A315" t="s">
        <v>1193</v>
      </c>
      <c r="B315" t="s">
        <v>5</v>
      </c>
      <c r="C315" t="s">
        <v>132</v>
      </c>
      <c r="D315" t="s">
        <v>5</v>
      </c>
      <c r="E315" t="s">
        <v>132</v>
      </c>
      <c r="F315">
        <v>-93.350800000000007</v>
      </c>
      <c r="G315">
        <v>79.491200000000006</v>
      </c>
      <c r="H315" t="s">
        <v>722</v>
      </c>
      <c r="I315" t="s">
        <v>722</v>
      </c>
      <c r="J315">
        <v>314</v>
      </c>
      <c r="K315">
        <v>33</v>
      </c>
      <c r="L315" t="s">
        <v>722</v>
      </c>
      <c r="M315">
        <v>26.205400000000001</v>
      </c>
      <c r="N315">
        <v>160.19999999999999</v>
      </c>
      <c r="O315">
        <v>-153.80000000000001</v>
      </c>
      <c r="P315">
        <v>0.5</v>
      </c>
      <c r="Q315">
        <v>114.3608</v>
      </c>
      <c r="R315">
        <v>0</v>
      </c>
      <c r="S315">
        <v>6.9896000000000003</v>
      </c>
      <c r="T315">
        <v>4</v>
      </c>
    </row>
    <row r="316" spans="1:20">
      <c r="A316" t="s">
        <v>604</v>
      </c>
      <c r="B316" t="s">
        <v>1</v>
      </c>
      <c r="C316" t="s">
        <v>75</v>
      </c>
      <c r="D316" t="s">
        <v>1</v>
      </c>
      <c r="E316" t="s">
        <v>75</v>
      </c>
      <c r="F316">
        <v>-93.804199999999994</v>
      </c>
      <c r="G316">
        <v>49.9621</v>
      </c>
      <c r="H316" t="s">
        <v>722</v>
      </c>
      <c r="I316">
        <v>356</v>
      </c>
      <c r="J316">
        <v>315</v>
      </c>
      <c r="K316">
        <v>81</v>
      </c>
      <c r="L316" t="s">
        <v>722</v>
      </c>
      <c r="M316">
        <v>1.2209000000000001</v>
      </c>
      <c r="N316">
        <v>165</v>
      </c>
      <c r="O316">
        <v>-150</v>
      </c>
      <c r="P316">
        <v>0.5</v>
      </c>
      <c r="Q316">
        <v>66.153099999999995</v>
      </c>
      <c r="R316">
        <v>17.829000000000001</v>
      </c>
      <c r="S316">
        <v>6.4066000000000001</v>
      </c>
      <c r="T316" t="s">
        <v>722</v>
      </c>
    </row>
    <row r="317" spans="1:20">
      <c r="A317" t="s">
        <v>597</v>
      </c>
      <c r="B317" t="s">
        <v>1</v>
      </c>
      <c r="C317" t="s">
        <v>53</v>
      </c>
      <c r="D317" t="s">
        <v>1</v>
      </c>
      <c r="E317" t="s">
        <v>53</v>
      </c>
      <c r="F317">
        <v>-93.905100000000004</v>
      </c>
      <c r="G317">
        <v>49.861199999999997</v>
      </c>
      <c r="H317" t="s">
        <v>722</v>
      </c>
      <c r="I317" t="s">
        <v>722</v>
      </c>
      <c r="J317">
        <v>316</v>
      </c>
      <c r="K317">
        <v>82</v>
      </c>
      <c r="L317" t="s">
        <v>722</v>
      </c>
      <c r="M317">
        <v>3.1575000000000002</v>
      </c>
      <c r="N317">
        <v>218</v>
      </c>
      <c r="O317">
        <v>-98</v>
      </c>
      <c r="P317">
        <v>0.5</v>
      </c>
      <c r="Q317">
        <v>82.908799999999999</v>
      </c>
      <c r="R317">
        <v>3.9</v>
      </c>
      <c r="S317">
        <v>10.7225</v>
      </c>
      <c r="T317">
        <v>2</v>
      </c>
    </row>
    <row r="318" spans="1:20">
      <c r="A318" t="s">
        <v>663</v>
      </c>
      <c r="B318" t="s">
        <v>3</v>
      </c>
      <c r="C318" t="s">
        <v>68</v>
      </c>
      <c r="D318" t="s">
        <v>3</v>
      </c>
      <c r="E318" t="s">
        <v>68</v>
      </c>
      <c r="F318">
        <v>-94.023200000000003</v>
      </c>
      <c r="G318">
        <v>39.058799999999998</v>
      </c>
      <c r="H318" t="s">
        <v>722</v>
      </c>
      <c r="I318">
        <v>271</v>
      </c>
      <c r="J318">
        <v>317</v>
      </c>
      <c r="K318">
        <v>48</v>
      </c>
      <c r="L318" t="s">
        <v>722</v>
      </c>
      <c r="M318">
        <v>2.7944</v>
      </c>
      <c r="N318">
        <v>181.67</v>
      </c>
      <c r="O318">
        <v>-135.33000000000001</v>
      </c>
      <c r="P318">
        <v>0.25</v>
      </c>
      <c r="Q318">
        <v>55.673999999999999</v>
      </c>
      <c r="R318">
        <v>8.8231000000000002</v>
      </c>
      <c r="S318">
        <v>5.4702999999999999</v>
      </c>
      <c r="T318" t="s">
        <v>722</v>
      </c>
    </row>
    <row r="319" spans="1:20">
      <c r="A319" t="s">
        <v>450</v>
      </c>
      <c r="B319" t="s">
        <v>2</v>
      </c>
      <c r="C319" t="s">
        <v>49</v>
      </c>
      <c r="D319" t="s">
        <v>2</v>
      </c>
      <c r="E319" t="s">
        <v>49</v>
      </c>
      <c r="F319">
        <v>-94.113399999999999</v>
      </c>
      <c r="G319">
        <v>56.889499999999998</v>
      </c>
      <c r="H319" t="s">
        <v>722</v>
      </c>
      <c r="I319">
        <v>262</v>
      </c>
      <c r="J319">
        <v>318</v>
      </c>
      <c r="K319">
        <v>109</v>
      </c>
      <c r="L319" t="s">
        <v>722</v>
      </c>
      <c r="M319">
        <v>0.13550000000000001</v>
      </c>
      <c r="N319">
        <v>207.81</v>
      </c>
      <c r="O319">
        <v>-110.19</v>
      </c>
      <c r="P319">
        <v>1</v>
      </c>
      <c r="Q319">
        <v>83.232699999999994</v>
      </c>
      <c r="R319">
        <v>34.911499999999997</v>
      </c>
      <c r="S319">
        <v>5.6189</v>
      </c>
      <c r="T319">
        <v>18</v>
      </c>
    </row>
    <row r="320" spans="1:20">
      <c r="A320" t="s">
        <v>463</v>
      </c>
      <c r="B320" t="s">
        <v>2</v>
      </c>
      <c r="C320" t="s">
        <v>49</v>
      </c>
      <c r="D320" t="s">
        <v>2</v>
      </c>
      <c r="E320" t="s">
        <v>49</v>
      </c>
      <c r="F320">
        <v>-94.120599999999996</v>
      </c>
      <c r="G320">
        <v>56.882300000000001</v>
      </c>
      <c r="H320" t="s">
        <v>722</v>
      </c>
      <c r="I320">
        <v>244</v>
      </c>
      <c r="J320">
        <v>319</v>
      </c>
      <c r="K320">
        <v>110</v>
      </c>
      <c r="L320" t="s">
        <v>722</v>
      </c>
      <c r="M320">
        <v>0.4259</v>
      </c>
      <c r="N320">
        <v>208.03</v>
      </c>
      <c r="O320">
        <v>-110.97</v>
      </c>
      <c r="P320">
        <v>0.5</v>
      </c>
      <c r="Q320">
        <v>85.815399999999997</v>
      </c>
      <c r="R320">
        <v>11.6813</v>
      </c>
      <c r="S320">
        <v>5.5453999999999999</v>
      </c>
      <c r="T320">
        <v>11</v>
      </c>
    </row>
    <row r="321" spans="1:20">
      <c r="A321" t="s">
        <v>795</v>
      </c>
      <c r="B321" t="s">
        <v>4</v>
      </c>
      <c r="C321" t="s">
        <v>53</v>
      </c>
      <c r="D321" t="s">
        <v>4</v>
      </c>
      <c r="E321" t="s">
        <v>53</v>
      </c>
      <c r="F321">
        <v>-94.309100000000001</v>
      </c>
      <c r="G321">
        <v>104.1157</v>
      </c>
      <c r="H321" t="s">
        <v>722</v>
      </c>
      <c r="I321">
        <v>301</v>
      </c>
      <c r="J321">
        <v>320</v>
      </c>
      <c r="K321">
        <v>19</v>
      </c>
      <c r="L321" t="s">
        <v>722</v>
      </c>
      <c r="M321">
        <v>0.89700000000000002</v>
      </c>
      <c r="N321">
        <v>217.4</v>
      </c>
      <c r="O321">
        <v>-102.6</v>
      </c>
      <c r="P321">
        <v>0.5</v>
      </c>
      <c r="Q321">
        <v>135.98740000000001</v>
      </c>
      <c r="R321">
        <v>91</v>
      </c>
      <c r="S321">
        <v>5.1150000000000002</v>
      </c>
      <c r="T321">
        <v>13</v>
      </c>
    </row>
    <row r="322" spans="1:20">
      <c r="A322" t="s">
        <v>456</v>
      </c>
      <c r="B322" t="s">
        <v>2</v>
      </c>
      <c r="C322" t="s">
        <v>53</v>
      </c>
      <c r="D322" t="s">
        <v>2</v>
      </c>
      <c r="E322" t="s">
        <v>53</v>
      </c>
      <c r="F322">
        <v>-94.377399999999994</v>
      </c>
      <c r="G322">
        <v>56.625500000000002</v>
      </c>
      <c r="H322" t="s">
        <v>722</v>
      </c>
      <c r="I322" t="s">
        <v>722</v>
      </c>
      <c r="J322">
        <v>321</v>
      </c>
      <c r="K322">
        <v>111</v>
      </c>
      <c r="L322" t="s">
        <v>722</v>
      </c>
      <c r="M322">
        <v>1.0815999999999999</v>
      </c>
      <c r="N322">
        <v>321</v>
      </c>
      <c r="O322">
        <v>0</v>
      </c>
      <c r="P322">
        <v>0.5</v>
      </c>
      <c r="Q322">
        <v>78.94</v>
      </c>
      <c r="R322">
        <v>15.0657</v>
      </c>
      <c r="S322">
        <v>2.6646999999999998</v>
      </c>
      <c r="T322" t="s">
        <v>722</v>
      </c>
    </row>
    <row r="323" spans="1:20">
      <c r="A323" t="s">
        <v>844</v>
      </c>
      <c r="B323" t="s">
        <v>4</v>
      </c>
      <c r="C323" t="s">
        <v>88</v>
      </c>
      <c r="D323" t="s">
        <v>4</v>
      </c>
      <c r="E323" t="s">
        <v>88</v>
      </c>
      <c r="F323">
        <v>-94.412999999999997</v>
      </c>
      <c r="G323">
        <v>104.01179999999999</v>
      </c>
      <c r="H323" t="s">
        <v>722</v>
      </c>
      <c r="I323">
        <v>297</v>
      </c>
      <c r="J323">
        <v>322</v>
      </c>
      <c r="K323">
        <v>20</v>
      </c>
      <c r="L323" t="s">
        <v>722</v>
      </c>
      <c r="M323">
        <v>1.8338000000000001</v>
      </c>
      <c r="N323">
        <v>221.46</v>
      </c>
      <c r="O323">
        <v>-100.54</v>
      </c>
      <c r="P323">
        <v>0.75</v>
      </c>
      <c r="Q323">
        <v>115.19029999999999</v>
      </c>
      <c r="R323">
        <v>83</v>
      </c>
      <c r="S323">
        <v>6.1970999999999998</v>
      </c>
      <c r="T323">
        <v>7</v>
      </c>
    </row>
    <row r="324" spans="1:20">
      <c r="A324" t="s">
        <v>452</v>
      </c>
      <c r="B324" t="s">
        <v>2</v>
      </c>
      <c r="C324" t="s">
        <v>141</v>
      </c>
      <c r="D324" t="s">
        <v>2</v>
      </c>
      <c r="E324" t="s">
        <v>141</v>
      </c>
      <c r="F324">
        <v>-94.715599999999995</v>
      </c>
      <c r="G324">
        <v>56.287300000000002</v>
      </c>
      <c r="H324" t="s">
        <v>722</v>
      </c>
      <c r="I324">
        <v>246</v>
      </c>
      <c r="J324">
        <v>323</v>
      </c>
      <c r="K324">
        <v>112</v>
      </c>
      <c r="L324" t="s">
        <v>722</v>
      </c>
      <c r="M324">
        <v>4.3768000000000002</v>
      </c>
      <c r="N324">
        <v>235.25</v>
      </c>
      <c r="O324">
        <v>-87.75</v>
      </c>
      <c r="P324">
        <v>0.5</v>
      </c>
      <c r="Q324">
        <v>74.5548</v>
      </c>
      <c r="R324">
        <v>36.427700000000002</v>
      </c>
      <c r="S324">
        <v>4.1729000000000003</v>
      </c>
      <c r="T324" t="s">
        <v>722</v>
      </c>
    </row>
    <row r="325" spans="1:20">
      <c r="A325" t="s">
        <v>645</v>
      </c>
      <c r="B325" t="s">
        <v>3</v>
      </c>
      <c r="C325" t="s">
        <v>26</v>
      </c>
      <c r="D325" t="s">
        <v>3</v>
      </c>
      <c r="E325" t="s">
        <v>26</v>
      </c>
      <c r="F325">
        <v>-94.759600000000006</v>
      </c>
      <c r="G325">
        <v>38.322499999999998</v>
      </c>
      <c r="H325" t="s">
        <v>722</v>
      </c>
      <c r="I325" t="s">
        <v>722</v>
      </c>
      <c r="J325">
        <v>324</v>
      </c>
      <c r="K325">
        <v>49</v>
      </c>
      <c r="L325" t="s">
        <v>722</v>
      </c>
      <c r="M325">
        <v>4.2194000000000003</v>
      </c>
      <c r="N325">
        <v>105.5</v>
      </c>
      <c r="O325">
        <v>-218.5</v>
      </c>
      <c r="P325">
        <v>1.25</v>
      </c>
      <c r="Q325">
        <v>54.768500000000003</v>
      </c>
      <c r="R325">
        <v>6.0542999999999996</v>
      </c>
      <c r="S325">
        <v>4.9569000000000001</v>
      </c>
      <c r="T325" t="s">
        <v>722</v>
      </c>
    </row>
    <row r="326" spans="1:20">
      <c r="A326" t="s">
        <v>790</v>
      </c>
      <c r="B326" t="s">
        <v>4</v>
      </c>
      <c r="C326" t="s">
        <v>132</v>
      </c>
      <c r="D326" t="s">
        <v>4</v>
      </c>
      <c r="E326" t="s">
        <v>132</v>
      </c>
      <c r="F326">
        <v>-95.999300000000005</v>
      </c>
      <c r="G326">
        <v>102.4255</v>
      </c>
      <c r="H326" t="s">
        <v>722</v>
      </c>
      <c r="I326">
        <v>284</v>
      </c>
      <c r="J326">
        <v>325</v>
      </c>
      <c r="K326">
        <v>21</v>
      </c>
      <c r="L326" t="s">
        <v>722</v>
      </c>
      <c r="M326">
        <v>0.68420000000000003</v>
      </c>
      <c r="N326">
        <v>209.18</v>
      </c>
      <c r="O326">
        <v>-115.82</v>
      </c>
      <c r="P326">
        <v>0.75</v>
      </c>
      <c r="Q326">
        <v>108.5633</v>
      </c>
      <c r="R326">
        <v>86</v>
      </c>
      <c r="S326">
        <v>5.8262999999999998</v>
      </c>
      <c r="T326">
        <v>9</v>
      </c>
    </row>
    <row r="327" spans="1:20">
      <c r="A327" t="s">
        <v>609</v>
      </c>
      <c r="B327" t="s">
        <v>1</v>
      </c>
      <c r="C327" t="s">
        <v>341</v>
      </c>
      <c r="D327" t="s">
        <v>1</v>
      </c>
      <c r="E327" t="s">
        <v>341</v>
      </c>
      <c r="F327">
        <v>-96.144999999999996</v>
      </c>
      <c r="G327">
        <v>47.621299999999998</v>
      </c>
      <c r="H327" t="s">
        <v>722</v>
      </c>
      <c r="I327" t="s">
        <v>722</v>
      </c>
      <c r="J327">
        <v>326</v>
      </c>
      <c r="K327">
        <v>83</v>
      </c>
      <c r="L327" t="s">
        <v>722</v>
      </c>
      <c r="M327">
        <v>2.1772</v>
      </c>
      <c r="N327">
        <v>190.23</v>
      </c>
      <c r="O327">
        <v>-135.77000000000001</v>
      </c>
      <c r="P327">
        <v>1.75</v>
      </c>
      <c r="Q327">
        <v>71.355400000000003</v>
      </c>
      <c r="R327">
        <v>0</v>
      </c>
      <c r="S327">
        <v>13.308999999999999</v>
      </c>
      <c r="T327" t="s">
        <v>722</v>
      </c>
    </row>
    <row r="328" spans="1:20">
      <c r="A328" t="s">
        <v>455</v>
      </c>
      <c r="B328" t="s">
        <v>2</v>
      </c>
      <c r="C328" t="s">
        <v>26</v>
      </c>
      <c r="D328" t="s">
        <v>2</v>
      </c>
      <c r="E328" t="s">
        <v>26</v>
      </c>
      <c r="F328">
        <v>-96.202299999999994</v>
      </c>
      <c r="G328">
        <v>54.800600000000003</v>
      </c>
      <c r="H328" t="s">
        <v>722</v>
      </c>
      <c r="I328" t="s">
        <v>722</v>
      </c>
      <c r="J328">
        <v>327</v>
      </c>
      <c r="K328">
        <v>113</v>
      </c>
      <c r="L328" t="s">
        <v>722</v>
      </c>
      <c r="M328">
        <v>7.0324999999999998</v>
      </c>
      <c r="N328">
        <v>151.01</v>
      </c>
      <c r="O328">
        <v>-175.99</v>
      </c>
      <c r="P328">
        <v>0.75</v>
      </c>
      <c r="Q328">
        <v>75.305099999999996</v>
      </c>
      <c r="R328">
        <v>32.700000000000003</v>
      </c>
      <c r="S328">
        <v>3.5823999999999998</v>
      </c>
      <c r="T328" t="s">
        <v>722</v>
      </c>
    </row>
    <row r="329" spans="1:20">
      <c r="A329" t="s">
        <v>787</v>
      </c>
      <c r="B329" t="s">
        <v>4</v>
      </c>
      <c r="C329" t="s">
        <v>41</v>
      </c>
      <c r="D329" t="s">
        <v>4</v>
      </c>
      <c r="E329" t="s">
        <v>41</v>
      </c>
      <c r="F329">
        <v>-96.494299999999996</v>
      </c>
      <c r="G329">
        <v>101.93049999999999</v>
      </c>
      <c r="H329" t="s">
        <v>722</v>
      </c>
      <c r="I329">
        <v>237</v>
      </c>
      <c r="J329">
        <v>328</v>
      </c>
      <c r="K329">
        <v>22</v>
      </c>
      <c r="L329" t="s">
        <v>722</v>
      </c>
      <c r="M329">
        <v>0.52780000000000005</v>
      </c>
      <c r="N329">
        <v>189.08</v>
      </c>
      <c r="O329">
        <v>-138.91999999999999</v>
      </c>
      <c r="P329">
        <v>0.5</v>
      </c>
      <c r="Q329">
        <v>177.98169999999999</v>
      </c>
      <c r="R329">
        <v>76.221100000000007</v>
      </c>
      <c r="S329">
        <v>9.6584000000000003</v>
      </c>
      <c r="T329">
        <v>1</v>
      </c>
    </row>
    <row r="330" spans="1:20">
      <c r="A330" t="s">
        <v>838</v>
      </c>
      <c r="B330" t="s">
        <v>4</v>
      </c>
      <c r="C330" t="s">
        <v>91</v>
      </c>
      <c r="D330" t="s">
        <v>4</v>
      </c>
      <c r="E330" t="s">
        <v>91</v>
      </c>
      <c r="F330">
        <v>-96.872799999999998</v>
      </c>
      <c r="G330">
        <v>101.55200000000001</v>
      </c>
      <c r="H330" t="s">
        <v>722</v>
      </c>
      <c r="I330">
        <v>219</v>
      </c>
      <c r="J330">
        <v>329</v>
      </c>
      <c r="K330">
        <v>23</v>
      </c>
      <c r="L330" t="s">
        <v>722</v>
      </c>
      <c r="M330">
        <v>1.5016</v>
      </c>
      <c r="N330">
        <v>150.49</v>
      </c>
      <c r="O330">
        <v>-178.51</v>
      </c>
      <c r="P330">
        <v>1.325</v>
      </c>
      <c r="Q330">
        <v>116.4841</v>
      </c>
      <c r="R330">
        <v>80.075400000000002</v>
      </c>
      <c r="S330">
        <v>5.5438000000000001</v>
      </c>
      <c r="T330">
        <v>11</v>
      </c>
    </row>
    <row r="331" spans="1:20">
      <c r="A331" t="s">
        <v>792</v>
      </c>
      <c r="B331" t="s">
        <v>4</v>
      </c>
      <c r="C331" t="s">
        <v>34</v>
      </c>
      <c r="D331" t="s">
        <v>4</v>
      </c>
      <c r="E331" t="s">
        <v>34</v>
      </c>
      <c r="F331">
        <v>-97.171400000000006</v>
      </c>
      <c r="G331">
        <v>101.2534</v>
      </c>
      <c r="H331" t="s">
        <v>722</v>
      </c>
      <c r="I331">
        <v>304</v>
      </c>
      <c r="J331">
        <v>330</v>
      </c>
      <c r="K331">
        <v>24</v>
      </c>
      <c r="L331" t="s">
        <v>722</v>
      </c>
      <c r="M331">
        <v>2.7040000000000002</v>
      </c>
      <c r="N331">
        <v>223.79</v>
      </c>
      <c r="O331">
        <v>-106.21</v>
      </c>
      <c r="P331">
        <v>0.5</v>
      </c>
      <c r="Q331">
        <v>112.2231</v>
      </c>
      <c r="R331">
        <v>85</v>
      </c>
      <c r="S331">
        <v>4.8902999999999999</v>
      </c>
      <c r="T331">
        <v>14</v>
      </c>
    </row>
    <row r="332" spans="1:20">
      <c r="A332" t="s">
        <v>592</v>
      </c>
      <c r="B332" t="s">
        <v>1</v>
      </c>
      <c r="C332" t="s">
        <v>83</v>
      </c>
      <c r="D332" t="s">
        <v>1</v>
      </c>
      <c r="E332" t="s">
        <v>83</v>
      </c>
      <c r="F332">
        <v>-97.980199999999996</v>
      </c>
      <c r="G332">
        <v>45.786099999999998</v>
      </c>
      <c r="H332" t="s">
        <v>722</v>
      </c>
      <c r="I332">
        <v>342</v>
      </c>
      <c r="J332">
        <v>331</v>
      </c>
      <c r="K332">
        <v>84</v>
      </c>
      <c r="L332" t="s">
        <v>722</v>
      </c>
      <c r="M332">
        <v>0.79390000000000005</v>
      </c>
      <c r="N332">
        <v>239.25</v>
      </c>
      <c r="O332">
        <v>-91.75</v>
      </c>
      <c r="P332">
        <v>0.5</v>
      </c>
      <c r="Q332">
        <v>59.846600000000002</v>
      </c>
      <c r="R332">
        <v>28.105399999999999</v>
      </c>
      <c r="S332">
        <v>4.5610999999999997</v>
      </c>
      <c r="T332" t="s">
        <v>722</v>
      </c>
    </row>
    <row r="333" spans="1:20">
      <c r="A333" t="s">
        <v>189</v>
      </c>
      <c r="B333" t="s">
        <v>1</v>
      </c>
      <c r="C333" t="s">
        <v>64</v>
      </c>
      <c r="D333" t="s">
        <v>1</v>
      </c>
      <c r="E333" t="s">
        <v>64</v>
      </c>
      <c r="F333">
        <v>-98.664199999999994</v>
      </c>
      <c r="G333">
        <v>45.1021</v>
      </c>
      <c r="H333" t="s">
        <v>722</v>
      </c>
      <c r="I333">
        <v>186</v>
      </c>
      <c r="J333">
        <v>332</v>
      </c>
      <c r="K333">
        <v>85</v>
      </c>
      <c r="L333" t="s">
        <v>722</v>
      </c>
      <c r="M333">
        <v>0.59870000000000001</v>
      </c>
      <c r="N333">
        <v>144.47</v>
      </c>
      <c r="O333">
        <v>-187.53</v>
      </c>
      <c r="P333">
        <v>1.5249999999999999</v>
      </c>
      <c r="Q333">
        <v>88.097099999999998</v>
      </c>
      <c r="R333">
        <v>0.78120000000000001</v>
      </c>
      <c r="S333">
        <v>5.2987000000000002</v>
      </c>
      <c r="T333">
        <v>4</v>
      </c>
    </row>
    <row r="334" spans="1:20">
      <c r="A334" t="s">
        <v>641</v>
      </c>
      <c r="B334" t="s">
        <v>3</v>
      </c>
      <c r="C334" t="s">
        <v>141</v>
      </c>
      <c r="D334" t="s">
        <v>3</v>
      </c>
      <c r="E334" t="s">
        <v>141</v>
      </c>
      <c r="F334">
        <v>-98.875600000000006</v>
      </c>
      <c r="G334">
        <v>34.206400000000002</v>
      </c>
      <c r="H334" t="s">
        <v>722</v>
      </c>
      <c r="I334">
        <v>348</v>
      </c>
      <c r="J334">
        <v>333</v>
      </c>
      <c r="K334">
        <v>50</v>
      </c>
      <c r="L334" t="s">
        <v>722</v>
      </c>
      <c r="M334">
        <v>1.18</v>
      </c>
      <c r="N334">
        <v>331</v>
      </c>
      <c r="O334">
        <v>-2</v>
      </c>
      <c r="P334">
        <v>0.75</v>
      </c>
      <c r="Q334">
        <v>49.593699999999998</v>
      </c>
      <c r="R334">
        <v>14.44</v>
      </c>
      <c r="S334">
        <v>5.5899000000000001</v>
      </c>
      <c r="T334" t="s">
        <v>722</v>
      </c>
    </row>
    <row r="335" spans="1:20">
      <c r="A335" t="s">
        <v>224</v>
      </c>
      <c r="B335" t="s">
        <v>1</v>
      </c>
      <c r="C335" t="s">
        <v>55</v>
      </c>
      <c r="D335" t="s">
        <v>1</v>
      </c>
      <c r="E335" t="s">
        <v>55</v>
      </c>
      <c r="F335">
        <v>-98.884100000000004</v>
      </c>
      <c r="G335">
        <v>44.882199999999997</v>
      </c>
      <c r="H335" t="s">
        <v>722</v>
      </c>
      <c r="I335">
        <v>183</v>
      </c>
      <c r="J335">
        <v>334</v>
      </c>
      <c r="K335">
        <v>86</v>
      </c>
      <c r="L335" t="s">
        <v>722</v>
      </c>
      <c r="M335">
        <v>1.8889</v>
      </c>
      <c r="N335">
        <v>187.64</v>
      </c>
      <c r="O335">
        <v>-146.36000000000001</v>
      </c>
      <c r="P335">
        <v>0.5</v>
      </c>
      <c r="Q335">
        <v>86.904499999999999</v>
      </c>
      <c r="R335">
        <v>14.211</v>
      </c>
      <c r="S335">
        <v>6.1715</v>
      </c>
      <c r="T335">
        <v>15</v>
      </c>
    </row>
    <row r="336" spans="1:20">
      <c r="A336" t="s">
        <v>680</v>
      </c>
      <c r="B336" t="s">
        <v>3</v>
      </c>
      <c r="C336" t="s">
        <v>26</v>
      </c>
      <c r="D336" t="s">
        <v>3</v>
      </c>
      <c r="E336" t="s">
        <v>26</v>
      </c>
      <c r="F336">
        <v>-99.082400000000007</v>
      </c>
      <c r="G336">
        <v>33.999699999999997</v>
      </c>
      <c r="H336" t="s">
        <v>722</v>
      </c>
      <c r="I336">
        <v>346</v>
      </c>
      <c r="J336">
        <v>335</v>
      </c>
      <c r="K336">
        <v>51</v>
      </c>
      <c r="L336" t="s">
        <v>722</v>
      </c>
      <c r="M336">
        <v>2.3620000000000001</v>
      </c>
      <c r="N336" t="s">
        <v>722</v>
      </c>
      <c r="O336" t="s">
        <v>722</v>
      </c>
      <c r="P336">
        <v>0.25</v>
      </c>
      <c r="Q336">
        <v>59.644500000000001</v>
      </c>
      <c r="R336">
        <v>13.5274</v>
      </c>
      <c r="S336">
        <v>6.1052</v>
      </c>
      <c r="T336" t="s">
        <v>722</v>
      </c>
    </row>
    <row r="337" spans="1:20">
      <c r="A337" t="s">
        <v>852</v>
      </c>
      <c r="B337" t="s">
        <v>4</v>
      </c>
      <c r="C337" t="s">
        <v>26</v>
      </c>
      <c r="D337" t="s">
        <v>4</v>
      </c>
      <c r="E337" t="s">
        <v>26</v>
      </c>
      <c r="F337">
        <v>-99.577299999999994</v>
      </c>
      <c r="G337">
        <v>98.847499999999997</v>
      </c>
      <c r="H337" t="s">
        <v>722</v>
      </c>
      <c r="I337">
        <v>303</v>
      </c>
      <c r="J337">
        <v>336</v>
      </c>
      <c r="K337">
        <v>25</v>
      </c>
      <c r="L337" t="s">
        <v>722</v>
      </c>
      <c r="M337">
        <v>2.1810999999999998</v>
      </c>
      <c r="N337">
        <v>220.82</v>
      </c>
      <c r="O337">
        <v>-115.18</v>
      </c>
      <c r="P337">
        <v>0.5</v>
      </c>
      <c r="Q337">
        <v>108.8113</v>
      </c>
      <c r="R337">
        <v>82.5</v>
      </c>
      <c r="S337">
        <v>5.3558000000000003</v>
      </c>
      <c r="T337">
        <v>12</v>
      </c>
    </row>
    <row r="338" spans="1:20">
      <c r="A338" t="s">
        <v>736</v>
      </c>
      <c r="B338" t="s">
        <v>1</v>
      </c>
      <c r="C338" t="s">
        <v>341</v>
      </c>
      <c r="D338" t="s">
        <v>1</v>
      </c>
      <c r="E338" t="s">
        <v>341</v>
      </c>
      <c r="F338">
        <v>-99.6417</v>
      </c>
      <c r="G338">
        <v>44.124600000000001</v>
      </c>
      <c r="H338" t="s">
        <v>722</v>
      </c>
      <c r="I338" t="s">
        <v>722</v>
      </c>
      <c r="J338">
        <v>337</v>
      </c>
      <c r="K338">
        <v>87</v>
      </c>
      <c r="L338" t="s">
        <v>722</v>
      </c>
      <c r="M338">
        <v>3.4394</v>
      </c>
      <c r="N338">
        <v>93</v>
      </c>
      <c r="O338">
        <v>-244</v>
      </c>
      <c r="P338">
        <v>0.5</v>
      </c>
      <c r="Q338">
        <v>66.577699999999993</v>
      </c>
      <c r="R338">
        <v>0</v>
      </c>
      <c r="S338">
        <v>11.96</v>
      </c>
      <c r="T338" t="s">
        <v>722</v>
      </c>
    </row>
    <row r="339" spans="1:20">
      <c r="A339" t="s">
        <v>827</v>
      </c>
      <c r="B339" t="s">
        <v>4</v>
      </c>
      <c r="C339" t="s">
        <v>17</v>
      </c>
      <c r="D339" t="s">
        <v>4</v>
      </c>
      <c r="E339" t="s">
        <v>17</v>
      </c>
      <c r="F339">
        <v>-100.1734</v>
      </c>
      <c r="G339">
        <v>98.251400000000004</v>
      </c>
      <c r="H339" t="s">
        <v>722</v>
      </c>
      <c r="I339">
        <v>286</v>
      </c>
      <c r="J339">
        <v>338</v>
      </c>
      <c r="K339">
        <v>26</v>
      </c>
      <c r="L339" t="s">
        <v>722</v>
      </c>
      <c r="M339">
        <v>3.5609999999999999</v>
      </c>
      <c r="N339">
        <v>189.46</v>
      </c>
      <c r="O339">
        <v>-148.54</v>
      </c>
      <c r="P339">
        <v>0.8</v>
      </c>
      <c r="Q339">
        <v>107.7871</v>
      </c>
      <c r="R339">
        <v>78.475399999999993</v>
      </c>
      <c r="S339">
        <v>4.5404999999999998</v>
      </c>
      <c r="T339">
        <v>18</v>
      </c>
    </row>
    <row r="340" spans="1:20">
      <c r="A340" t="s">
        <v>648</v>
      </c>
      <c r="B340" t="s">
        <v>3</v>
      </c>
      <c r="C340" t="s">
        <v>75</v>
      </c>
      <c r="D340" t="s">
        <v>3</v>
      </c>
      <c r="E340" t="s">
        <v>75</v>
      </c>
      <c r="F340">
        <v>-101.02889999999999</v>
      </c>
      <c r="G340">
        <v>32.053100000000001</v>
      </c>
      <c r="H340" t="s">
        <v>722</v>
      </c>
      <c r="I340" t="s">
        <v>722</v>
      </c>
      <c r="J340">
        <v>339</v>
      </c>
      <c r="K340">
        <v>52</v>
      </c>
      <c r="L340" t="s">
        <v>722</v>
      </c>
      <c r="M340">
        <v>0.87029999999999996</v>
      </c>
      <c r="N340">
        <v>451</v>
      </c>
      <c r="O340">
        <v>112</v>
      </c>
      <c r="P340">
        <v>0.5</v>
      </c>
      <c r="Q340">
        <v>36.371299999999998</v>
      </c>
      <c r="R340">
        <v>19.153700000000001</v>
      </c>
      <c r="S340">
        <v>3.7039</v>
      </c>
      <c r="T340" t="s">
        <v>722</v>
      </c>
    </row>
    <row r="341" spans="1:20">
      <c r="A341" t="s">
        <v>643</v>
      </c>
      <c r="B341" t="s">
        <v>3</v>
      </c>
      <c r="C341" t="s">
        <v>53</v>
      </c>
      <c r="D341" t="s">
        <v>3</v>
      </c>
      <c r="E341" t="s">
        <v>53</v>
      </c>
      <c r="F341">
        <v>-101.8599</v>
      </c>
      <c r="G341">
        <v>31.222200000000001</v>
      </c>
      <c r="H341" t="s">
        <v>722</v>
      </c>
      <c r="I341" t="s">
        <v>722</v>
      </c>
      <c r="J341">
        <v>340</v>
      </c>
      <c r="K341">
        <v>53</v>
      </c>
      <c r="L341" t="s">
        <v>722</v>
      </c>
      <c r="M341">
        <v>0.18990000000000001</v>
      </c>
      <c r="N341" t="s">
        <v>722</v>
      </c>
      <c r="O341" t="s">
        <v>722</v>
      </c>
      <c r="P341">
        <v>0.25</v>
      </c>
      <c r="Q341">
        <v>42.031199999999998</v>
      </c>
      <c r="R341">
        <v>22.2</v>
      </c>
      <c r="S341">
        <v>3.7262</v>
      </c>
      <c r="T341" t="s">
        <v>722</v>
      </c>
    </row>
    <row r="342" spans="1:20">
      <c r="A342" t="s">
        <v>602</v>
      </c>
      <c r="B342" t="s">
        <v>1</v>
      </c>
      <c r="C342" t="s">
        <v>26</v>
      </c>
      <c r="D342" t="s">
        <v>1</v>
      </c>
      <c r="E342" t="s">
        <v>26</v>
      </c>
      <c r="F342">
        <v>-101.90430000000001</v>
      </c>
      <c r="G342">
        <v>41.862000000000002</v>
      </c>
      <c r="H342" t="s">
        <v>722</v>
      </c>
      <c r="I342">
        <v>242</v>
      </c>
      <c r="J342">
        <v>341</v>
      </c>
      <c r="K342">
        <v>88</v>
      </c>
      <c r="L342" t="s">
        <v>722</v>
      </c>
      <c r="M342">
        <v>2.8262</v>
      </c>
      <c r="N342">
        <v>222.43</v>
      </c>
      <c r="O342">
        <v>-118.57</v>
      </c>
      <c r="P342">
        <v>0.75</v>
      </c>
      <c r="Q342">
        <v>73.177499999999995</v>
      </c>
      <c r="R342">
        <v>3.5</v>
      </c>
      <c r="S342">
        <v>5.2152000000000003</v>
      </c>
      <c r="T342" t="s">
        <v>722</v>
      </c>
    </row>
    <row r="343" spans="1:20">
      <c r="A343" t="s">
        <v>627</v>
      </c>
      <c r="B343" t="s">
        <v>3</v>
      </c>
      <c r="C343" t="s">
        <v>68</v>
      </c>
      <c r="D343" t="s">
        <v>3</v>
      </c>
      <c r="E343" t="s">
        <v>68</v>
      </c>
      <c r="F343">
        <v>-101.93859999999999</v>
      </c>
      <c r="G343">
        <v>31.1434</v>
      </c>
      <c r="H343" t="s">
        <v>722</v>
      </c>
      <c r="I343" t="s">
        <v>722</v>
      </c>
      <c r="J343">
        <v>342</v>
      </c>
      <c r="K343">
        <v>54</v>
      </c>
      <c r="L343" t="s">
        <v>722</v>
      </c>
      <c r="M343">
        <v>0.64680000000000004</v>
      </c>
      <c r="N343" t="s">
        <v>722</v>
      </c>
      <c r="O343" t="s">
        <v>722</v>
      </c>
      <c r="P343">
        <v>0.5</v>
      </c>
      <c r="Q343">
        <v>69.013499999999993</v>
      </c>
      <c r="R343">
        <v>1.2564</v>
      </c>
      <c r="S343">
        <v>10.002599999999999</v>
      </c>
      <c r="T343" t="s">
        <v>722</v>
      </c>
    </row>
    <row r="344" spans="1:20">
      <c r="A344" t="s">
        <v>42</v>
      </c>
      <c r="B344" t="s">
        <v>2</v>
      </c>
      <c r="C344" t="s">
        <v>22</v>
      </c>
      <c r="D344" t="s">
        <v>2</v>
      </c>
      <c r="E344" t="s">
        <v>22</v>
      </c>
      <c r="F344">
        <v>-101.98260000000001</v>
      </c>
      <c r="G344">
        <v>49.020299999999999</v>
      </c>
      <c r="H344" t="s">
        <v>722</v>
      </c>
      <c r="I344" t="s">
        <v>722</v>
      </c>
      <c r="J344">
        <v>343</v>
      </c>
      <c r="K344">
        <v>114</v>
      </c>
      <c r="L344" t="s">
        <v>722</v>
      </c>
      <c r="M344">
        <v>3.5600999999999998</v>
      </c>
      <c r="N344">
        <v>17.59</v>
      </c>
      <c r="O344">
        <v>-325.41000000000003</v>
      </c>
      <c r="P344">
        <v>27.35</v>
      </c>
      <c r="Q344">
        <v>105.2264</v>
      </c>
      <c r="R344">
        <v>0</v>
      </c>
      <c r="S344">
        <v>18.6098</v>
      </c>
      <c r="T344">
        <v>1</v>
      </c>
    </row>
    <row r="345" spans="1:20">
      <c r="A345" t="s">
        <v>317</v>
      </c>
      <c r="B345" t="s">
        <v>0</v>
      </c>
      <c r="C345" t="s">
        <v>132</v>
      </c>
      <c r="D345" t="s">
        <v>0</v>
      </c>
      <c r="E345" t="s">
        <v>132</v>
      </c>
      <c r="F345">
        <v>-101.9918</v>
      </c>
      <c r="G345">
        <v>153.81659999999999</v>
      </c>
      <c r="H345" t="s">
        <v>722</v>
      </c>
      <c r="I345">
        <v>309</v>
      </c>
      <c r="J345">
        <v>344</v>
      </c>
      <c r="K345">
        <v>29</v>
      </c>
      <c r="L345" t="s">
        <v>722</v>
      </c>
      <c r="M345">
        <v>27.065899999999999</v>
      </c>
      <c r="N345">
        <v>189.03</v>
      </c>
      <c r="O345">
        <v>-154.97</v>
      </c>
      <c r="P345">
        <v>1</v>
      </c>
      <c r="Q345">
        <v>190.64259999999999</v>
      </c>
      <c r="R345">
        <v>86.837699999999998</v>
      </c>
      <c r="S345">
        <v>4.3575999999999997</v>
      </c>
      <c r="T345">
        <v>6</v>
      </c>
    </row>
    <row r="346" spans="1:20">
      <c r="A346" t="s">
        <v>646</v>
      </c>
      <c r="B346" t="s">
        <v>3</v>
      </c>
      <c r="C346" t="s">
        <v>30</v>
      </c>
      <c r="D346" t="s">
        <v>3</v>
      </c>
      <c r="E346" t="s">
        <v>30</v>
      </c>
      <c r="F346">
        <v>-102.1609</v>
      </c>
      <c r="G346">
        <v>30.921099999999999</v>
      </c>
      <c r="H346" t="s">
        <v>722</v>
      </c>
      <c r="I346" t="s">
        <v>722</v>
      </c>
      <c r="J346">
        <v>345</v>
      </c>
      <c r="K346">
        <v>55</v>
      </c>
      <c r="L346" t="s">
        <v>722</v>
      </c>
      <c r="M346">
        <v>1.0958000000000001</v>
      </c>
      <c r="N346">
        <v>153</v>
      </c>
      <c r="O346">
        <v>-192</v>
      </c>
      <c r="P346">
        <v>0.5</v>
      </c>
      <c r="Q346">
        <v>43.680199999999999</v>
      </c>
      <c r="R346">
        <v>2.6</v>
      </c>
      <c r="S346">
        <v>2.2904</v>
      </c>
      <c r="T346" t="s">
        <v>722</v>
      </c>
    </row>
    <row r="347" spans="1:20">
      <c r="A347" t="s">
        <v>638</v>
      </c>
      <c r="B347" t="s">
        <v>3</v>
      </c>
      <c r="C347" t="s">
        <v>53</v>
      </c>
      <c r="D347" t="s">
        <v>3</v>
      </c>
      <c r="E347" t="s">
        <v>53</v>
      </c>
      <c r="F347">
        <v>-103.0099</v>
      </c>
      <c r="G347">
        <v>30.072099999999999</v>
      </c>
      <c r="H347" t="s">
        <v>722</v>
      </c>
      <c r="I347">
        <v>334</v>
      </c>
      <c r="J347">
        <v>346</v>
      </c>
      <c r="K347">
        <v>56</v>
      </c>
      <c r="L347" t="s">
        <v>722</v>
      </c>
      <c r="M347">
        <v>0.51729999999999998</v>
      </c>
      <c r="N347">
        <v>256.5</v>
      </c>
      <c r="O347">
        <v>-89.5</v>
      </c>
      <c r="P347">
        <v>0.5</v>
      </c>
      <c r="Q347">
        <v>58.622</v>
      </c>
      <c r="R347">
        <v>3.1038999999999999</v>
      </c>
      <c r="S347">
        <v>7.5003000000000002</v>
      </c>
      <c r="T347" t="s">
        <v>722</v>
      </c>
    </row>
    <row r="348" spans="1:20">
      <c r="A348" t="s">
        <v>828</v>
      </c>
      <c r="B348" t="s">
        <v>4</v>
      </c>
      <c r="C348" t="s">
        <v>15</v>
      </c>
      <c r="D348" t="s">
        <v>4</v>
      </c>
      <c r="E348" t="s">
        <v>15</v>
      </c>
      <c r="F348">
        <v>-103.34350000000001</v>
      </c>
      <c r="G348">
        <v>95.081299999999999</v>
      </c>
      <c r="H348" t="s">
        <v>722</v>
      </c>
      <c r="I348">
        <v>288</v>
      </c>
      <c r="J348">
        <v>347</v>
      </c>
      <c r="K348">
        <v>27</v>
      </c>
      <c r="L348" t="s">
        <v>722</v>
      </c>
      <c r="M348">
        <v>1.2790999999999999</v>
      </c>
      <c r="N348">
        <v>204.96</v>
      </c>
      <c r="O348">
        <v>-142.04</v>
      </c>
      <c r="P348">
        <v>0.5</v>
      </c>
      <c r="Q348">
        <v>113.0381</v>
      </c>
      <c r="R348">
        <v>69</v>
      </c>
      <c r="S348">
        <v>3.2766999999999999</v>
      </c>
      <c r="T348">
        <v>23</v>
      </c>
    </row>
    <row r="349" spans="1:20">
      <c r="A349" t="s">
        <v>639</v>
      </c>
      <c r="B349" t="s">
        <v>3</v>
      </c>
      <c r="C349" t="s">
        <v>49</v>
      </c>
      <c r="D349" t="s">
        <v>3</v>
      </c>
      <c r="E349" t="s">
        <v>49</v>
      </c>
      <c r="F349">
        <v>-103.5034</v>
      </c>
      <c r="G349">
        <v>29.578600000000002</v>
      </c>
      <c r="H349" t="s">
        <v>722</v>
      </c>
      <c r="I349" t="s">
        <v>722</v>
      </c>
      <c r="J349">
        <v>348</v>
      </c>
      <c r="K349">
        <v>57</v>
      </c>
      <c r="L349" t="s">
        <v>722</v>
      </c>
      <c r="M349">
        <v>0.16370000000000001</v>
      </c>
      <c r="N349">
        <v>401.5</v>
      </c>
      <c r="O349">
        <v>53.5</v>
      </c>
      <c r="P349">
        <v>0.75</v>
      </c>
      <c r="Q349">
        <v>66.150599999999997</v>
      </c>
      <c r="R349">
        <v>0</v>
      </c>
      <c r="S349">
        <v>8.5162999999999993</v>
      </c>
      <c r="T349" t="s">
        <v>722</v>
      </c>
    </row>
    <row r="350" spans="1:20">
      <c r="A350" t="s">
        <v>653</v>
      </c>
      <c r="B350" t="s">
        <v>3</v>
      </c>
      <c r="C350" t="s">
        <v>55</v>
      </c>
      <c r="D350" t="s">
        <v>3</v>
      </c>
      <c r="E350" t="s">
        <v>55</v>
      </c>
      <c r="F350">
        <v>-103.5509</v>
      </c>
      <c r="G350">
        <v>29.531099999999999</v>
      </c>
      <c r="H350" t="s">
        <v>722</v>
      </c>
      <c r="I350" t="s">
        <v>722</v>
      </c>
      <c r="J350">
        <v>349</v>
      </c>
      <c r="K350">
        <v>58</v>
      </c>
      <c r="L350" t="s">
        <v>722</v>
      </c>
      <c r="M350">
        <v>0.45900000000000002</v>
      </c>
      <c r="N350">
        <v>268</v>
      </c>
      <c r="O350">
        <v>-81</v>
      </c>
      <c r="P350">
        <v>0.5</v>
      </c>
      <c r="Q350">
        <v>51.430999999999997</v>
      </c>
      <c r="R350">
        <v>12.275</v>
      </c>
      <c r="S350">
        <v>2.2403</v>
      </c>
      <c r="T350" t="s">
        <v>722</v>
      </c>
    </row>
    <row r="351" spans="1:20">
      <c r="A351" t="s">
        <v>703</v>
      </c>
      <c r="B351" t="s">
        <v>3</v>
      </c>
      <c r="C351" t="s">
        <v>73</v>
      </c>
      <c r="D351" t="s">
        <v>3</v>
      </c>
      <c r="E351" t="s">
        <v>73</v>
      </c>
      <c r="F351">
        <v>-103.7834</v>
      </c>
      <c r="G351">
        <v>29.2986</v>
      </c>
      <c r="H351" t="s">
        <v>722</v>
      </c>
      <c r="I351" t="s">
        <v>722</v>
      </c>
      <c r="J351">
        <v>350</v>
      </c>
      <c r="K351">
        <v>59</v>
      </c>
      <c r="L351" t="s">
        <v>722</v>
      </c>
      <c r="M351">
        <v>0.61419999999999997</v>
      </c>
      <c r="N351">
        <v>232.11</v>
      </c>
      <c r="O351">
        <v>-117.89</v>
      </c>
      <c r="P351">
        <v>0.25</v>
      </c>
      <c r="Q351">
        <v>43.476799999999997</v>
      </c>
      <c r="R351">
        <v>0</v>
      </c>
      <c r="S351">
        <v>6.4626999999999999</v>
      </c>
      <c r="T351" t="s">
        <v>722</v>
      </c>
    </row>
    <row r="352" spans="1:20">
      <c r="A352" t="s">
        <v>814</v>
      </c>
      <c r="B352" t="s">
        <v>4</v>
      </c>
      <c r="C352" t="s">
        <v>62</v>
      </c>
      <c r="D352" t="s">
        <v>4</v>
      </c>
      <c r="E352" t="s">
        <v>62</v>
      </c>
      <c r="F352">
        <v>-104.1253</v>
      </c>
      <c r="G352">
        <v>94.299499999999995</v>
      </c>
      <c r="H352" t="s">
        <v>722</v>
      </c>
      <c r="I352" t="s">
        <v>722</v>
      </c>
      <c r="J352">
        <v>351</v>
      </c>
      <c r="K352">
        <v>28</v>
      </c>
      <c r="L352" t="s">
        <v>722</v>
      </c>
      <c r="M352">
        <v>1.0209999999999999</v>
      </c>
      <c r="N352">
        <v>218.04</v>
      </c>
      <c r="O352">
        <v>-132.96</v>
      </c>
      <c r="P352">
        <v>0.75</v>
      </c>
      <c r="Q352">
        <v>109.6041</v>
      </c>
      <c r="R352">
        <v>72.075400000000002</v>
      </c>
      <c r="S352">
        <v>5.7041000000000004</v>
      </c>
      <c r="T352">
        <v>10</v>
      </c>
    </row>
    <row r="353" spans="1:20">
      <c r="A353" t="s">
        <v>640</v>
      </c>
      <c r="B353" t="s">
        <v>3</v>
      </c>
      <c r="C353" t="s">
        <v>41</v>
      </c>
      <c r="D353" t="s">
        <v>3</v>
      </c>
      <c r="E353" t="s">
        <v>41</v>
      </c>
      <c r="F353">
        <v>-104.2363</v>
      </c>
      <c r="G353">
        <v>28.845700000000001</v>
      </c>
      <c r="H353" t="s">
        <v>722</v>
      </c>
      <c r="I353" t="s">
        <v>722</v>
      </c>
      <c r="J353">
        <v>352</v>
      </c>
      <c r="K353">
        <v>60</v>
      </c>
      <c r="L353" t="s">
        <v>722</v>
      </c>
      <c r="M353">
        <v>1.8652</v>
      </c>
      <c r="N353">
        <v>175.2</v>
      </c>
      <c r="O353">
        <v>-176.8</v>
      </c>
      <c r="P353">
        <v>0.25</v>
      </c>
      <c r="Q353">
        <v>38.0779</v>
      </c>
      <c r="R353">
        <v>14.25</v>
      </c>
      <c r="S353">
        <v>2.1511999999999998</v>
      </c>
      <c r="T353" t="s">
        <v>722</v>
      </c>
    </row>
    <row r="354" spans="1:20">
      <c r="A354" t="s">
        <v>582</v>
      </c>
      <c r="B354" t="s">
        <v>1</v>
      </c>
      <c r="C354" t="s">
        <v>17</v>
      </c>
      <c r="D354" t="s">
        <v>1</v>
      </c>
      <c r="E354" t="s">
        <v>17</v>
      </c>
      <c r="F354">
        <v>-104.258</v>
      </c>
      <c r="G354">
        <v>39.508400000000002</v>
      </c>
      <c r="H354" t="s">
        <v>722</v>
      </c>
      <c r="I354">
        <v>345</v>
      </c>
      <c r="J354">
        <v>353</v>
      </c>
      <c r="K354">
        <v>89</v>
      </c>
      <c r="L354" t="s">
        <v>722</v>
      </c>
      <c r="M354">
        <v>1.4275</v>
      </c>
      <c r="N354">
        <v>203.82</v>
      </c>
      <c r="O354">
        <v>-149.18</v>
      </c>
      <c r="P354">
        <v>0.5</v>
      </c>
      <c r="Q354">
        <v>60.700299999999999</v>
      </c>
      <c r="R354">
        <v>7.9</v>
      </c>
      <c r="S354">
        <v>4.75</v>
      </c>
      <c r="T354" t="s">
        <v>722</v>
      </c>
    </row>
    <row r="355" spans="1:20">
      <c r="A355" t="s">
        <v>409</v>
      </c>
      <c r="B355" t="s">
        <v>2</v>
      </c>
      <c r="C355" t="s">
        <v>75</v>
      </c>
      <c r="D355" t="s">
        <v>2</v>
      </c>
      <c r="E355" t="s">
        <v>75</v>
      </c>
      <c r="F355">
        <v>-104.48699999999999</v>
      </c>
      <c r="G355">
        <v>46.515900000000002</v>
      </c>
      <c r="H355" t="s">
        <v>722</v>
      </c>
      <c r="I355" t="s">
        <v>722</v>
      </c>
      <c r="J355">
        <v>354</v>
      </c>
      <c r="K355">
        <v>115</v>
      </c>
      <c r="L355" t="s">
        <v>722</v>
      </c>
      <c r="M355">
        <v>2.3992</v>
      </c>
      <c r="N355">
        <v>201.57</v>
      </c>
      <c r="O355">
        <v>-152.43</v>
      </c>
      <c r="P355">
        <v>0.5</v>
      </c>
      <c r="Q355">
        <v>68.851500000000001</v>
      </c>
      <c r="R355">
        <v>18.359300000000001</v>
      </c>
      <c r="S355">
        <v>1.9728000000000001</v>
      </c>
      <c r="T355" t="s">
        <v>722</v>
      </c>
    </row>
    <row r="356" spans="1:20">
      <c r="A356" t="s">
        <v>647</v>
      </c>
      <c r="B356" t="s">
        <v>3</v>
      </c>
      <c r="C356" t="s">
        <v>36</v>
      </c>
      <c r="D356" t="s">
        <v>3</v>
      </c>
      <c r="E356" t="s">
        <v>36</v>
      </c>
      <c r="F356">
        <v>-104.55889999999999</v>
      </c>
      <c r="G356">
        <v>28.523099999999999</v>
      </c>
      <c r="H356" t="s">
        <v>722</v>
      </c>
      <c r="I356" t="s">
        <v>722</v>
      </c>
      <c r="J356">
        <v>355</v>
      </c>
      <c r="K356">
        <v>61</v>
      </c>
      <c r="L356" t="s">
        <v>722</v>
      </c>
      <c r="M356">
        <v>3.3481000000000001</v>
      </c>
      <c r="N356">
        <v>172</v>
      </c>
      <c r="O356">
        <v>-183</v>
      </c>
      <c r="P356">
        <v>0.5</v>
      </c>
      <c r="Q356">
        <v>39.1</v>
      </c>
      <c r="R356">
        <v>8.4705999999999992</v>
      </c>
      <c r="S356">
        <v>3.1089000000000002</v>
      </c>
      <c r="T356" t="s">
        <v>722</v>
      </c>
    </row>
    <row r="357" spans="1:20">
      <c r="A357" t="s">
        <v>854</v>
      </c>
      <c r="B357" t="s">
        <v>4</v>
      </c>
      <c r="C357" t="s">
        <v>141</v>
      </c>
      <c r="D357" t="s">
        <v>4</v>
      </c>
      <c r="E357" t="s">
        <v>141</v>
      </c>
      <c r="F357">
        <v>-105.1199</v>
      </c>
      <c r="G357">
        <v>93.304900000000004</v>
      </c>
      <c r="H357" t="s">
        <v>722</v>
      </c>
      <c r="I357">
        <v>302</v>
      </c>
      <c r="J357">
        <v>356</v>
      </c>
      <c r="K357">
        <v>29</v>
      </c>
      <c r="L357" t="s">
        <v>722</v>
      </c>
      <c r="M357">
        <v>3.9775</v>
      </c>
      <c r="N357">
        <v>230.73</v>
      </c>
      <c r="O357">
        <v>-125.27</v>
      </c>
      <c r="P357">
        <v>0.5</v>
      </c>
      <c r="Q357">
        <v>111.7059</v>
      </c>
      <c r="R357">
        <v>63.375399999999999</v>
      </c>
      <c r="S357">
        <v>3.9980000000000002</v>
      </c>
      <c r="T357">
        <v>21</v>
      </c>
    </row>
    <row r="358" spans="1:20">
      <c r="A358" t="s">
        <v>857</v>
      </c>
      <c r="B358" t="s">
        <v>4</v>
      </c>
      <c r="C358" t="s">
        <v>73</v>
      </c>
      <c r="D358" t="s">
        <v>4</v>
      </c>
      <c r="E358" t="s">
        <v>73</v>
      </c>
      <c r="F358">
        <v>-105.1728</v>
      </c>
      <c r="G358">
        <v>93.251999999999995</v>
      </c>
      <c r="H358" t="s">
        <v>722</v>
      </c>
      <c r="I358" t="s">
        <v>722</v>
      </c>
      <c r="J358">
        <v>357</v>
      </c>
      <c r="K358">
        <v>30</v>
      </c>
      <c r="L358" t="s">
        <v>722</v>
      </c>
      <c r="M358">
        <v>10.680999999999999</v>
      </c>
      <c r="N358">
        <v>228.77</v>
      </c>
      <c r="O358">
        <v>-128.22999999999999</v>
      </c>
      <c r="P358">
        <v>0.5</v>
      </c>
      <c r="Q358">
        <v>110.9688</v>
      </c>
      <c r="R358">
        <v>63.377200000000002</v>
      </c>
      <c r="S358">
        <v>4.6180000000000003</v>
      </c>
      <c r="T358">
        <v>17</v>
      </c>
    </row>
    <row r="359" spans="1:20">
      <c r="A359" t="s">
        <v>588</v>
      </c>
      <c r="B359" t="s">
        <v>1</v>
      </c>
      <c r="C359" t="s">
        <v>55</v>
      </c>
      <c r="D359" t="s">
        <v>1</v>
      </c>
      <c r="E359" t="s">
        <v>55</v>
      </c>
      <c r="F359">
        <v>-105.2029</v>
      </c>
      <c r="G359">
        <v>38.563400000000001</v>
      </c>
      <c r="H359" t="s">
        <v>722</v>
      </c>
      <c r="I359">
        <v>269</v>
      </c>
      <c r="J359">
        <v>358</v>
      </c>
      <c r="K359">
        <v>90</v>
      </c>
      <c r="L359" t="s">
        <v>722</v>
      </c>
      <c r="M359">
        <v>1.6616</v>
      </c>
      <c r="N359">
        <v>235.17</v>
      </c>
      <c r="O359">
        <v>-122.83</v>
      </c>
      <c r="P359">
        <v>0.25</v>
      </c>
      <c r="Q359">
        <v>62.896000000000001</v>
      </c>
      <c r="R359">
        <v>5.4625000000000004</v>
      </c>
      <c r="S359">
        <v>3.7410000000000001</v>
      </c>
      <c r="T359" t="s">
        <v>722</v>
      </c>
    </row>
    <row r="360" spans="1:20">
      <c r="A360" t="s">
        <v>576</v>
      </c>
      <c r="B360" t="s">
        <v>1</v>
      </c>
      <c r="C360" t="s">
        <v>39</v>
      </c>
      <c r="D360" t="s">
        <v>1</v>
      </c>
      <c r="E360" t="s">
        <v>39</v>
      </c>
      <c r="F360">
        <v>-106.1679</v>
      </c>
      <c r="G360">
        <v>37.598399999999998</v>
      </c>
      <c r="H360" t="s">
        <v>722</v>
      </c>
      <c r="I360">
        <v>273</v>
      </c>
      <c r="J360">
        <v>359</v>
      </c>
      <c r="K360">
        <v>91</v>
      </c>
      <c r="L360" t="s">
        <v>722</v>
      </c>
      <c r="M360">
        <v>1.7362</v>
      </c>
      <c r="N360">
        <v>170.6</v>
      </c>
      <c r="O360">
        <v>-188.4</v>
      </c>
      <c r="P360">
        <v>0.5</v>
      </c>
      <c r="Q360">
        <v>71.765600000000006</v>
      </c>
      <c r="R360">
        <v>6</v>
      </c>
      <c r="S360">
        <v>4.8330000000000002</v>
      </c>
      <c r="T360" t="s">
        <v>722</v>
      </c>
    </row>
    <row r="361" spans="1:20">
      <c r="A361" t="s">
        <v>434</v>
      </c>
      <c r="B361" t="s">
        <v>2</v>
      </c>
      <c r="C361" t="s">
        <v>44</v>
      </c>
      <c r="D361" t="s">
        <v>2</v>
      </c>
      <c r="E361" t="s">
        <v>44</v>
      </c>
      <c r="F361">
        <v>-106.59829999999999</v>
      </c>
      <c r="G361">
        <v>44.404600000000002</v>
      </c>
      <c r="H361" t="s">
        <v>722</v>
      </c>
      <c r="I361">
        <v>235</v>
      </c>
      <c r="J361">
        <v>360</v>
      </c>
      <c r="K361">
        <v>116</v>
      </c>
      <c r="L361" t="s">
        <v>722</v>
      </c>
      <c r="M361">
        <v>1.5296000000000001</v>
      </c>
      <c r="N361">
        <v>190.33</v>
      </c>
      <c r="O361">
        <v>-169.67</v>
      </c>
      <c r="P361">
        <v>1</v>
      </c>
      <c r="Q361">
        <v>70.755099999999999</v>
      </c>
      <c r="R361">
        <v>6.1</v>
      </c>
      <c r="S361">
        <v>4.9447000000000001</v>
      </c>
      <c r="T361" t="s">
        <v>722</v>
      </c>
    </row>
    <row r="362" spans="1:20">
      <c r="A362" t="s">
        <v>444</v>
      </c>
      <c r="B362" t="s">
        <v>2</v>
      </c>
      <c r="C362" t="s">
        <v>32</v>
      </c>
      <c r="D362" t="s">
        <v>2</v>
      </c>
      <c r="E362" t="s">
        <v>32</v>
      </c>
      <c r="F362">
        <v>-107.1741</v>
      </c>
      <c r="G362">
        <v>43.828800000000001</v>
      </c>
      <c r="H362" t="s">
        <v>722</v>
      </c>
      <c r="I362">
        <v>264</v>
      </c>
      <c r="J362">
        <v>361</v>
      </c>
      <c r="K362">
        <v>117</v>
      </c>
      <c r="L362" t="s">
        <v>722</v>
      </c>
      <c r="M362">
        <v>2.0642</v>
      </c>
      <c r="N362">
        <v>200.84</v>
      </c>
      <c r="O362">
        <v>-160.16</v>
      </c>
      <c r="P362">
        <v>1</v>
      </c>
      <c r="Q362">
        <v>53.0199</v>
      </c>
      <c r="R362">
        <v>4.9000000000000004</v>
      </c>
      <c r="S362">
        <v>6.5350999999999999</v>
      </c>
      <c r="T362" t="s">
        <v>722</v>
      </c>
    </row>
    <row r="363" spans="1:20">
      <c r="A363" t="s">
        <v>493</v>
      </c>
      <c r="B363" t="s">
        <v>1</v>
      </c>
      <c r="C363" t="s">
        <v>341</v>
      </c>
      <c r="D363" t="s">
        <v>1</v>
      </c>
      <c r="E363" t="s">
        <v>341</v>
      </c>
      <c r="F363">
        <v>-107.5612</v>
      </c>
      <c r="G363">
        <v>36.205100000000002</v>
      </c>
      <c r="H363" t="s">
        <v>722</v>
      </c>
      <c r="I363">
        <v>316</v>
      </c>
      <c r="J363">
        <v>362</v>
      </c>
      <c r="K363">
        <v>92</v>
      </c>
      <c r="L363" t="s">
        <v>722</v>
      </c>
      <c r="M363">
        <v>1.3919999999999999</v>
      </c>
      <c r="N363">
        <v>243.29</v>
      </c>
      <c r="O363">
        <v>-118.71</v>
      </c>
      <c r="P363">
        <v>0.5</v>
      </c>
      <c r="Q363">
        <v>69.998099999999994</v>
      </c>
      <c r="R363">
        <v>0</v>
      </c>
      <c r="S363">
        <v>10.2746</v>
      </c>
      <c r="T363" t="s">
        <v>722</v>
      </c>
    </row>
    <row r="364" spans="1:20">
      <c r="A364" t="s">
        <v>1238</v>
      </c>
      <c r="B364" t="s">
        <v>3</v>
      </c>
      <c r="C364" t="s">
        <v>19</v>
      </c>
      <c r="D364" t="s">
        <v>3</v>
      </c>
      <c r="E364" t="s">
        <v>19</v>
      </c>
      <c r="F364">
        <v>-107.6442</v>
      </c>
      <c r="G364">
        <v>25.437899999999999</v>
      </c>
      <c r="H364" t="s">
        <v>722</v>
      </c>
      <c r="I364" t="s">
        <v>722</v>
      </c>
      <c r="J364">
        <v>363</v>
      </c>
      <c r="K364">
        <v>62</v>
      </c>
      <c r="L364" t="s">
        <v>722</v>
      </c>
      <c r="M364">
        <v>0.57930000000000004</v>
      </c>
      <c r="N364">
        <v>135.5</v>
      </c>
      <c r="O364">
        <v>-227.5</v>
      </c>
      <c r="P364">
        <v>0.5</v>
      </c>
      <c r="Q364">
        <v>43.715899999999998</v>
      </c>
      <c r="R364">
        <v>0</v>
      </c>
      <c r="S364">
        <v>3.7622</v>
      </c>
      <c r="T364" t="s">
        <v>722</v>
      </c>
    </row>
    <row r="365" spans="1:20">
      <c r="A365" t="s">
        <v>682</v>
      </c>
      <c r="B365" t="s">
        <v>3</v>
      </c>
      <c r="C365" t="s">
        <v>132</v>
      </c>
      <c r="D365" t="s">
        <v>3</v>
      </c>
      <c r="E365" t="s">
        <v>132</v>
      </c>
      <c r="F365">
        <v>-108.1699</v>
      </c>
      <c r="G365">
        <v>24.912099999999999</v>
      </c>
      <c r="H365" t="s">
        <v>722</v>
      </c>
      <c r="I365" t="s">
        <v>722</v>
      </c>
      <c r="J365">
        <v>364</v>
      </c>
      <c r="K365">
        <v>63</v>
      </c>
      <c r="L365" t="s">
        <v>722</v>
      </c>
      <c r="M365">
        <v>0.27789999999999998</v>
      </c>
      <c r="N365" t="s">
        <v>722</v>
      </c>
      <c r="O365" t="s">
        <v>722</v>
      </c>
      <c r="P365">
        <v>0</v>
      </c>
      <c r="Q365">
        <v>44.454900000000002</v>
      </c>
      <c r="R365">
        <v>3.1</v>
      </c>
      <c r="S365">
        <v>4.5990000000000002</v>
      </c>
      <c r="T365" t="s">
        <v>722</v>
      </c>
    </row>
    <row r="366" spans="1:20">
      <c r="A366" t="s">
        <v>557</v>
      </c>
      <c r="B366" t="s">
        <v>1</v>
      </c>
      <c r="C366" t="s">
        <v>91</v>
      </c>
      <c r="D366" t="s">
        <v>1</v>
      </c>
      <c r="E366" t="s">
        <v>91</v>
      </c>
      <c r="F366">
        <v>-108.247</v>
      </c>
      <c r="G366">
        <v>35.519300000000001</v>
      </c>
      <c r="H366" t="s">
        <v>722</v>
      </c>
      <c r="I366">
        <v>263</v>
      </c>
      <c r="J366">
        <v>365</v>
      </c>
      <c r="K366">
        <v>93</v>
      </c>
      <c r="L366" t="s">
        <v>722</v>
      </c>
      <c r="M366">
        <v>1.7549999999999999</v>
      </c>
      <c r="N366">
        <v>233.45</v>
      </c>
      <c r="O366">
        <v>-131.55000000000001</v>
      </c>
      <c r="P366">
        <v>0.5</v>
      </c>
      <c r="Q366">
        <v>61.101900000000001</v>
      </c>
      <c r="R366">
        <v>6.9789000000000003</v>
      </c>
      <c r="S366">
        <v>4.6275000000000004</v>
      </c>
      <c r="T366" t="s">
        <v>722</v>
      </c>
    </row>
    <row r="367" spans="1:20">
      <c r="A367" t="s">
        <v>652</v>
      </c>
      <c r="B367" t="s">
        <v>3</v>
      </c>
      <c r="C367" t="s">
        <v>132</v>
      </c>
      <c r="D367" t="s">
        <v>3</v>
      </c>
      <c r="E367" t="s">
        <v>132</v>
      </c>
      <c r="F367">
        <v>-108.2771</v>
      </c>
      <c r="G367">
        <v>24.8049</v>
      </c>
      <c r="H367" t="s">
        <v>722</v>
      </c>
      <c r="I367" t="s">
        <v>722</v>
      </c>
      <c r="J367">
        <v>366</v>
      </c>
      <c r="K367">
        <v>64</v>
      </c>
      <c r="L367" t="s">
        <v>722</v>
      </c>
      <c r="M367">
        <v>0.5625</v>
      </c>
      <c r="N367">
        <v>445</v>
      </c>
      <c r="O367">
        <v>79</v>
      </c>
      <c r="P367">
        <v>0.5</v>
      </c>
      <c r="Q367">
        <v>30.192499999999999</v>
      </c>
      <c r="R367">
        <v>4.6500000000000004</v>
      </c>
      <c r="S367">
        <v>2.8915999999999999</v>
      </c>
      <c r="T367" t="s">
        <v>722</v>
      </c>
    </row>
    <row r="368" spans="1:20">
      <c r="A368" t="s">
        <v>171</v>
      </c>
      <c r="B368" t="s">
        <v>3</v>
      </c>
      <c r="C368" t="s">
        <v>71</v>
      </c>
      <c r="D368" t="s">
        <v>3</v>
      </c>
      <c r="E368" t="s">
        <v>71</v>
      </c>
      <c r="F368">
        <v>-108.6185</v>
      </c>
      <c r="G368">
        <v>24.4635</v>
      </c>
      <c r="H368" t="s">
        <v>722</v>
      </c>
      <c r="I368" t="s">
        <v>722</v>
      </c>
      <c r="J368">
        <v>367</v>
      </c>
      <c r="K368">
        <v>65</v>
      </c>
      <c r="L368" t="s">
        <v>722</v>
      </c>
      <c r="M368">
        <v>0.66539999999999999</v>
      </c>
      <c r="N368">
        <v>304</v>
      </c>
      <c r="O368">
        <v>-63</v>
      </c>
      <c r="P368">
        <v>0</v>
      </c>
      <c r="Q368">
        <v>44.819800000000001</v>
      </c>
      <c r="R368">
        <v>0.4</v>
      </c>
      <c r="S368">
        <v>6.391</v>
      </c>
      <c r="T368" t="s">
        <v>722</v>
      </c>
    </row>
    <row r="369" spans="1:20">
      <c r="A369" t="s">
        <v>1191</v>
      </c>
      <c r="B369" t="s">
        <v>5</v>
      </c>
      <c r="C369" t="s">
        <v>132</v>
      </c>
      <c r="D369" t="s">
        <v>5</v>
      </c>
      <c r="E369" t="s">
        <v>132</v>
      </c>
      <c r="F369">
        <v>-108.9744</v>
      </c>
      <c r="G369">
        <v>63.867600000000003</v>
      </c>
      <c r="H369" t="s">
        <v>722</v>
      </c>
      <c r="I369" t="s">
        <v>722</v>
      </c>
      <c r="J369">
        <v>368</v>
      </c>
      <c r="K369">
        <v>34</v>
      </c>
      <c r="L369" t="s">
        <v>722</v>
      </c>
      <c r="M369">
        <v>27.5702</v>
      </c>
      <c r="N369">
        <v>157.66999999999999</v>
      </c>
      <c r="O369">
        <v>-210.33</v>
      </c>
      <c r="P369">
        <v>0.5</v>
      </c>
      <c r="Q369">
        <v>119.8201</v>
      </c>
      <c r="R369">
        <v>0</v>
      </c>
      <c r="S369">
        <v>8.8571000000000009</v>
      </c>
      <c r="T369">
        <v>2</v>
      </c>
    </row>
    <row r="370" spans="1:20">
      <c r="A370" t="s">
        <v>649</v>
      </c>
      <c r="B370" t="s">
        <v>3</v>
      </c>
      <c r="C370" t="s">
        <v>36</v>
      </c>
      <c r="D370" t="s">
        <v>3</v>
      </c>
      <c r="E370" t="s">
        <v>36</v>
      </c>
      <c r="F370">
        <v>-109.0607</v>
      </c>
      <c r="G370">
        <v>24.0214</v>
      </c>
      <c r="H370" t="s">
        <v>722</v>
      </c>
      <c r="I370" t="s">
        <v>722</v>
      </c>
      <c r="J370">
        <v>369</v>
      </c>
      <c r="K370">
        <v>66</v>
      </c>
      <c r="L370" t="s">
        <v>722</v>
      </c>
      <c r="M370">
        <v>0.85189999999999999</v>
      </c>
      <c r="N370">
        <v>184.8</v>
      </c>
      <c r="O370">
        <v>-184.2</v>
      </c>
      <c r="P370">
        <v>0</v>
      </c>
      <c r="Q370">
        <v>36.687899999999999</v>
      </c>
      <c r="R370">
        <v>5.31</v>
      </c>
      <c r="S370">
        <v>1.6366000000000001</v>
      </c>
      <c r="T370" t="s">
        <v>722</v>
      </c>
    </row>
    <row r="371" spans="1:20">
      <c r="A371" t="s">
        <v>433</v>
      </c>
      <c r="B371" t="s">
        <v>2</v>
      </c>
      <c r="C371" t="s">
        <v>36</v>
      </c>
      <c r="D371" t="s">
        <v>2</v>
      </c>
      <c r="E371" t="s">
        <v>36</v>
      </c>
      <c r="F371">
        <v>-109.08159999999999</v>
      </c>
      <c r="G371">
        <v>41.921300000000002</v>
      </c>
      <c r="H371" t="s">
        <v>722</v>
      </c>
      <c r="I371" t="s">
        <v>722</v>
      </c>
      <c r="J371">
        <v>370</v>
      </c>
      <c r="K371">
        <v>118</v>
      </c>
      <c r="L371" t="s">
        <v>722</v>
      </c>
      <c r="M371">
        <v>0.78959999999999997</v>
      </c>
      <c r="N371">
        <v>142.66999999999999</v>
      </c>
      <c r="O371">
        <v>-227.33</v>
      </c>
      <c r="P371">
        <v>0.5</v>
      </c>
      <c r="Q371">
        <v>57.563299999999998</v>
      </c>
      <c r="R371">
        <v>8.3697999999999997</v>
      </c>
      <c r="S371">
        <v>2.4552999999999998</v>
      </c>
      <c r="T371" t="s">
        <v>722</v>
      </c>
    </row>
    <row r="372" spans="1:20">
      <c r="A372" t="s">
        <v>421</v>
      </c>
      <c r="B372" t="s">
        <v>2</v>
      </c>
      <c r="C372" t="s">
        <v>30</v>
      </c>
      <c r="D372" t="s">
        <v>2</v>
      </c>
      <c r="E372" t="s">
        <v>30</v>
      </c>
      <c r="F372">
        <v>-109.395</v>
      </c>
      <c r="G372">
        <v>41.607900000000001</v>
      </c>
      <c r="H372" t="s">
        <v>722</v>
      </c>
      <c r="I372" t="s">
        <v>722</v>
      </c>
      <c r="J372">
        <v>371</v>
      </c>
      <c r="K372">
        <v>119</v>
      </c>
      <c r="L372" t="s">
        <v>722</v>
      </c>
      <c r="M372">
        <v>1.0857000000000001</v>
      </c>
      <c r="N372">
        <v>207</v>
      </c>
      <c r="O372">
        <v>-164</v>
      </c>
      <c r="P372">
        <v>0.75</v>
      </c>
      <c r="Q372">
        <v>79.775000000000006</v>
      </c>
      <c r="R372">
        <v>6.7508999999999997</v>
      </c>
      <c r="S372">
        <v>6.9406999999999996</v>
      </c>
      <c r="T372" t="s">
        <v>722</v>
      </c>
    </row>
    <row r="373" spans="1:20">
      <c r="A373" t="s">
        <v>783</v>
      </c>
      <c r="B373" t="s">
        <v>3</v>
      </c>
      <c r="C373" t="s">
        <v>341</v>
      </c>
      <c r="D373" t="s">
        <v>3</v>
      </c>
      <c r="E373" t="s">
        <v>341</v>
      </c>
      <c r="F373">
        <v>-109.5072</v>
      </c>
      <c r="G373">
        <v>23.5749</v>
      </c>
      <c r="H373" t="s">
        <v>722</v>
      </c>
      <c r="I373" t="s">
        <v>722</v>
      </c>
      <c r="J373">
        <v>372</v>
      </c>
      <c r="K373">
        <v>67</v>
      </c>
      <c r="L373" t="s">
        <v>722</v>
      </c>
      <c r="M373">
        <v>1.2658</v>
      </c>
      <c r="N373" t="s">
        <v>722</v>
      </c>
      <c r="O373" t="s">
        <v>722</v>
      </c>
      <c r="P373">
        <v>0.5</v>
      </c>
      <c r="Q373">
        <v>40.003799999999998</v>
      </c>
      <c r="R373">
        <v>0</v>
      </c>
      <c r="S373">
        <v>11.3651</v>
      </c>
      <c r="T373" t="s">
        <v>722</v>
      </c>
    </row>
    <row r="374" spans="1:20">
      <c r="A374" t="s">
        <v>575</v>
      </c>
      <c r="B374" t="s">
        <v>1</v>
      </c>
      <c r="C374" t="s">
        <v>39</v>
      </c>
      <c r="D374" t="s">
        <v>1</v>
      </c>
      <c r="E374" t="s">
        <v>39</v>
      </c>
      <c r="F374">
        <v>-109.65949999999999</v>
      </c>
      <c r="G374">
        <v>34.106900000000003</v>
      </c>
      <c r="H374" t="s">
        <v>722</v>
      </c>
      <c r="I374" t="s">
        <v>722</v>
      </c>
      <c r="J374">
        <v>373</v>
      </c>
      <c r="K374">
        <v>94</v>
      </c>
      <c r="L374" t="s">
        <v>722</v>
      </c>
      <c r="M374">
        <v>1.2501</v>
      </c>
      <c r="N374">
        <v>186.3</v>
      </c>
      <c r="O374">
        <v>-186.7</v>
      </c>
      <c r="P374">
        <v>0.5</v>
      </c>
      <c r="Q374">
        <v>68.594700000000003</v>
      </c>
      <c r="R374">
        <v>0.50839999999999996</v>
      </c>
      <c r="S374">
        <v>5.1233000000000004</v>
      </c>
      <c r="T374" t="s">
        <v>722</v>
      </c>
    </row>
    <row r="375" spans="1:20">
      <c r="A375" t="s">
        <v>656</v>
      </c>
      <c r="B375" t="s">
        <v>3</v>
      </c>
      <c r="C375" t="s">
        <v>17</v>
      </c>
      <c r="D375" t="s">
        <v>3</v>
      </c>
      <c r="E375" t="s">
        <v>17</v>
      </c>
      <c r="F375">
        <v>-110.31789999999999</v>
      </c>
      <c r="G375">
        <v>22.764099999999999</v>
      </c>
      <c r="H375" t="s">
        <v>722</v>
      </c>
      <c r="I375" t="s">
        <v>722</v>
      </c>
      <c r="J375">
        <v>374</v>
      </c>
      <c r="K375">
        <v>68</v>
      </c>
      <c r="L375" t="s">
        <v>722</v>
      </c>
      <c r="M375">
        <v>1.1076999999999999</v>
      </c>
      <c r="N375" t="s">
        <v>722</v>
      </c>
      <c r="O375" t="s">
        <v>722</v>
      </c>
      <c r="P375">
        <v>0</v>
      </c>
      <c r="Q375">
        <v>40.6768</v>
      </c>
      <c r="R375">
        <v>5.4</v>
      </c>
      <c r="S375">
        <v>3.0228000000000002</v>
      </c>
      <c r="T375" t="s">
        <v>722</v>
      </c>
    </row>
    <row r="376" spans="1:20">
      <c r="A376" t="s">
        <v>591</v>
      </c>
      <c r="B376" t="s">
        <v>1</v>
      </c>
      <c r="C376" t="s">
        <v>83</v>
      </c>
      <c r="D376" t="s">
        <v>1</v>
      </c>
      <c r="E376" t="s">
        <v>83</v>
      </c>
      <c r="F376">
        <v>-110.3445</v>
      </c>
      <c r="G376">
        <v>33.421799999999998</v>
      </c>
      <c r="H376" t="s">
        <v>722</v>
      </c>
      <c r="I376">
        <v>232</v>
      </c>
      <c r="J376">
        <v>375</v>
      </c>
      <c r="K376">
        <v>95</v>
      </c>
      <c r="L376" t="s">
        <v>722</v>
      </c>
      <c r="M376">
        <v>1.4759</v>
      </c>
      <c r="N376">
        <v>209.45</v>
      </c>
      <c r="O376">
        <v>-165.55</v>
      </c>
      <c r="P376">
        <v>0.5</v>
      </c>
      <c r="Q376">
        <v>62.9908</v>
      </c>
      <c r="R376">
        <v>0.1</v>
      </c>
      <c r="S376">
        <v>4.5987999999999998</v>
      </c>
      <c r="T376" t="s">
        <v>722</v>
      </c>
    </row>
    <row r="377" spans="1:20">
      <c r="A377" t="s">
        <v>439</v>
      </c>
      <c r="B377" t="s">
        <v>2</v>
      </c>
      <c r="C377" t="s">
        <v>47</v>
      </c>
      <c r="D377" t="s">
        <v>2</v>
      </c>
      <c r="E377" t="s">
        <v>47</v>
      </c>
      <c r="F377">
        <v>-110.3473</v>
      </c>
      <c r="G377">
        <v>40.655500000000004</v>
      </c>
      <c r="H377" t="s">
        <v>722</v>
      </c>
      <c r="I377" t="s">
        <v>722</v>
      </c>
      <c r="J377">
        <v>376</v>
      </c>
      <c r="K377">
        <v>120</v>
      </c>
      <c r="L377" t="s">
        <v>722</v>
      </c>
      <c r="M377">
        <v>1.163</v>
      </c>
      <c r="N377">
        <v>194</v>
      </c>
      <c r="O377">
        <v>-182</v>
      </c>
      <c r="P377">
        <v>0.5</v>
      </c>
      <c r="Q377">
        <v>77.849000000000004</v>
      </c>
      <c r="R377">
        <v>8.2318999999999996</v>
      </c>
      <c r="S377">
        <v>7.1588000000000003</v>
      </c>
      <c r="T377" t="s">
        <v>722</v>
      </c>
    </row>
    <row r="378" spans="1:20">
      <c r="A378" t="s">
        <v>423</v>
      </c>
      <c r="B378" t="s">
        <v>2</v>
      </c>
      <c r="C378" t="s">
        <v>73</v>
      </c>
      <c r="D378" t="s">
        <v>2</v>
      </c>
      <c r="E378" t="s">
        <v>73</v>
      </c>
      <c r="F378">
        <v>-110.61409999999999</v>
      </c>
      <c r="G378">
        <v>40.388800000000003</v>
      </c>
      <c r="H378" t="s">
        <v>722</v>
      </c>
      <c r="I378" t="s">
        <v>722</v>
      </c>
      <c r="J378">
        <v>377</v>
      </c>
      <c r="K378">
        <v>121</v>
      </c>
      <c r="L378" t="s">
        <v>722</v>
      </c>
      <c r="M378">
        <v>2.0964999999999998</v>
      </c>
      <c r="N378">
        <v>121.33</v>
      </c>
      <c r="O378">
        <v>-255.67</v>
      </c>
      <c r="P378">
        <v>0.5</v>
      </c>
      <c r="Q378">
        <v>57.907600000000002</v>
      </c>
      <c r="R378">
        <v>11.5762</v>
      </c>
      <c r="S378">
        <v>2.8527999999999998</v>
      </c>
      <c r="T378" t="s">
        <v>722</v>
      </c>
    </row>
    <row r="379" spans="1:20">
      <c r="A379" t="s">
        <v>659</v>
      </c>
      <c r="B379" t="s">
        <v>3</v>
      </c>
      <c r="C379" t="s">
        <v>17</v>
      </c>
      <c r="D379" t="s">
        <v>3</v>
      </c>
      <c r="E379" t="s">
        <v>17</v>
      </c>
      <c r="F379">
        <v>-111.22790000000001</v>
      </c>
      <c r="G379">
        <v>21.854099999999999</v>
      </c>
      <c r="H379" t="s">
        <v>722</v>
      </c>
      <c r="I379" t="s">
        <v>722</v>
      </c>
      <c r="J379">
        <v>378</v>
      </c>
      <c r="K379">
        <v>69</v>
      </c>
      <c r="L379" t="s">
        <v>722</v>
      </c>
      <c r="M379">
        <v>0.55110000000000003</v>
      </c>
      <c r="N379">
        <v>130.54</v>
      </c>
      <c r="O379">
        <v>-247.46</v>
      </c>
      <c r="P379">
        <v>0.5</v>
      </c>
      <c r="Q379">
        <v>34.090000000000003</v>
      </c>
      <c r="R379">
        <v>0</v>
      </c>
      <c r="S379">
        <v>1.7806</v>
      </c>
      <c r="T379" t="s">
        <v>722</v>
      </c>
    </row>
    <row r="380" spans="1:20">
      <c r="A380" t="s">
        <v>589</v>
      </c>
      <c r="B380" t="s">
        <v>1</v>
      </c>
      <c r="C380" t="s">
        <v>57</v>
      </c>
      <c r="D380" t="s">
        <v>1</v>
      </c>
      <c r="E380" t="s">
        <v>57</v>
      </c>
      <c r="F380">
        <v>-111.47450000000001</v>
      </c>
      <c r="G380">
        <v>32.291800000000002</v>
      </c>
      <c r="H380" t="s">
        <v>722</v>
      </c>
      <c r="I380">
        <v>299</v>
      </c>
      <c r="J380">
        <v>379</v>
      </c>
      <c r="K380">
        <v>96</v>
      </c>
      <c r="L380" t="s">
        <v>722</v>
      </c>
      <c r="M380">
        <v>1.4883</v>
      </c>
      <c r="N380">
        <v>155.94999999999999</v>
      </c>
      <c r="O380">
        <v>-223.05</v>
      </c>
      <c r="P380">
        <v>0.75</v>
      </c>
      <c r="Q380">
        <v>49.650300000000001</v>
      </c>
      <c r="R380">
        <v>0</v>
      </c>
      <c r="S380">
        <v>4.3745000000000003</v>
      </c>
      <c r="T380" t="s">
        <v>722</v>
      </c>
    </row>
    <row r="381" spans="1:20">
      <c r="A381" t="s">
        <v>642</v>
      </c>
      <c r="B381" t="s">
        <v>3</v>
      </c>
      <c r="C381" t="s">
        <v>17</v>
      </c>
      <c r="D381" t="s">
        <v>3</v>
      </c>
      <c r="E381" t="s">
        <v>17</v>
      </c>
      <c r="F381">
        <v>-111.6234</v>
      </c>
      <c r="G381">
        <v>21.4587</v>
      </c>
      <c r="H381" t="s">
        <v>722</v>
      </c>
      <c r="I381" t="s">
        <v>722</v>
      </c>
      <c r="J381">
        <v>380</v>
      </c>
      <c r="K381">
        <v>70</v>
      </c>
      <c r="L381" t="s">
        <v>722</v>
      </c>
      <c r="M381">
        <v>0.45600000000000002</v>
      </c>
      <c r="N381" t="s">
        <v>722</v>
      </c>
      <c r="O381" t="s">
        <v>722</v>
      </c>
      <c r="P381">
        <v>0.25</v>
      </c>
      <c r="Q381">
        <v>55.551699999999997</v>
      </c>
      <c r="R381">
        <v>3</v>
      </c>
      <c r="S381">
        <v>6.8280000000000003</v>
      </c>
      <c r="T381" t="s">
        <v>722</v>
      </c>
    </row>
    <row r="382" spans="1:20">
      <c r="A382" t="s">
        <v>657</v>
      </c>
      <c r="B382" t="s">
        <v>3</v>
      </c>
      <c r="C382" t="s">
        <v>15</v>
      </c>
      <c r="D382" t="s">
        <v>3</v>
      </c>
      <c r="E382" t="s">
        <v>15</v>
      </c>
      <c r="F382">
        <v>-111.9348</v>
      </c>
      <c r="G382">
        <v>21.147300000000001</v>
      </c>
      <c r="H382" t="s">
        <v>722</v>
      </c>
      <c r="I382" t="s">
        <v>722</v>
      </c>
      <c r="J382">
        <v>381</v>
      </c>
      <c r="K382">
        <v>71</v>
      </c>
      <c r="L382" t="s">
        <v>722</v>
      </c>
      <c r="M382">
        <v>0.63649999999999995</v>
      </c>
      <c r="N382" t="s">
        <v>722</v>
      </c>
      <c r="O382" t="s">
        <v>722</v>
      </c>
      <c r="P382">
        <v>0</v>
      </c>
      <c r="Q382">
        <v>50.141300000000001</v>
      </c>
      <c r="R382">
        <v>0.1</v>
      </c>
      <c r="S382">
        <v>5.7607999999999997</v>
      </c>
      <c r="T382" t="s">
        <v>722</v>
      </c>
    </row>
    <row r="383" spans="1:20">
      <c r="A383" t="s">
        <v>596</v>
      </c>
      <c r="B383" t="s">
        <v>1</v>
      </c>
      <c r="C383" t="s">
        <v>75</v>
      </c>
      <c r="D383" t="s">
        <v>1</v>
      </c>
      <c r="E383" t="s">
        <v>75</v>
      </c>
      <c r="F383">
        <v>-112.16630000000001</v>
      </c>
      <c r="G383">
        <v>31.6</v>
      </c>
      <c r="H383" t="s">
        <v>722</v>
      </c>
      <c r="I383" t="s">
        <v>722</v>
      </c>
      <c r="J383">
        <v>382</v>
      </c>
      <c r="K383">
        <v>97</v>
      </c>
      <c r="L383" t="s">
        <v>722</v>
      </c>
      <c r="M383">
        <v>1.6254999999999999</v>
      </c>
      <c r="N383">
        <v>177.75</v>
      </c>
      <c r="O383">
        <v>-204.25</v>
      </c>
      <c r="P383">
        <v>0.5</v>
      </c>
      <c r="Q383">
        <v>57.292900000000003</v>
      </c>
      <c r="R383">
        <v>1</v>
      </c>
      <c r="S383">
        <v>7.5381999999999998</v>
      </c>
      <c r="T383" t="s">
        <v>722</v>
      </c>
    </row>
    <row r="384" spans="1:20">
      <c r="A384" t="s">
        <v>679</v>
      </c>
      <c r="B384" t="s">
        <v>3</v>
      </c>
      <c r="C384" t="s">
        <v>15</v>
      </c>
      <c r="D384" t="s">
        <v>3</v>
      </c>
      <c r="E384" t="s">
        <v>15</v>
      </c>
      <c r="F384">
        <v>-112.2239</v>
      </c>
      <c r="G384">
        <v>20.8581</v>
      </c>
      <c r="H384" t="s">
        <v>722</v>
      </c>
      <c r="I384" t="s">
        <v>722</v>
      </c>
      <c r="J384">
        <v>383</v>
      </c>
      <c r="K384">
        <v>72</v>
      </c>
      <c r="L384" t="s">
        <v>722</v>
      </c>
      <c r="M384">
        <v>1.4615</v>
      </c>
      <c r="N384">
        <v>120.37</v>
      </c>
      <c r="O384">
        <v>-262.63</v>
      </c>
      <c r="P384">
        <v>0.5</v>
      </c>
      <c r="Q384">
        <v>34.433599999999998</v>
      </c>
      <c r="R384">
        <v>2.27</v>
      </c>
      <c r="S384">
        <v>2.9007999999999998</v>
      </c>
      <c r="T384" t="s">
        <v>722</v>
      </c>
    </row>
    <row r="385" spans="1:20">
      <c r="A385" t="s">
        <v>419</v>
      </c>
      <c r="B385" t="s">
        <v>2</v>
      </c>
      <c r="C385" t="s">
        <v>85</v>
      </c>
      <c r="D385" t="s">
        <v>2</v>
      </c>
      <c r="E385" t="s">
        <v>85</v>
      </c>
      <c r="F385">
        <v>-112.4066</v>
      </c>
      <c r="G385">
        <v>38.596299999999999</v>
      </c>
      <c r="H385" t="s">
        <v>722</v>
      </c>
      <c r="I385" t="s">
        <v>722</v>
      </c>
      <c r="J385">
        <v>384</v>
      </c>
      <c r="K385">
        <v>122</v>
      </c>
      <c r="L385" t="s">
        <v>722</v>
      </c>
      <c r="M385">
        <v>0.83720000000000006</v>
      </c>
      <c r="N385">
        <v>215.5</v>
      </c>
      <c r="O385">
        <v>-168.5</v>
      </c>
      <c r="P385">
        <v>0.5</v>
      </c>
      <c r="Q385">
        <v>68.256399999999999</v>
      </c>
      <c r="R385">
        <v>11.553699999999999</v>
      </c>
      <c r="S385">
        <v>5.2201000000000004</v>
      </c>
      <c r="T385" t="s">
        <v>722</v>
      </c>
    </row>
    <row r="386" spans="1:20">
      <c r="A386" t="s">
        <v>666</v>
      </c>
      <c r="B386" t="s">
        <v>3</v>
      </c>
      <c r="C386" t="s">
        <v>19</v>
      </c>
      <c r="D386" t="s">
        <v>3</v>
      </c>
      <c r="E386" t="s">
        <v>19</v>
      </c>
      <c r="F386">
        <v>-112.9186</v>
      </c>
      <c r="G386">
        <v>20.163499999999999</v>
      </c>
      <c r="H386" t="s">
        <v>722</v>
      </c>
      <c r="I386" t="s">
        <v>722</v>
      </c>
      <c r="J386">
        <v>385</v>
      </c>
      <c r="K386">
        <v>73</v>
      </c>
      <c r="L386" t="s">
        <v>722</v>
      </c>
      <c r="M386">
        <v>1.6794</v>
      </c>
      <c r="N386" t="s">
        <v>722</v>
      </c>
      <c r="O386" t="s">
        <v>722</v>
      </c>
      <c r="P386">
        <v>0.25</v>
      </c>
      <c r="Q386">
        <v>31.258199999999999</v>
      </c>
      <c r="R386">
        <v>1.5</v>
      </c>
      <c r="S386">
        <v>2.6768999999999998</v>
      </c>
      <c r="T386" t="s">
        <v>722</v>
      </c>
    </row>
    <row r="387" spans="1:20">
      <c r="A387" t="s">
        <v>431</v>
      </c>
      <c r="B387" t="s">
        <v>2</v>
      </c>
      <c r="C387" t="s">
        <v>15</v>
      </c>
      <c r="D387" t="s">
        <v>2</v>
      </c>
      <c r="E387" t="s">
        <v>15</v>
      </c>
      <c r="F387">
        <v>-113.0146</v>
      </c>
      <c r="G387">
        <v>37.988300000000002</v>
      </c>
      <c r="H387" t="s">
        <v>722</v>
      </c>
      <c r="I387">
        <v>351</v>
      </c>
      <c r="J387">
        <v>386</v>
      </c>
      <c r="K387">
        <v>123</v>
      </c>
      <c r="L387" t="s">
        <v>722</v>
      </c>
      <c r="M387">
        <v>1.7275</v>
      </c>
      <c r="N387">
        <v>141.97999999999999</v>
      </c>
      <c r="O387">
        <v>-244.02</v>
      </c>
      <c r="P387">
        <v>0.75</v>
      </c>
      <c r="Q387">
        <v>76.356899999999996</v>
      </c>
      <c r="R387">
        <v>8.0731999999999999</v>
      </c>
      <c r="S387">
        <v>8.5176999999999996</v>
      </c>
      <c r="T387" t="s">
        <v>722</v>
      </c>
    </row>
    <row r="388" spans="1:20">
      <c r="A388" t="s">
        <v>873</v>
      </c>
      <c r="B388" t="s">
        <v>4</v>
      </c>
      <c r="C388" t="s">
        <v>71</v>
      </c>
      <c r="D388" t="s">
        <v>4</v>
      </c>
      <c r="E388" t="s">
        <v>71</v>
      </c>
      <c r="F388">
        <v>-113.02200000000001</v>
      </c>
      <c r="G388">
        <v>85.402799999999999</v>
      </c>
      <c r="H388" t="s">
        <v>722</v>
      </c>
      <c r="I388">
        <v>293</v>
      </c>
      <c r="J388">
        <v>387</v>
      </c>
      <c r="K388">
        <v>31</v>
      </c>
      <c r="L388" t="s">
        <v>722</v>
      </c>
      <c r="M388" t="s">
        <v>722</v>
      </c>
      <c r="N388">
        <v>223.19</v>
      </c>
      <c r="O388">
        <v>-163.81</v>
      </c>
      <c r="P388">
        <v>0.5</v>
      </c>
      <c r="Q388">
        <v>103.86499999999999</v>
      </c>
      <c r="R388">
        <v>59</v>
      </c>
      <c r="S388">
        <v>3.2191999999999998</v>
      </c>
      <c r="T388">
        <v>24</v>
      </c>
    </row>
    <row r="389" spans="1:20">
      <c r="A389" t="s">
        <v>590</v>
      </c>
      <c r="B389" t="s">
        <v>2</v>
      </c>
      <c r="C389" t="s">
        <v>15</v>
      </c>
      <c r="D389" t="s">
        <v>2</v>
      </c>
      <c r="E389" t="s">
        <v>15</v>
      </c>
      <c r="F389">
        <v>-113.4729</v>
      </c>
      <c r="G389">
        <v>37.53</v>
      </c>
      <c r="H389" t="s">
        <v>722</v>
      </c>
      <c r="I389" t="s">
        <v>722</v>
      </c>
      <c r="J389">
        <v>388</v>
      </c>
      <c r="K389">
        <v>124</v>
      </c>
      <c r="L389" t="s">
        <v>722</v>
      </c>
      <c r="M389">
        <v>2.5605000000000002</v>
      </c>
      <c r="N389">
        <v>227.05</v>
      </c>
      <c r="O389">
        <v>-160.94999999999999</v>
      </c>
      <c r="P389">
        <v>0.66669999999999996</v>
      </c>
      <c r="Q389">
        <v>42.707000000000001</v>
      </c>
      <c r="R389">
        <v>13.6</v>
      </c>
      <c r="S389">
        <v>1.7270000000000001</v>
      </c>
      <c r="T389" t="s">
        <v>722</v>
      </c>
    </row>
    <row r="390" spans="1:20">
      <c r="A390" t="s">
        <v>578</v>
      </c>
      <c r="B390" t="s">
        <v>1</v>
      </c>
      <c r="C390" t="s">
        <v>32</v>
      </c>
      <c r="D390" t="s">
        <v>1</v>
      </c>
      <c r="E390" t="s">
        <v>32</v>
      </c>
      <c r="F390">
        <v>-113.75920000000001</v>
      </c>
      <c r="G390">
        <v>30.007100000000001</v>
      </c>
      <c r="H390" t="s">
        <v>722</v>
      </c>
      <c r="I390">
        <v>291</v>
      </c>
      <c r="J390">
        <v>389</v>
      </c>
      <c r="K390">
        <v>98</v>
      </c>
      <c r="L390" t="s">
        <v>722</v>
      </c>
      <c r="M390">
        <v>0.3463</v>
      </c>
      <c r="N390">
        <v>198.36</v>
      </c>
      <c r="O390">
        <v>-190.64</v>
      </c>
      <c r="P390">
        <v>0.75</v>
      </c>
      <c r="Q390">
        <v>53.652900000000002</v>
      </c>
      <c r="R390">
        <v>4.0136000000000003</v>
      </c>
      <c r="S390">
        <v>4.1257999999999999</v>
      </c>
      <c r="T390" t="s">
        <v>722</v>
      </c>
    </row>
    <row r="391" spans="1:20">
      <c r="A391" t="s">
        <v>533</v>
      </c>
      <c r="B391" t="s">
        <v>1</v>
      </c>
      <c r="C391" t="s">
        <v>47</v>
      </c>
      <c r="D391" t="s">
        <v>1</v>
      </c>
      <c r="E391" t="s">
        <v>47</v>
      </c>
      <c r="F391">
        <v>-113.8244</v>
      </c>
      <c r="G391">
        <v>29.9419</v>
      </c>
      <c r="H391" t="s">
        <v>722</v>
      </c>
      <c r="I391">
        <v>254</v>
      </c>
      <c r="J391">
        <v>390</v>
      </c>
      <c r="K391">
        <v>99</v>
      </c>
      <c r="L391" t="s">
        <v>722</v>
      </c>
      <c r="M391">
        <v>0.97770000000000001</v>
      </c>
      <c r="N391">
        <v>149.97</v>
      </c>
      <c r="O391">
        <v>-240.03</v>
      </c>
      <c r="P391">
        <v>0.5</v>
      </c>
      <c r="Q391">
        <v>70.903999999999996</v>
      </c>
      <c r="R391">
        <v>0</v>
      </c>
      <c r="S391">
        <v>5.6326999999999998</v>
      </c>
      <c r="T391" t="s">
        <v>722</v>
      </c>
    </row>
    <row r="392" spans="1:20">
      <c r="A392" t="s">
        <v>536</v>
      </c>
      <c r="B392" t="s">
        <v>1</v>
      </c>
      <c r="C392" t="s">
        <v>34</v>
      </c>
      <c r="D392" t="s">
        <v>1</v>
      </c>
      <c r="E392" t="s">
        <v>34</v>
      </c>
      <c r="F392">
        <v>-114.3865</v>
      </c>
      <c r="G392">
        <v>29.379799999999999</v>
      </c>
      <c r="H392" t="s">
        <v>722</v>
      </c>
      <c r="I392">
        <v>339</v>
      </c>
      <c r="J392">
        <v>391</v>
      </c>
      <c r="K392">
        <v>100</v>
      </c>
      <c r="L392" t="s">
        <v>722</v>
      </c>
      <c r="M392">
        <v>0.92600000000000005</v>
      </c>
      <c r="N392">
        <v>160.97</v>
      </c>
      <c r="O392">
        <v>-230.03</v>
      </c>
      <c r="P392">
        <v>0.75</v>
      </c>
      <c r="Q392">
        <v>59.099899999999998</v>
      </c>
      <c r="R392">
        <v>1.8</v>
      </c>
      <c r="S392">
        <v>6.6173999999999999</v>
      </c>
      <c r="T392" t="s">
        <v>722</v>
      </c>
    </row>
    <row r="393" spans="1:20">
      <c r="A393" t="s">
        <v>673</v>
      </c>
      <c r="B393" t="s">
        <v>3</v>
      </c>
      <c r="C393" t="s">
        <v>341</v>
      </c>
      <c r="D393" t="s">
        <v>3</v>
      </c>
      <c r="E393" t="s">
        <v>341</v>
      </c>
      <c r="F393">
        <v>-114.4524</v>
      </c>
      <c r="G393">
        <v>18.6297</v>
      </c>
      <c r="H393" t="s">
        <v>722</v>
      </c>
      <c r="I393" t="s">
        <v>722</v>
      </c>
      <c r="J393">
        <v>392</v>
      </c>
      <c r="K393">
        <v>74</v>
      </c>
      <c r="L393" t="s">
        <v>722</v>
      </c>
      <c r="M393">
        <v>0.4294</v>
      </c>
      <c r="N393">
        <v>314</v>
      </c>
      <c r="O393">
        <v>-78</v>
      </c>
      <c r="P393">
        <v>0.1429</v>
      </c>
      <c r="Q393">
        <v>33.226500000000001</v>
      </c>
      <c r="R393">
        <v>0</v>
      </c>
      <c r="S393">
        <v>8.1183999999999994</v>
      </c>
      <c r="T393" t="s">
        <v>722</v>
      </c>
    </row>
    <row r="394" spans="1:20">
      <c r="A394" t="s">
        <v>668</v>
      </c>
      <c r="B394" t="s">
        <v>3</v>
      </c>
      <c r="C394" t="s">
        <v>34</v>
      </c>
      <c r="D394" t="s">
        <v>3</v>
      </c>
      <c r="E394" t="s">
        <v>34</v>
      </c>
      <c r="F394">
        <v>-114.7435</v>
      </c>
      <c r="G394">
        <v>18.3385</v>
      </c>
      <c r="H394" t="s">
        <v>722</v>
      </c>
      <c r="I394" t="s">
        <v>722</v>
      </c>
      <c r="J394">
        <v>393</v>
      </c>
      <c r="K394">
        <v>75</v>
      </c>
      <c r="L394" t="s">
        <v>722</v>
      </c>
      <c r="M394">
        <v>0.36770000000000003</v>
      </c>
      <c r="N394" t="s">
        <v>722</v>
      </c>
      <c r="O394" t="s">
        <v>722</v>
      </c>
      <c r="P394">
        <v>0.25</v>
      </c>
      <c r="Q394">
        <v>25.332699999999999</v>
      </c>
      <c r="R394">
        <v>0.5</v>
      </c>
      <c r="S394">
        <v>2.8552</v>
      </c>
      <c r="T394" t="s">
        <v>722</v>
      </c>
    </row>
    <row r="395" spans="1:20">
      <c r="A395" t="s">
        <v>1239</v>
      </c>
      <c r="B395" t="s">
        <v>3</v>
      </c>
      <c r="C395" t="s">
        <v>24</v>
      </c>
      <c r="D395" t="s">
        <v>3</v>
      </c>
      <c r="E395" t="s">
        <v>24</v>
      </c>
      <c r="F395">
        <v>-115.02</v>
      </c>
      <c r="G395">
        <v>18.062000000000001</v>
      </c>
      <c r="H395" t="s">
        <v>722</v>
      </c>
      <c r="I395" t="s">
        <v>722</v>
      </c>
      <c r="J395">
        <v>394</v>
      </c>
      <c r="K395">
        <v>76</v>
      </c>
      <c r="L395" t="s">
        <v>722</v>
      </c>
      <c r="M395">
        <v>0.2445</v>
      </c>
      <c r="N395">
        <v>92.75</v>
      </c>
      <c r="O395">
        <v>-301.25</v>
      </c>
      <c r="P395">
        <v>0.25</v>
      </c>
      <c r="Q395">
        <v>40.1556</v>
      </c>
      <c r="R395">
        <v>0</v>
      </c>
      <c r="S395">
        <v>9.3239999999999998</v>
      </c>
      <c r="T395" t="s">
        <v>722</v>
      </c>
    </row>
    <row r="396" spans="1:20">
      <c r="A396" t="s">
        <v>655</v>
      </c>
      <c r="B396" t="s">
        <v>3</v>
      </c>
      <c r="C396" t="s">
        <v>57</v>
      </c>
      <c r="D396" t="s">
        <v>3</v>
      </c>
      <c r="E396" t="s">
        <v>57</v>
      </c>
      <c r="F396">
        <v>-115.2024</v>
      </c>
      <c r="G396">
        <v>17.8796</v>
      </c>
      <c r="H396" t="s">
        <v>722</v>
      </c>
      <c r="I396" t="s">
        <v>722</v>
      </c>
      <c r="J396">
        <v>395</v>
      </c>
      <c r="K396">
        <v>77</v>
      </c>
      <c r="L396" t="s">
        <v>722</v>
      </c>
      <c r="M396">
        <v>0.29680000000000001</v>
      </c>
      <c r="N396" t="s">
        <v>722</v>
      </c>
      <c r="O396" t="s">
        <v>722</v>
      </c>
      <c r="P396">
        <v>0.25</v>
      </c>
      <c r="Q396">
        <v>31.710999999999999</v>
      </c>
      <c r="R396">
        <v>1.4</v>
      </c>
      <c r="S396">
        <v>1.7393000000000001</v>
      </c>
      <c r="T396" t="s">
        <v>722</v>
      </c>
    </row>
    <row r="397" spans="1:20">
      <c r="A397" t="s">
        <v>585</v>
      </c>
      <c r="B397" t="s">
        <v>1</v>
      </c>
      <c r="C397" t="s">
        <v>85</v>
      </c>
      <c r="D397" t="s">
        <v>1</v>
      </c>
      <c r="E397" t="s">
        <v>85</v>
      </c>
      <c r="F397">
        <v>-115.21769999999999</v>
      </c>
      <c r="G397">
        <v>28.5487</v>
      </c>
      <c r="H397" t="s">
        <v>722</v>
      </c>
      <c r="I397">
        <v>343</v>
      </c>
      <c r="J397">
        <v>396</v>
      </c>
      <c r="K397">
        <v>101</v>
      </c>
      <c r="L397" t="s">
        <v>722</v>
      </c>
      <c r="M397">
        <v>0.2253</v>
      </c>
      <c r="N397">
        <v>195.6</v>
      </c>
      <c r="O397">
        <v>-200.4</v>
      </c>
      <c r="P397">
        <v>0.25</v>
      </c>
      <c r="Q397">
        <v>53.314500000000002</v>
      </c>
      <c r="R397">
        <v>3.2039</v>
      </c>
      <c r="S397">
        <v>5.1733000000000002</v>
      </c>
      <c r="T397" t="s">
        <v>722</v>
      </c>
    </row>
    <row r="398" spans="1:20">
      <c r="A398" t="s">
        <v>670</v>
      </c>
      <c r="B398" t="s">
        <v>3</v>
      </c>
      <c r="C398" t="s">
        <v>47</v>
      </c>
      <c r="D398" t="s">
        <v>3</v>
      </c>
      <c r="E398" t="s">
        <v>47</v>
      </c>
      <c r="F398">
        <v>-115.3266</v>
      </c>
      <c r="G398">
        <v>17.755400000000002</v>
      </c>
      <c r="H398" t="s">
        <v>722</v>
      </c>
      <c r="I398" t="s">
        <v>722</v>
      </c>
      <c r="J398">
        <v>397</v>
      </c>
      <c r="K398">
        <v>78</v>
      </c>
      <c r="L398" t="s">
        <v>722</v>
      </c>
      <c r="M398">
        <v>0.44600000000000001</v>
      </c>
      <c r="N398" t="s">
        <v>722</v>
      </c>
      <c r="O398" t="s">
        <v>722</v>
      </c>
      <c r="P398">
        <v>0.25</v>
      </c>
      <c r="Q398">
        <v>27.415600000000001</v>
      </c>
      <c r="R398">
        <v>4.3437999999999999</v>
      </c>
      <c r="S398">
        <v>3.1926999999999999</v>
      </c>
      <c r="T398" t="s">
        <v>722</v>
      </c>
    </row>
    <row r="399" spans="1:20">
      <c r="A399" t="s">
        <v>594</v>
      </c>
      <c r="B399" t="s">
        <v>1</v>
      </c>
      <c r="C399" t="s">
        <v>24</v>
      </c>
      <c r="D399" t="s">
        <v>1</v>
      </c>
      <c r="E399" t="s">
        <v>24</v>
      </c>
      <c r="F399">
        <v>-115.40730000000001</v>
      </c>
      <c r="G399">
        <v>28.359000000000002</v>
      </c>
      <c r="H399" t="s">
        <v>722</v>
      </c>
      <c r="I399">
        <v>296</v>
      </c>
      <c r="J399">
        <v>398</v>
      </c>
      <c r="K399">
        <v>102</v>
      </c>
      <c r="L399" t="s">
        <v>722</v>
      </c>
      <c r="M399">
        <v>0.40179999999999999</v>
      </c>
      <c r="N399">
        <v>249.57</v>
      </c>
      <c r="O399">
        <v>-148.43</v>
      </c>
      <c r="P399">
        <v>0.5</v>
      </c>
      <c r="Q399">
        <v>53.981900000000003</v>
      </c>
      <c r="R399">
        <v>0.1</v>
      </c>
      <c r="S399">
        <v>4.9240000000000004</v>
      </c>
      <c r="T399" t="s">
        <v>722</v>
      </c>
    </row>
    <row r="400" spans="1:20">
      <c r="A400" t="s">
        <v>590</v>
      </c>
      <c r="B400" t="s">
        <v>1</v>
      </c>
      <c r="C400" t="s">
        <v>15</v>
      </c>
      <c r="D400" t="s">
        <v>1</v>
      </c>
      <c r="E400" t="s">
        <v>15</v>
      </c>
      <c r="F400">
        <v>-115.4786</v>
      </c>
      <c r="G400">
        <v>28.287700000000001</v>
      </c>
      <c r="H400" t="s">
        <v>722</v>
      </c>
      <c r="I400" t="s">
        <v>722</v>
      </c>
      <c r="J400">
        <v>399</v>
      </c>
      <c r="K400">
        <v>103</v>
      </c>
      <c r="L400" t="s">
        <v>722</v>
      </c>
      <c r="M400">
        <v>1.0586</v>
      </c>
      <c r="N400">
        <v>227.05</v>
      </c>
      <c r="O400">
        <v>-171.95</v>
      </c>
      <c r="P400">
        <v>0.66669999999999996</v>
      </c>
      <c r="Q400">
        <v>42.707000000000001</v>
      </c>
      <c r="R400">
        <v>13.6</v>
      </c>
      <c r="S400">
        <v>1.4571000000000001</v>
      </c>
      <c r="T400" t="s">
        <v>722</v>
      </c>
    </row>
    <row r="401" spans="1:20">
      <c r="A401" t="s">
        <v>671</v>
      </c>
      <c r="B401" t="s">
        <v>3</v>
      </c>
      <c r="C401" t="s">
        <v>85</v>
      </c>
      <c r="D401" t="s">
        <v>3</v>
      </c>
      <c r="E401" t="s">
        <v>85</v>
      </c>
      <c r="F401">
        <v>-115.67189999999999</v>
      </c>
      <c r="G401">
        <v>17.4101</v>
      </c>
      <c r="H401" t="s">
        <v>722</v>
      </c>
      <c r="I401" t="s">
        <v>722</v>
      </c>
      <c r="J401">
        <v>400</v>
      </c>
      <c r="K401">
        <v>79</v>
      </c>
      <c r="L401" t="s">
        <v>722</v>
      </c>
      <c r="M401">
        <v>0.22689999999999999</v>
      </c>
      <c r="N401" t="s">
        <v>722</v>
      </c>
      <c r="O401" t="s">
        <v>722</v>
      </c>
      <c r="P401">
        <v>0</v>
      </c>
      <c r="Q401">
        <v>31.326699999999999</v>
      </c>
      <c r="R401">
        <v>0.4</v>
      </c>
      <c r="S401">
        <v>1.8871</v>
      </c>
      <c r="T401" t="s">
        <v>722</v>
      </c>
    </row>
    <row r="402" spans="1:20">
      <c r="A402" t="s">
        <v>664</v>
      </c>
      <c r="B402" t="s">
        <v>3</v>
      </c>
      <c r="C402" t="s">
        <v>55</v>
      </c>
      <c r="D402" t="s">
        <v>3</v>
      </c>
      <c r="E402" t="s">
        <v>55</v>
      </c>
      <c r="F402">
        <v>-115.8732</v>
      </c>
      <c r="G402">
        <v>17.2088</v>
      </c>
      <c r="H402" t="s">
        <v>722</v>
      </c>
      <c r="I402" t="s">
        <v>722</v>
      </c>
      <c r="J402">
        <v>401</v>
      </c>
      <c r="K402">
        <v>80</v>
      </c>
      <c r="L402" t="s">
        <v>722</v>
      </c>
      <c r="M402">
        <v>0.55259999999999998</v>
      </c>
      <c r="N402" t="s">
        <v>722</v>
      </c>
      <c r="O402" t="s">
        <v>722</v>
      </c>
      <c r="P402">
        <v>0.25</v>
      </c>
      <c r="Q402">
        <v>31.844799999999999</v>
      </c>
      <c r="R402">
        <v>1.5</v>
      </c>
      <c r="S402">
        <v>2.2622</v>
      </c>
      <c r="T402" t="s">
        <v>722</v>
      </c>
    </row>
    <row r="403" spans="1:20">
      <c r="A403" t="s">
        <v>537</v>
      </c>
      <c r="B403" t="s">
        <v>3</v>
      </c>
      <c r="C403" t="s">
        <v>24</v>
      </c>
      <c r="D403" t="s">
        <v>3</v>
      </c>
      <c r="E403" t="s">
        <v>24</v>
      </c>
      <c r="F403">
        <v>-115.92449999999999</v>
      </c>
      <c r="G403">
        <v>17.157499999999999</v>
      </c>
      <c r="H403" t="s">
        <v>722</v>
      </c>
      <c r="I403" t="s">
        <v>722</v>
      </c>
      <c r="J403">
        <v>402</v>
      </c>
      <c r="K403">
        <v>81</v>
      </c>
      <c r="L403" t="s">
        <v>722</v>
      </c>
      <c r="M403">
        <v>1.3523000000000001</v>
      </c>
      <c r="N403" t="s">
        <v>722</v>
      </c>
      <c r="O403" t="s">
        <v>722</v>
      </c>
      <c r="P403">
        <v>0.5</v>
      </c>
      <c r="Q403">
        <v>26.6005</v>
      </c>
      <c r="R403">
        <v>3.5</v>
      </c>
      <c r="S403">
        <v>2.7237</v>
      </c>
      <c r="T403" t="s">
        <v>722</v>
      </c>
    </row>
    <row r="404" spans="1:20">
      <c r="A404" t="s">
        <v>449</v>
      </c>
      <c r="B404" t="s">
        <v>2</v>
      </c>
      <c r="C404" t="s">
        <v>85</v>
      </c>
      <c r="D404" t="s">
        <v>2</v>
      </c>
      <c r="E404" t="s">
        <v>85</v>
      </c>
      <c r="F404">
        <v>-116.01139999999999</v>
      </c>
      <c r="G404">
        <v>34.991399999999999</v>
      </c>
      <c r="H404" t="s">
        <v>722</v>
      </c>
      <c r="I404" t="s">
        <v>722</v>
      </c>
      <c r="J404">
        <v>403</v>
      </c>
      <c r="K404">
        <v>125</v>
      </c>
      <c r="L404" t="s">
        <v>722</v>
      </c>
      <c r="M404">
        <v>0.33129999999999998</v>
      </c>
      <c r="N404">
        <v>294.60000000000002</v>
      </c>
      <c r="O404">
        <v>-108.4</v>
      </c>
      <c r="P404">
        <v>0.5</v>
      </c>
      <c r="Q404">
        <v>47.534599999999998</v>
      </c>
      <c r="R404">
        <v>6.9387999999999996</v>
      </c>
      <c r="S404">
        <v>2.5830000000000002</v>
      </c>
      <c r="T404" t="s">
        <v>722</v>
      </c>
    </row>
    <row r="405" spans="1:20">
      <c r="A405" t="s">
        <v>442</v>
      </c>
      <c r="B405" t="s">
        <v>2</v>
      </c>
      <c r="C405" t="s">
        <v>36</v>
      </c>
      <c r="D405" t="s">
        <v>2</v>
      </c>
      <c r="E405" t="s">
        <v>36</v>
      </c>
      <c r="F405">
        <v>-116.0553</v>
      </c>
      <c r="G405">
        <v>34.947600000000001</v>
      </c>
      <c r="H405" t="s">
        <v>722</v>
      </c>
      <c r="I405" t="s">
        <v>722</v>
      </c>
      <c r="J405">
        <v>404</v>
      </c>
      <c r="K405">
        <v>126</v>
      </c>
      <c r="L405" t="s">
        <v>722</v>
      </c>
      <c r="M405">
        <v>0.62990000000000002</v>
      </c>
      <c r="N405">
        <v>460</v>
      </c>
      <c r="O405">
        <v>56</v>
      </c>
      <c r="P405">
        <v>0.25</v>
      </c>
      <c r="Q405">
        <v>59.240299999999998</v>
      </c>
      <c r="R405">
        <v>11.671900000000001</v>
      </c>
      <c r="S405">
        <v>2.4588999999999999</v>
      </c>
      <c r="T405" t="s">
        <v>722</v>
      </c>
    </row>
    <row r="406" spans="1:20">
      <c r="A406" t="s">
        <v>569</v>
      </c>
      <c r="B406" t="s">
        <v>1</v>
      </c>
      <c r="C406" t="s">
        <v>49</v>
      </c>
      <c r="D406" t="s">
        <v>1</v>
      </c>
      <c r="E406" t="s">
        <v>49</v>
      </c>
      <c r="F406">
        <v>-116.1396</v>
      </c>
      <c r="G406">
        <v>27.626799999999999</v>
      </c>
      <c r="H406" t="s">
        <v>722</v>
      </c>
      <c r="I406" t="s">
        <v>722</v>
      </c>
      <c r="J406">
        <v>405</v>
      </c>
      <c r="K406">
        <v>104</v>
      </c>
      <c r="L406" t="s">
        <v>722</v>
      </c>
      <c r="M406">
        <v>0.89239999999999997</v>
      </c>
      <c r="N406" t="s">
        <v>722</v>
      </c>
      <c r="O406" t="s">
        <v>722</v>
      </c>
      <c r="P406">
        <v>0.33329999999999999</v>
      </c>
      <c r="Q406">
        <v>33.500999999999998</v>
      </c>
      <c r="R406">
        <v>6.9264000000000001</v>
      </c>
      <c r="S406">
        <v>4.7108999999999996</v>
      </c>
      <c r="T406" t="s">
        <v>722</v>
      </c>
    </row>
    <row r="407" spans="1:20">
      <c r="A407" t="s">
        <v>415</v>
      </c>
      <c r="B407" t="s">
        <v>2</v>
      </c>
      <c r="C407" t="s">
        <v>68</v>
      </c>
      <c r="D407" t="s">
        <v>2</v>
      </c>
      <c r="E407" t="s">
        <v>68</v>
      </c>
      <c r="F407">
        <v>-116.6301</v>
      </c>
      <c r="G407">
        <v>34.372799999999998</v>
      </c>
      <c r="H407" t="s">
        <v>722</v>
      </c>
      <c r="I407" t="s">
        <v>722</v>
      </c>
      <c r="J407">
        <v>406</v>
      </c>
      <c r="K407">
        <v>127</v>
      </c>
      <c r="L407" t="s">
        <v>722</v>
      </c>
      <c r="M407">
        <v>0.14779999999999999</v>
      </c>
      <c r="N407">
        <v>209.5</v>
      </c>
      <c r="O407">
        <v>-196.5</v>
      </c>
      <c r="P407">
        <v>0.5</v>
      </c>
      <c r="Q407">
        <v>50.9876</v>
      </c>
      <c r="R407">
        <v>7.7454000000000001</v>
      </c>
      <c r="S407">
        <v>1.5165999999999999</v>
      </c>
      <c r="T407" t="s">
        <v>722</v>
      </c>
    </row>
    <row r="408" spans="1:20">
      <c r="A408" t="s">
        <v>373</v>
      </c>
      <c r="B408" t="s">
        <v>2</v>
      </c>
      <c r="C408" t="s">
        <v>39</v>
      </c>
      <c r="D408" t="s">
        <v>2</v>
      </c>
      <c r="E408" t="s">
        <v>39</v>
      </c>
      <c r="F408">
        <v>-116.74039999999999</v>
      </c>
      <c r="G408">
        <v>34.262500000000003</v>
      </c>
      <c r="H408" t="s">
        <v>722</v>
      </c>
      <c r="I408">
        <v>305</v>
      </c>
      <c r="J408">
        <v>407</v>
      </c>
      <c r="K408">
        <v>128</v>
      </c>
      <c r="L408" t="s">
        <v>722</v>
      </c>
      <c r="M408">
        <v>0.2407</v>
      </c>
      <c r="N408">
        <v>253.2</v>
      </c>
      <c r="O408">
        <v>-153.80000000000001</v>
      </c>
      <c r="P408">
        <v>0.5</v>
      </c>
      <c r="Q408">
        <v>85.290300000000002</v>
      </c>
      <c r="R408">
        <v>0</v>
      </c>
      <c r="S408">
        <v>8.6473999999999993</v>
      </c>
      <c r="T408">
        <v>2</v>
      </c>
    </row>
    <row r="409" spans="1:20">
      <c r="A409" t="s">
        <v>428</v>
      </c>
      <c r="B409" t="s">
        <v>2</v>
      </c>
      <c r="C409" t="s">
        <v>71</v>
      </c>
      <c r="D409" t="s">
        <v>2</v>
      </c>
      <c r="E409" t="s">
        <v>71</v>
      </c>
      <c r="F409">
        <v>-116.8156</v>
      </c>
      <c r="G409">
        <v>34.1873</v>
      </c>
      <c r="H409" t="s">
        <v>722</v>
      </c>
      <c r="I409" t="s">
        <v>722</v>
      </c>
      <c r="J409">
        <v>408</v>
      </c>
      <c r="K409">
        <v>129</v>
      </c>
      <c r="L409" t="s">
        <v>722</v>
      </c>
      <c r="M409">
        <v>0.59840000000000004</v>
      </c>
      <c r="N409">
        <v>397</v>
      </c>
      <c r="O409">
        <v>-11</v>
      </c>
      <c r="P409">
        <v>0.5</v>
      </c>
      <c r="Q409">
        <v>59.456499999999998</v>
      </c>
      <c r="R409">
        <v>16.745000000000001</v>
      </c>
      <c r="S409">
        <v>2.4952999999999999</v>
      </c>
      <c r="T409" t="s">
        <v>722</v>
      </c>
    </row>
    <row r="410" spans="1:20">
      <c r="A410" t="s">
        <v>654</v>
      </c>
      <c r="B410" t="s">
        <v>3</v>
      </c>
      <c r="C410" t="s">
        <v>88</v>
      </c>
      <c r="D410" t="s">
        <v>3</v>
      </c>
      <c r="E410" t="s">
        <v>88</v>
      </c>
      <c r="F410">
        <v>-116.9271</v>
      </c>
      <c r="G410">
        <v>16.154900000000001</v>
      </c>
      <c r="H410" t="s">
        <v>722</v>
      </c>
      <c r="I410" t="s">
        <v>722</v>
      </c>
      <c r="J410">
        <v>409</v>
      </c>
      <c r="K410">
        <v>82</v>
      </c>
      <c r="L410" t="s">
        <v>722</v>
      </c>
      <c r="M410">
        <v>0.88619999999999999</v>
      </c>
      <c r="N410" t="s">
        <v>722</v>
      </c>
      <c r="O410" t="s">
        <v>722</v>
      </c>
      <c r="P410">
        <v>0.5</v>
      </c>
      <c r="Q410">
        <v>37.052599999999998</v>
      </c>
      <c r="R410">
        <v>4.5999999999999996</v>
      </c>
      <c r="S410">
        <v>2.0206</v>
      </c>
      <c r="T410" t="s">
        <v>722</v>
      </c>
    </row>
    <row r="411" spans="1:20">
      <c r="A411" t="s">
        <v>584</v>
      </c>
      <c r="B411" t="s">
        <v>1</v>
      </c>
      <c r="C411" t="s">
        <v>85</v>
      </c>
      <c r="D411" t="s">
        <v>1</v>
      </c>
      <c r="E411" t="s">
        <v>85</v>
      </c>
      <c r="F411">
        <v>-116.9349</v>
      </c>
      <c r="G411">
        <v>26.831399999999999</v>
      </c>
      <c r="H411" t="s">
        <v>722</v>
      </c>
      <c r="I411" t="s">
        <v>722</v>
      </c>
      <c r="J411">
        <v>410</v>
      </c>
      <c r="K411">
        <v>105</v>
      </c>
      <c r="L411" t="s">
        <v>722</v>
      </c>
      <c r="M411">
        <v>0.57589999999999997</v>
      </c>
      <c r="N411" t="s">
        <v>722</v>
      </c>
      <c r="O411" t="s">
        <v>722</v>
      </c>
      <c r="P411">
        <v>0.25</v>
      </c>
      <c r="Q411">
        <v>45.163200000000003</v>
      </c>
      <c r="R411">
        <v>3.5</v>
      </c>
      <c r="S411">
        <v>2.4901</v>
      </c>
      <c r="T411" t="s">
        <v>722</v>
      </c>
    </row>
    <row r="412" spans="1:20">
      <c r="A412" t="s">
        <v>527</v>
      </c>
      <c r="B412" t="s">
        <v>1</v>
      </c>
      <c r="C412" t="s">
        <v>71</v>
      </c>
      <c r="D412" t="s">
        <v>1</v>
      </c>
      <c r="E412" t="s">
        <v>71</v>
      </c>
      <c r="F412">
        <v>-117.12909999999999</v>
      </c>
      <c r="G412">
        <v>26.6372</v>
      </c>
      <c r="H412" t="s">
        <v>722</v>
      </c>
      <c r="I412" t="s">
        <v>722</v>
      </c>
      <c r="J412">
        <v>411</v>
      </c>
      <c r="K412">
        <v>106</v>
      </c>
      <c r="L412" t="s">
        <v>722</v>
      </c>
      <c r="M412">
        <v>1.0205</v>
      </c>
      <c r="N412">
        <v>237.75</v>
      </c>
      <c r="O412">
        <v>-173.25</v>
      </c>
      <c r="P412">
        <v>0.75</v>
      </c>
      <c r="Q412">
        <v>63.512700000000002</v>
      </c>
      <c r="R412">
        <v>0.2</v>
      </c>
      <c r="S412">
        <v>5.0171999999999999</v>
      </c>
      <c r="T412" t="s">
        <v>722</v>
      </c>
    </row>
    <row r="413" spans="1:20">
      <c r="A413" t="s">
        <v>437</v>
      </c>
      <c r="B413" t="s">
        <v>2</v>
      </c>
      <c r="C413" t="s">
        <v>30</v>
      </c>
      <c r="D413" t="s">
        <v>2</v>
      </c>
      <c r="E413" t="s">
        <v>30</v>
      </c>
      <c r="F413">
        <v>-117.1465</v>
      </c>
      <c r="G413">
        <v>33.856400000000001</v>
      </c>
      <c r="H413" t="s">
        <v>722</v>
      </c>
      <c r="I413" t="s">
        <v>722</v>
      </c>
      <c r="J413">
        <v>412</v>
      </c>
      <c r="K413">
        <v>130</v>
      </c>
      <c r="L413" t="s">
        <v>722</v>
      </c>
      <c r="M413">
        <v>0.91590000000000005</v>
      </c>
      <c r="N413" t="s">
        <v>722</v>
      </c>
      <c r="O413" t="s">
        <v>722</v>
      </c>
      <c r="P413">
        <v>1</v>
      </c>
      <c r="Q413">
        <v>64.229399999999998</v>
      </c>
      <c r="R413">
        <v>-0.36120000000000002</v>
      </c>
      <c r="S413">
        <v>8.4634999999999998</v>
      </c>
      <c r="T413" t="s">
        <v>722</v>
      </c>
    </row>
    <row r="414" spans="1:20">
      <c r="A414" t="s">
        <v>673</v>
      </c>
      <c r="B414" t="s">
        <v>3</v>
      </c>
      <c r="C414" t="s">
        <v>34</v>
      </c>
      <c r="D414" t="s">
        <v>3</v>
      </c>
      <c r="E414" t="s">
        <v>34</v>
      </c>
      <c r="F414">
        <v>-117.62649999999999</v>
      </c>
      <c r="G414">
        <v>15.455500000000001</v>
      </c>
      <c r="H414" t="s">
        <v>722</v>
      </c>
      <c r="I414" t="s">
        <v>722</v>
      </c>
      <c r="J414">
        <v>413</v>
      </c>
      <c r="K414">
        <v>83</v>
      </c>
      <c r="L414" t="s">
        <v>722</v>
      </c>
      <c r="M414">
        <v>0.42080000000000001</v>
      </c>
      <c r="N414">
        <v>314</v>
      </c>
      <c r="O414">
        <v>-99</v>
      </c>
      <c r="P414">
        <v>0</v>
      </c>
      <c r="Q414">
        <v>32.686799999999998</v>
      </c>
      <c r="R414">
        <v>0</v>
      </c>
      <c r="S414">
        <v>8.0845000000000002</v>
      </c>
      <c r="T414" t="s">
        <v>722</v>
      </c>
    </row>
    <row r="415" spans="1:20">
      <c r="A415" t="s">
        <v>414</v>
      </c>
      <c r="B415" t="s">
        <v>2</v>
      </c>
      <c r="C415" t="s">
        <v>44</v>
      </c>
      <c r="D415" t="s">
        <v>2</v>
      </c>
      <c r="E415" t="s">
        <v>44</v>
      </c>
      <c r="F415">
        <v>-117.6814</v>
      </c>
      <c r="G415">
        <v>33.321399999999997</v>
      </c>
      <c r="H415" t="s">
        <v>722</v>
      </c>
      <c r="I415">
        <v>344</v>
      </c>
      <c r="J415">
        <v>414</v>
      </c>
      <c r="K415">
        <v>131</v>
      </c>
      <c r="L415" t="s">
        <v>722</v>
      </c>
      <c r="M415">
        <v>1.0348999999999999</v>
      </c>
      <c r="N415">
        <v>243</v>
      </c>
      <c r="O415">
        <v>-171</v>
      </c>
      <c r="P415">
        <v>0.5</v>
      </c>
      <c r="Q415">
        <v>51.419899999999998</v>
      </c>
      <c r="R415">
        <v>12.6015</v>
      </c>
      <c r="S415">
        <v>4.5823</v>
      </c>
      <c r="T415" t="s">
        <v>722</v>
      </c>
    </row>
    <row r="416" spans="1:20">
      <c r="A416" t="s">
        <v>539</v>
      </c>
      <c r="B416" t="s">
        <v>1</v>
      </c>
      <c r="C416" t="s">
        <v>75</v>
      </c>
      <c r="D416" t="s">
        <v>1</v>
      </c>
      <c r="E416" t="s">
        <v>75</v>
      </c>
      <c r="F416">
        <v>-117.8925</v>
      </c>
      <c r="G416">
        <v>25.873799999999999</v>
      </c>
      <c r="H416" t="s">
        <v>722</v>
      </c>
      <c r="I416" t="s">
        <v>722</v>
      </c>
      <c r="J416">
        <v>415</v>
      </c>
      <c r="K416">
        <v>107</v>
      </c>
      <c r="L416" t="s">
        <v>722</v>
      </c>
      <c r="M416">
        <v>0.59599999999999997</v>
      </c>
      <c r="N416">
        <v>252.25</v>
      </c>
      <c r="O416">
        <v>-162.75</v>
      </c>
      <c r="P416">
        <v>0.5</v>
      </c>
      <c r="Q416">
        <v>56.234499999999997</v>
      </c>
      <c r="R416">
        <v>0</v>
      </c>
      <c r="S416">
        <v>5.7816999999999998</v>
      </c>
      <c r="T416" t="s">
        <v>722</v>
      </c>
    </row>
    <row r="417" spans="1:20">
      <c r="A417" t="s">
        <v>244</v>
      </c>
      <c r="B417" t="s">
        <v>3</v>
      </c>
      <c r="C417" t="s">
        <v>73</v>
      </c>
      <c r="D417" t="s">
        <v>3</v>
      </c>
      <c r="E417" t="s">
        <v>73</v>
      </c>
      <c r="F417">
        <v>-118.0001</v>
      </c>
      <c r="G417">
        <v>15.081899999999999</v>
      </c>
      <c r="H417" t="s">
        <v>722</v>
      </c>
      <c r="I417" t="s">
        <v>722</v>
      </c>
      <c r="J417">
        <v>416</v>
      </c>
      <c r="K417">
        <v>84</v>
      </c>
      <c r="L417" t="s">
        <v>722</v>
      </c>
      <c r="M417">
        <v>0.80969999999999998</v>
      </c>
      <c r="N417">
        <v>248.75</v>
      </c>
      <c r="O417">
        <v>-167.25</v>
      </c>
      <c r="P417">
        <v>0.5</v>
      </c>
      <c r="Q417">
        <v>33.536299999999997</v>
      </c>
      <c r="R417">
        <v>0</v>
      </c>
      <c r="S417">
        <v>10.672000000000001</v>
      </c>
      <c r="T417" t="s">
        <v>722</v>
      </c>
    </row>
    <row r="418" spans="1:20">
      <c r="A418" t="s">
        <v>554</v>
      </c>
      <c r="B418" t="s">
        <v>3</v>
      </c>
      <c r="C418" t="s">
        <v>41</v>
      </c>
      <c r="D418" t="s">
        <v>3</v>
      </c>
      <c r="E418" t="s">
        <v>41</v>
      </c>
      <c r="F418">
        <v>-118.0945</v>
      </c>
      <c r="G418">
        <v>14.987500000000001</v>
      </c>
      <c r="H418" t="s">
        <v>722</v>
      </c>
      <c r="I418" t="s">
        <v>722</v>
      </c>
      <c r="J418">
        <v>417</v>
      </c>
      <c r="K418">
        <v>85</v>
      </c>
      <c r="L418" t="s">
        <v>722</v>
      </c>
      <c r="M418">
        <v>1.7279</v>
      </c>
      <c r="N418" t="s">
        <v>722</v>
      </c>
      <c r="O418" t="s">
        <v>722</v>
      </c>
      <c r="P418">
        <v>0.5</v>
      </c>
      <c r="Q418">
        <v>26.5199</v>
      </c>
      <c r="R418">
        <v>0</v>
      </c>
      <c r="S418">
        <v>3.9</v>
      </c>
      <c r="T418" t="s">
        <v>722</v>
      </c>
    </row>
    <row r="419" spans="1:20">
      <c r="A419" t="s">
        <v>564</v>
      </c>
      <c r="B419" t="s">
        <v>1</v>
      </c>
      <c r="C419" t="s">
        <v>68</v>
      </c>
      <c r="D419" t="s">
        <v>1</v>
      </c>
      <c r="E419" t="s">
        <v>68</v>
      </c>
      <c r="F419">
        <v>-118.4067</v>
      </c>
      <c r="G419">
        <v>25.3596</v>
      </c>
      <c r="H419" t="s">
        <v>722</v>
      </c>
      <c r="I419" t="s">
        <v>722</v>
      </c>
      <c r="J419">
        <v>418</v>
      </c>
      <c r="K419">
        <v>108</v>
      </c>
      <c r="L419" t="s">
        <v>722</v>
      </c>
      <c r="M419">
        <v>0.20699999999999999</v>
      </c>
      <c r="N419">
        <v>233</v>
      </c>
      <c r="O419">
        <v>-185</v>
      </c>
      <c r="P419">
        <v>0.5</v>
      </c>
      <c r="Q419">
        <v>53.030299999999997</v>
      </c>
      <c r="R419">
        <v>0</v>
      </c>
      <c r="S419">
        <v>4.6208</v>
      </c>
      <c r="T419" t="s">
        <v>722</v>
      </c>
    </row>
    <row r="420" spans="1:20">
      <c r="A420" t="s">
        <v>445</v>
      </c>
      <c r="B420" t="s">
        <v>2</v>
      </c>
      <c r="C420" t="s">
        <v>19</v>
      </c>
      <c r="D420" t="s">
        <v>2</v>
      </c>
      <c r="E420" t="s">
        <v>19</v>
      </c>
      <c r="F420">
        <v>-118.4434</v>
      </c>
      <c r="G420">
        <v>32.5595</v>
      </c>
      <c r="H420" t="s">
        <v>722</v>
      </c>
      <c r="I420" t="s">
        <v>722</v>
      </c>
      <c r="J420">
        <v>419</v>
      </c>
      <c r="K420">
        <v>132</v>
      </c>
      <c r="L420" t="s">
        <v>722</v>
      </c>
      <c r="M420">
        <v>0.99370000000000003</v>
      </c>
      <c r="N420">
        <v>239</v>
      </c>
      <c r="O420">
        <v>-180</v>
      </c>
      <c r="P420">
        <v>0.5</v>
      </c>
      <c r="Q420">
        <v>54.7545</v>
      </c>
      <c r="R420">
        <v>10.8796</v>
      </c>
      <c r="S420">
        <v>2.2360000000000002</v>
      </c>
      <c r="T420" t="s">
        <v>722</v>
      </c>
    </row>
    <row r="421" spans="1:20">
      <c r="A421" t="s">
        <v>494</v>
      </c>
      <c r="B421" t="s">
        <v>1</v>
      </c>
      <c r="C421" t="s">
        <v>341</v>
      </c>
      <c r="D421" t="s">
        <v>1</v>
      </c>
      <c r="E421" t="s">
        <v>341</v>
      </c>
      <c r="F421">
        <v>-118.57040000000001</v>
      </c>
      <c r="G421">
        <v>25.196000000000002</v>
      </c>
      <c r="H421" t="s">
        <v>722</v>
      </c>
      <c r="I421" t="s">
        <v>722</v>
      </c>
      <c r="J421">
        <v>420</v>
      </c>
      <c r="K421">
        <v>109</v>
      </c>
      <c r="L421" t="s">
        <v>722</v>
      </c>
      <c r="M421">
        <v>0.1661</v>
      </c>
      <c r="N421">
        <v>206</v>
      </c>
      <c r="O421">
        <v>-214</v>
      </c>
      <c r="P421">
        <v>0.5</v>
      </c>
      <c r="Q421">
        <v>60.181399999999996</v>
      </c>
      <c r="R421">
        <v>0</v>
      </c>
      <c r="S421">
        <v>9.0763999999999996</v>
      </c>
      <c r="T421" t="s">
        <v>722</v>
      </c>
    </row>
    <row r="422" spans="1:20">
      <c r="A422" t="s">
        <v>586</v>
      </c>
      <c r="B422" t="s">
        <v>1</v>
      </c>
      <c r="C422" t="s">
        <v>73</v>
      </c>
      <c r="D422" t="s">
        <v>1</v>
      </c>
      <c r="E422" t="s">
        <v>73</v>
      </c>
      <c r="F422">
        <v>-118.657</v>
      </c>
      <c r="G422">
        <v>25.109300000000001</v>
      </c>
      <c r="H422" t="s">
        <v>722</v>
      </c>
      <c r="I422" t="s">
        <v>722</v>
      </c>
      <c r="J422">
        <v>421</v>
      </c>
      <c r="K422">
        <v>110</v>
      </c>
      <c r="L422" t="s">
        <v>722</v>
      </c>
      <c r="M422">
        <v>1.0891999999999999</v>
      </c>
      <c r="N422">
        <v>72</v>
      </c>
      <c r="O422">
        <v>-349</v>
      </c>
      <c r="P422">
        <v>0</v>
      </c>
      <c r="Q422">
        <v>44.312199999999997</v>
      </c>
      <c r="R422">
        <v>1.3</v>
      </c>
      <c r="S422">
        <v>2.6915</v>
      </c>
      <c r="T422" t="s">
        <v>722</v>
      </c>
    </row>
    <row r="423" spans="1:20">
      <c r="A423" t="s">
        <v>900</v>
      </c>
      <c r="B423" t="s">
        <v>4</v>
      </c>
      <c r="C423" t="s">
        <v>83</v>
      </c>
      <c r="D423" t="s">
        <v>4</v>
      </c>
      <c r="E423" t="s">
        <v>83</v>
      </c>
      <c r="F423">
        <v>-118.68559999999999</v>
      </c>
      <c r="G423">
        <v>79.739199999999997</v>
      </c>
      <c r="H423" t="s">
        <v>722</v>
      </c>
      <c r="I423" t="s">
        <v>722</v>
      </c>
      <c r="J423">
        <v>422</v>
      </c>
      <c r="K423">
        <v>32</v>
      </c>
      <c r="L423" t="s">
        <v>722</v>
      </c>
      <c r="M423" t="s">
        <v>722</v>
      </c>
      <c r="N423">
        <v>230.19</v>
      </c>
      <c r="O423">
        <v>-191.81</v>
      </c>
      <c r="P423">
        <v>0.5</v>
      </c>
      <c r="Q423">
        <v>91.809200000000004</v>
      </c>
      <c r="R423">
        <v>59</v>
      </c>
      <c r="S423">
        <v>7.1534000000000004</v>
      </c>
      <c r="T423">
        <v>3</v>
      </c>
    </row>
    <row r="424" spans="1:20">
      <c r="A424" t="s">
        <v>853</v>
      </c>
      <c r="B424" t="s">
        <v>1</v>
      </c>
      <c r="C424" t="s">
        <v>34</v>
      </c>
      <c r="D424" t="s">
        <v>1</v>
      </c>
      <c r="E424" t="s">
        <v>34</v>
      </c>
      <c r="F424">
        <v>-118.816</v>
      </c>
      <c r="G424">
        <v>24.950399999999998</v>
      </c>
      <c r="H424" t="s">
        <v>722</v>
      </c>
      <c r="I424" t="s">
        <v>722</v>
      </c>
      <c r="J424">
        <v>423</v>
      </c>
      <c r="K424">
        <v>111</v>
      </c>
      <c r="L424" t="s">
        <v>722</v>
      </c>
      <c r="M424">
        <v>2.0206</v>
      </c>
      <c r="N424">
        <v>195</v>
      </c>
      <c r="O424">
        <v>-228</v>
      </c>
      <c r="P424">
        <v>0.75</v>
      </c>
      <c r="Q424">
        <v>50.159500000000001</v>
      </c>
      <c r="R424">
        <v>0</v>
      </c>
      <c r="S424">
        <v>3.2677999999999998</v>
      </c>
      <c r="T424" t="s">
        <v>722</v>
      </c>
    </row>
    <row r="425" spans="1:20">
      <c r="A425" t="s">
        <v>408</v>
      </c>
      <c r="B425" t="s">
        <v>2</v>
      </c>
      <c r="C425" t="s">
        <v>49</v>
      </c>
      <c r="D425" t="s">
        <v>2</v>
      </c>
      <c r="E425" t="s">
        <v>49</v>
      </c>
      <c r="F425">
        <v>-118.9894</v>
      </c>
      <c r="G425">
        <v>32.013500000000001</v>
      </c>
      <c r="H425" t="s">
        <v>722</v>
      </c>
      <c r="I425">
        <v>347</v>
      </c>
      <c r="J425">
        <v>424</v>
      </c>
      <c r="K425">
        <v>133</v>
      </c>
      <c r="L425" t="s">
        <v>722</v>
      </c>
      <c r="M425">
        <v>1.127</v>
      </c>
      <c r="N425">
        <v>145.13999999999999</v>
      </c>
      <c r="O425">
        <v>-278.86</v>
      </c>
      <c r="P425">
        <v>0.5</v>
      </c>
      <c r="Q425">
        <v>45.481900000000003</v>
      </c>
      <c r="R425">
        <v>14.345700000000001</v>
      </c>
      <c r="S425">
        <v>6.6825999999999999</v>
      </c>
      <c r="T425" t="s">
        <v>722</v>
      </c>
    </row>
    <row r="426" spans="1:20">
      <c r="A426" t="s">
        <v>684</v>
      </c>
      <c r="B426" t="s">
        <v>3</v>
      </c>
      <c r="C426" t="s">
        <v>83</v>
      </c>
      <c r="D426" t="s">
        <v>3</v>
      </c>
      <c r="E426" t="s">
        <v>83</v>
      </c>
      <c r="F426">
        <v>-119.5252</v>
      </c>
      <c r="G426">
        <v>13.556900000000001</v>
      </c>
      <c r="H426" t="s">
        <v>722</v>
      </c>
      <c r="I426" t="s">
        <v>722</v>
      </c>
      <c r="J426">
        <v>425</v>
      </c>
      <c r="K426">
        <v>86</v>
      </c>
      <c r="L426" t="s">
        <v>722</v>
      </c>
      <c r="M426">
        <v>0.84240000000000004</v>
      </c>
      <c r="N426" t="s">
        <v>722</v>
      </c>
      <c r="O426" t="s">
        <v>722</v>
      </c>
      <c r="P426">
        <v>0</v>
      </c>
      <c r="Q426">
        <v>22.839300000000001</v>
      </c>
      <c r="R426">
        <v>0.2</v>
      </c>
      <c r="S426">
        <v>1.7696000000000001</v>
      </c>
      <c r="T426" t="s">
        <v>722</v>
      </c>
    </row>
    <row r="427" spans="1:20">
      <c r="A427" t="s">
        <v>731</v>
      </c>
      <c r="B427" t="s">
        <v>2</v>
      </c>
      <c r="C427" t="s">
        <v>341</v>
      </c>
      <c r="D427" t="s">
        <v>2</v>
      </c>
      <c r="E427" t="s">
        <v>341</v>
      </c>
      <c r="F427">
        <v>-119.8847</v>
      </c>
      <c r="G427">
        <v>31.118200000000002</v>
      </c>
      <c r="H427" t="s">
        <v>722</v>
      </c>
      <c r="I427" t="s">
        <v>722</v>
      </c>
      <c r="J427">
        <v>426</v>
      </c>
      <c r="K427">
        <v>134</v>
      </c>
      <c r="L427" t="s">
        <v>722</v>
      </c>
      <c r="M427">
        <v>0.65669999999999995</v>
      </c>
      <c r="N427">
        <v>201.33</v>
      </c>
      <c r="O427">
        <v>-224.67</v>
      </c>
      <c r="P427">
        <v>0.75</v>
      </c>
      <c r="Q427">
        <v>44.405000000000001</v>
      </c>
      <c r="R427">
        <v>0</v>
      </c>
      <c r="S427">
        <v>9.0661000000000005</v>
      </c>
      <c r="T427" t="s">
        <v>722</v>
      </c>
    </row>
    <row r="428" spans="1:20">
      <c r="A428" t="s">
        <v>658</v>
      </c>
      <c r="B428" t="s">
        <v>3</v>
      </c>
      <c r="C428" t="s">
        <v>47</v>
      </c>
      <c r="D428" t="s">
        <v>3</v>
      </c>
      <c r="E428" t="s">
        <v>47</v>
      </c>
      <c r="F428">
        <v>-120.11969999999999</v>
      </c>
      <c r="G428">
        <v>12.962300000000001</v>
      </c>
      <c r="H428" t="s">
        <v>722</v>
      </c>
      <c r="I428" t="s">
        <v>722</v>
      </c>
      <c r="J428">
        <v>427</v>
      </c>
      <c r="K428">
        <v>87</v>
      </c>
      <c r="L428" t="s">
        <v>722</v>
      </c>
      <c r="M428">
        <v>1.2745</v>
      </c>
      <c r="N428">
        <v>240</v>
      </c>
      <c r="O428">
        <v>-187</v>
      </c>
      <c r="P428">
        <v>0.25</v>
      </c>
      <c r="Q428">
        <v>30.975100000000001</v>
      </c>
      <c r="R428">
        <v>0</v>
      </c>
      <c r="S428">
        <v>1.7705</v>
      </c>
      <c r="T428" t="s">
        <v>722</v>
      </c>
    </row>
    <row r="429" spans="1:20">
      <c r="A429" t="s">
        <v>429</v>
      </c>
      <c r="B429" t="s">
        <v>2</v>
      </c>
      <c r="C429" t="s">
        <v>88</v>
      </c>
      <c r="D429" t="s">
        <v>2</v>
      </c>
      <c r="E429" t="s">
        <v>88</v>
      </c>
      <c r="F429">
        <v>-120.34820000000001</v>
      </c>
      <c r="G429">
        <v>30.654699999999998</v>
      </c>
      <c r="H429" t="s">
        <v>722</v>
      </c>
      <c r="I429" t="s">
        <v>722</v>
      </c>
      <c r="J429">
        <v>428</v>
      </c>
      <c r="K429">
        <v>135</v>
      </c>
      <c r="L429" t="s">
        <v>722</v>
      </c>
      <c r="M429">
        <v>1.2181</v>
      </c>
      <c r="N429">
        <v>130.83000000000001</v>
      </c>
      <c r="O429">
        <v>-297.17</v>
      </c>
      <c r="P429">
        <v>0.5</v>
      </c>
      <c r="Q429">
        <v>40.680799999999998</v>
      </c>
      <c r="R429">
        <v>10.320399999999999</v>
      </c>
      <c r="S429">
        <v>3.1031</v>
      </c>
      <c r="T429" t="s">
        <v>722</v>
      </c>
    </row>
    <row r="430" spans="1:20">
      <c r="A430" t="s">
        <v>644</v>
      </c>
      <c r="B430" t="s">
        <v>3</v>
      </c>
      <c r="C430" t="s">
        <v>141</v>
      </c>
      <c r="D430" t="s">
        <v>3</v>
      </c>
      <c r="E430" t="s">
        <v>141</v>
      </c>
      <c r="F430">
        <v>-120.6153</v>
      </c>
      <c r="G430">
        <v>12.466699999999999</v>
      </c>
      <c r="H430" t="s">
        <v>722</v>
      </c>
      <c r="I430" t="s">
        <v>722</v>
      </c>
      <c r="J430">
        <v>429</v>
      </c>
      <c r="K430">
        <v>88</v>
      </c>
      <c r="L430" t="s">
        <v>722</v>
      </c>
      <c r="M430">
        <v>2.1469999999999998</v>
      </c>
      <c r="N430" t="s">
        <v>722</v>
      </c>
      <c r="O430" t="s">
        <v>722</v>
      </c>
      <c r="P430">
        <v>0</v>
      </c>
      <c r="Q430">
        <v>21.801600000000001</v>
      </c>
      <c r="R430">
        <v>0</v>
      </c>
      <c r="S430">
        <v>2.5638999999999998</v>
      </c>
      <c r="T430" t="s">
        <v>722</v>
      </c>
    </row>
    <row r="431" spans="1:20">
      <c r="A431" t="s">
        <v>522</v>
      </c>
      <c r="B431" t="s">
        <v>1</v>
      </c>
      <c r="C431" t="s">
        <v>47</v>
      </c>
      <c r="D431" t="s">
        <v>1</v>
      </c>
      <c r="E431" t="s">
        <v>47</v>
      </c>
      <c r="F431">
        <v>-120.6765</v>
      </c>
      <c r="G431">
        <v>23.0898</v>
      </c>
      <c r="H431" t="s">
        <v>722</v>
      </c>
      <c r="I431" t="s">
        <v>722</v>
      </c>
      <c r="J431">
        <v>430</v>
      </c>
      <c r="K431">
        <v>112</v>
      </c>
      <c r="L431" t="s">
        <v>722</v>
      </c>
      <c r="M431">
        <v>0.80900000000000005</v>
      </c>
      <c r="N431">
        <v>177.5</v>
      </c>
      <c r="O431">
        <v>-252.5</v>
      </c>
      <c r="P431">
        <v>0.5</v>
      </c>
      <c r="Q431">
        <v>62.347299999999997</v>
      </c>
      <c r="R431">
        <v>0</v>
      </c>
      <c r="S431">
        <v>4.5172999999999996</v>
      </c>
      <c r="T431" t="s">
        <v>722</v>
      </c>
    </row>
    <row r="432" spans="1:20">
      <c r="A432" t="s">
        <v>432</v>
      </c>
      <c r="B432" t="s">
        <v>2</v>
      </c>
      <c r="C432" t="s">
        <v>32</v>
      </c>
      <c r="D432" t="s">
        <v>2</v>
      </c>
      <c r="E432" t="s">
        <v>32</v>
      </c>
      <c r="F432">
        <v>-120.7345</v>
      </c>
      <c r="G432">
        <v>30.2684</v>
      </c>
      <c r="H432" t="s">
        <v>722</v>
      </c>
      <c r="I432" t="s">
        <v>722</v>
      </c>
      <c r="J432">
        <v>431</v>
      </c>
      <c r="K432">
        <v>136</v>
      </c>
      <c r="L432" t="s">
        <v>722</v>
      </c>
      <c r="M432">
        <v>2.1587999999999998</v>
      </c>
      <c r="N432">
        <v>219.67</v>
      </c>
      <c r="O432">
        <v>-211.33</v>
      </c>
      <c r="P432">
        <v>0.5</v>
      </c>
      <c r="Q432">
        <v>49.076700000000002</v>
      </c>
      <c r="R432">
        <v>4.0999999999999996</v>
      </c>
      <c r="S432">
        <v>4.0811999999999999</v>
      </c>
      <c r="T432" t="s">
        <v>722</v>
      </c>
    </row>
    <row r="433" spans="1:20">
      <c r="A433" t="s">
        <v>510</v>
      </c>
      <c r="B433" t="s">
        <v>1</v>
      </c>
      <c r="C433" t="s">
        <v>32</v>
      </c>
      <c r="D433" t="s">
        <v>1</v>
      </c>
      <c r="E433" t="s">
        <v>32</v>
      </c>
      <c r="F433">
        <v>-120.9965</v>
      </c>
      <c r="G433">
        <v>22.7698</v>
      </c>
      <c r="H433" t="s">
        <v>722</v>
      </c>
      <c r="I433">
        <v>349</v>
      </c>
      <c r="J433">
        <v>432</v>
      </c>
      <c r="K433">
        <v>113</v>
      </c>
      <c r="L433" t="s">
        <v>722</v>
      </c>
      <c r="M433">
        <v>1.0621</v>
      </c>
      <c r="N433">
        <v>143.97999999999999</v>
      </c>
      <c r="O433">
        <v>-288.02</v>
      </c>
      <c r="P433">
        <v>0.5</v>
      </c>
      <c r="Q433">
        <v>49.645600000000002</v>
      </c>
      <c r="R433">
        <v>0.1</v>
      </c>
      <c r="S433">
        <v>8.3161000000000005</v>
      </c>
      <c r="T433" t="s">
        <v>722</v>
      </c>
    </row>
    <row r="434" spans="1:20">
      <c r="A434" t="s">
        <v>513</v>
      </c>
      <c r="B434" t="s">
        <v>1</v>
      </c>
      <c r="C434" t="s">
        <v>85</v>
      </c>
      <c r="D434" t="s">
        <v>1</v>
      </c>
      <c r="E434" t="s">
        <v>85</v>
      </c>
      <c r="F434">
        <v>-121.9746</v>
      </c>
      <c r="G434">
        <v>21.791799999999999</v>
      </c>
      <c r="H434" t="s">
        <v>722</v>
      </c>
      <c r="I434" t="s">
        <v>722</v>
      </c>
      <c r="J434">
        <v>433</v>
      </c>
      <c r="K434">
        <v>114</v>
      </c>
      <c r="L434" t="s">
        <v>722</v>
      </c>
      <c r="M434">
        <v>0.8599</v>
      </c>
      <c r="N434">
        <v>145.11000000000001</v>
      </c>
      <c r="O434">
        <v>-287.89</v>
      </c>
      <c r="P434">
        <v>0.5</v>
      </c>
      <c r="Q434">
        <v>38.890799999999999</v>
      </c>
      <c r="R434">
        <v>0.4</v>
      </c>
      <c r="S434">
        <v>3.7776999999999998</v>
      </c>
      <c r="T434" t="s">
        <v>722</v>
      </c>
    </row>
    <row r="435" spans="1:20">
      <c r="A435" t="s">
        <v>732</v>
      </c>
      <c r="B435" t="s">
        <v>1</v>
      </c>
      <c r="C435" t="s">
        <v>341</v>
      </c>
      <c r="D435" t="s">
        <v>1</v>
      </c>
      <c r="E435" t="s">
        <v>341</v>
      </c>
      <c r="F435">
        <v>-122.1426</v>
      </c>
      <c r="G435">
        <v>21.623699999999999</v>
      </c>
      <c r="H435" t="s">
        <v>722</v>
      </c>
      <c r="I435" t="s">
        <v>722</v>
      </c>
      <c r="J435">
        <v>434</v>
      </c>
      <c r="K435">
        <v>115</v>
      </c>
      <c r="L435" t="s">
        <v>722</v>
      </c>
      <c r="M435">
        <v>1.4036999999999999</v>
      </c>
      <c r="N435">
        <v>107</v>
      </c>
      <c r="O435">
        <v>-327</v>
      </c>
      <c r="P435">
        <v>0.25</v>
      </c>
      <c r="Q435">
        <v>27.426400000000001</v>
      </c>
      <c r="R435">
        <v>0</v>
      </c>
      <c r="S435">
        <v>4.1387999999999998</v>
      </c>
      <c r="T435" t="s">
        <v>722</v>
      </c>
    </row>
    <row r="436" spans="1:20">
      <c r="A436" t="s">
        <v>692</v>
      </c>
      <c r="B436" t="s">
        <v>3</v>
      </c>
      <c r="C436" t="s">
        <v>30</v>
      </c>
      <c r="D436" t="s">
        <v>3</v>
      </c>
      <c r="E436" t="s">
        <v>30</v>
      </c>
      <c r="F436">
        <v>-122.17310000000001</v>
      </c>
      <c r="G436">
        <v>10.909000000000001</v>
      </c>
      <c r="H436" t="s">
        <v>722</v>
      </c>
      <c r="I436" t="s">
        <v>722</v>
      </c>
      <c r="J436">
        <v>435</v>
      </c>
      <c r="K436">
        <v>89</v>
      </c>
      <c r="L436" t="s">
        <v>722</v>
      </c>
      <c r="M436">
        <v>1.3287</v>
      </c>
      <c r="N436" t="s">
        <v>722</v>
      </c>
      <c r="O436" t="s">
        <v>722</v>
      </c>
      <c r="P436">
        <v>0.5</v>
      </c>
      <c r="Q436">
        <v>18.680099999999999</v>
      </c>
      <c r="R436">
        <v>2.3521999999999998</v>
      </c>
      <c r="S436">
        <v>4.1513</v>
      </c>
      <c r="T436" t="s">
        <v>722</v>
      </c>
    </row>
    <row r="437" spans="1:20">
      <c r="A437" t="s">
        <v>417</v>
      </c>
      <c r="B437" t="s">
        <v>2</v>
      </c>
      <c r="C437" t="s">
        <v>39</v>
      </c>
      <c r="D437" t="s">
        <v>2</v>
      </c>
      <c r="E437" t="s">
        <v>39</v>
      </c>
      <c r="F437">
        <v>-122.3981</v>
      </c>
      <c r="G437">
        <v>28.604800000000001</v>
      </c>
      <c r="H437" t="s">
        <v>722</v>
      </c>
      <c r="I437" t="s">
        <v>722</v>
      </c>
      <c r="J437">
        <v>436</v>
      </c>
      <c r="K437">
        <v>137</v>
      </c>
      <c r="L437" t="s">
        <v>722</v>
      </c>
      <c r="M437">
        <v>1.4063000000000001</v>
      </c>
      <c r="N437" t="s">
        <v>722</v>
      </c>
      <c r="O437" t="s">
        <v>722</v>
      </c>
      <c r="P437">
        <v>0.75</v>
      </c>
      <c r="Q437">
        <v>60.7376</v>
      </c>
      <c r="R437">
        <v>0</v>
      </c>
      <c r="S437">
        <v>5.2817999999999996</v>
      </c>
      <c r="T437" t="s">
        <v>722</v>
      </c>
    </row>
    <row r="438" spans="1:20">
      <c r="A438" t="s">
        <v>672</v>
      </c>
      <c r="B438" t="s">
        <v>3</v>
      </c>
      <c r="C438" t="s">
        <v>73</v>
      </c>
      <c r="D438" t="s">
        <v>3</v>
      </c>
      <c r="E438" t="s">
        <v>73</v>
      </c>
      <c r="F438">
        <v>-123.3515</v>
      </c>
      <c r="G438">
        <v>9.7304999999999993</v>
      </c>
      <c r="H438" t="s">
        <v>722</v>
      </c>
      <c r="I438" t="s">
        <v>722</v>
      </c>
      <c r="J438">
        <v>437</v>
      </c>
      <c r="K438">
        <v>90</v>
      </c>
      <c r="L438" t="s">
        <v>722</v>
      </c>
      <c r="M438">
        <v>0.38369999999999999</v>
      </c>
      <c r="N438" t="s">
        <v>722</v>
      </c>
      <c r="O438" t="s">
        <v>722</v>
      </c>
      <c r="P438">
        <v>0.25</v>
      </c>
      <c r="Q438">
        <v>20.0138</v>
      </c>
      <c r="R438">
        <v>0</v>
      </c>
      <c r="S438">
        <v>2.8401000000000001</v>
      </c>
      <c r="T438" t="s">
        <v>722</v>
      </c>
    </row>
    <row r="439" spans="1:20">
      <c r="A439" t="s">
        <v>427</v>
      </c>
      <c r="B439" t="s">
        <v>2</v>
      </c>
      <c r="C439" t="s">
        <v>53</v>
      </c>
      <c r="D439" t="s">
        <v>2</v>
      </c>
      <c r="E439" t="s">
        <v>53</v>
      </c>
      <c r="F439">
        <v>-123.3886</v>
      </c>
      <c r="G439">
        <v>27.6143</v>
      </c>
      <c r="H439" t="s">
        <v>722</v>
      </c>
      <c r="I439" t="s">
        <v>722</v>
      </c>
      <c r="J439">
        <v>438</v>
      </c>
      <c r="K439">
        <v>138</v>
      </c>
      <c r="L439" t="s">
        <v>722</v>
      </c>
      <c r="M439">
        <v>1.2814000000000001</v>
      </c>
      <c r="N439">
        <v>143.88999999999999</v>
      </c>
      <c r="O439">
        <v>-294.11</v>
      </c>
      <c r="P439">
        <v>0.5</v>
      </c>
      <c r="Q439">
        <v>45.683500000000002</v>
      </c>
      <c r="R439">
        <v>5.36</v>
      </c>
      <c r="S439">
        <v>1.9593</v>
      </c>
      <c r="T439" t="s">
        <v>722</v>
      </c>
    </row>
    <row r="440" spans="1:20">
      <c r="A440" t="s">
        <v>579</v>
      </c>
      <c r="B440" t="s">
        <v>1</v>
      </c>
      <c r="C440" t="s">
        <v>22</v>
      </c>
      <c r="D440" t="s">
        <v>1</v>
      </c>
      <c r="E440" t="s">
        <v>22</v>
      </c>
      <c r="F440">
        <v>-123.5264</v>
      </c>
      <c r="G440">
        <v>20.239999999999998</v>
      </c>
      <c r="H440" t="s">
        <v>722</v>
      </c>
      <c r="I440" t="s">
        <v>722</v>
      </c>
      <c r="J440">
        <v>439</v>
      </c>
      <c r="K440">
        <v>116</v>
      </c>
      <c r="L440" t="s">
        <v>722</v>
      </c>
      <c r="M440">
        <v>0.14330000000000001</v>
      </c>
      <c r="N440">
        <v>73</v>
      </c>
      <c r="O440">
        <v>-366</v>
      </c>
      <c r="P440">
        <v>0.25</v>
      </c>
      <c r="Q440">
        <v>29.655899999999999</v>
      </c>
      <c r="R440">
        <v>12.97</v>
      </c>
      <c r="S440">
        <v>6.0021000000000004</v>
      </c>
      <c r="T440" t="s">
        <v>722</v>
      </c>
    </row>
    <row r="441" spans="1:20">
      <c r="A441" t="s">
        <v>876</v>
      </c>
      <c r="B441" t="s">
        <v>1</v>
      </c>
      <c r="C441" t="s">
        <v>341</v>
      </c>
      <c r="D441" t="s">
        <v>1</v>
      </c>
      <c r="E441" t="s">
        <v>341</v>
      </c>
      <c r="F441">
        <v>-123.5663</v>
      </c>
      <c r="G441">
        <v>20.2</v>
      </c>
      <c r="H441" t="s">
        <v>722</v>
      </c>
      <c r="I441" t="s">
        <v>722</v>
      </c>
      <c r="J441">
        <v>440</v>
      </c>
      <c r="K441">
        <v>117</v>
      </c>
      <c r="L441" t="s">
        <v>722</v>
      </c>
      <c r="M441">
        <v>0.37659999999999999</v>
      </c>
      <c r="N441" t="s">
        <v>722</v>
      </c>
      <c r="O441" t="s">
        <v>722</v>
      </c>
      <c r="P441">
        <v>0</v>
      </c>
      <c r="Q441">
        <v>15.5373</v>
      </c>
      <c r="R441">
        <v>0</v>
      </c>
      <c r="S441">
        <v>3.7610000000000001</v>
      </c>
      <c r="T441" t="s">
        <v>722</v>
      </c>
    </row>
    <row r="442" spans="1:20">
      <c r="A442" t="s">
        <v>791</v>
      </c>
      <c r="B442" t="s">
        <v>3</v>
      </c>
      <c r="C442" t="s">
        <v>36</v>
      </c>
      <c r="D442" t="s">
        <v>3</v>
      </c>
      <c r="E442" t="s">
        <v>36</v>
      </c>
      <c r="F442">
        <v>-123.6521</v>
      </c>
      <c r="G442">
        <v>9.4298999999999999</v>
      </c>
      <c r="H442" t="s">
        <v>722</v>
      </c>
      <c r="I442" t="s">
        <v>722</v>
      </c>
      <c r="J442">
        <v>441</v>
      </c>
      <c r="K442">
        <v>91</v>
      </c>
      <c r="L442" t="s">
        <v>722</v>
      </c>
      <c r="M442">
        <v>0.2465</v>
      </c>
      <c r="N442">
        <v>418</v>
      </c>
      <c r="O442">
        <v>-23</v>
      </c>
      <c r="P442">
        <v>0.25</v>
      </c>
      <c r="Q442">
        <v>15.9537</v>
      </c>
      <c r="R442">
        <v>0</v>
      </c>
      <c r="S442">
        <v>1.5547</v>
      </c>
      <c r="T442" t="s">
        <v>722</v>
      </c>
    </row>
    <row r="443" spans="1:20">
      <c r="A443" t="s">
        <v>726</v>
      </c>
      <c r="B443" t="s">
        <v>1</v>
      </c>
      <c r="C443" t="s">
        <v>341</v>
      </c>
      <c r="D443" t="s">
        <v>1</v>
      </c>
      <c r="E443" t="s">
        <v>341</v>
      </c>
      <c r="F443">
        <v>-123.773</v>
      </c>
      <c r="G443">
        <v>19.993300000000001</v>
      </c>
      <c r="H443" t="s">
        <v>722</v>
      </c>
      <c r="I443" t="s">
        <v>722</v>
      </c>
      <c r="J443">
        <v>442</v>
      </c>
      <c r="K443">
        <v>118</v>
      </c>
      <c r="L443" t="s">
        <v>722</v>
      </c>
      <c r="M443">
        <v>0.38009999999999999</v>
      </c>
      <c r="N443" t="s">
        <v>722</v>
      </c>
      <c r="O443" t="s">
        <v>722</v>
      </c>
      <c r="P443">
        <v>0.25</v>
      </c>
      <c r="Q443">
        <v>39.375999999999998</v>
      </c>
      <c r="R443">
        <v>0</v>
      </c>
      <c r="S443">
        <v>5.0540000000000003</v>
      </c>
      <c r="T443" t="s">
        <v>722</v>
      </c>
    </row>
    <row r="444" spans="1:20">
      <c r="A444" t="s">
        <v>1240</v>
      </c>
      <c r="B444" t="s">
        <v>3</v>
      </c>
      <c r="C444" t="s">
        <v>132</v>
      </c>
      <c r="D444" t="s">
        <v>3</v>
      </c>
      <c r="E444" t="s">
        <v>132</v>
      </c>
      <c r="F444">
        <v>-123.8184</v>
      </c>
      <c r="G444">
        <v>9.2637</v>
      </c>
      <c r="H444" t="s">
        <v>722</v>
      </c>
      <c r="I444" t="s">
        <v>722</v>
      </c>
      <c r="J444">
        <v>443</v>
      </c>
      <c r="K444">
        <v>92</v>
      </c>
      <c r="L444" t="s">
        <v>722</v>
      </c>
      <c r="M444">
        <v>0.1913</v>
      </c>
      <c r="N444" t="s">
        <v>722</v>
      </c>
      <c r="O444" t="s">
        <v>722</v>
      </c>
      <c r="P444">
        <v>0.25</v>
      </c>
      <c r="Q444">
        <v>17.979099999999999</v>
      </c>
      <c r="R444">
        <v>0</v>
      </c>
      <c r="S444">
        <v>1.5960000000000001</v>
      </c>
      <c r="T444" t="s">
        <v>722</v>
      </c>
    </row>
    <row r="445" spans="1:20">
      <c r="A445" t="s">
        <v>685</v>
      </c>
      <c r="B445" t="s">
        <v>3</v>
      </c>
      <c r="C445" t="s">
        <v>39</v>
      </c>
      <c r="D445" t="s">
        <v>3</v>
      </c>
      <c r="E445" t="s">
        <v>39</v>
      </c>
      <c r="F445">
        <v>-123.97880000000001</v>
      </c>
      <c r="G445">
        <v>9.1033000000000008</v>
      </c>
      <c r="H445" t="s">
        <v>722</v>
      </c>
      <c r="I445" t="s">
        <v>722</v>
      </c>
      <c r="J445">
        <v>444</v>
      </c>
      <c r="K445">
        <v>93</v>
      </c>
      <c r="L445" t="s">
        <v>722</v>
      </c>
      <c r="M445">
        <v>6.25E-2</v>
      </c>
      <c r="N445">
        <v>42</v>
      </c>
      <c r="O445">
        <v>-402</v>
      </c>
      <c r="P445">
        <v>0.25</v>
      </c>
      <c r="Q445">
        <v>13.4849</v>
      </c>
      <c r="R445">
        <v>2.3546999999999998</v>
      </c>
      <c r="S445">
        <v>4.7853000000000003</v>
      </c>
      <c r="T445" t="s">
        <v>722</v>
      </c>
    </row>
    <row r="446" spans="1:20">
      <c r="A446" t="s">
        <v>1241</v>
      </c>
      <c r="B446" t="s">
        <v>3</v>
      </c>
      <c r="C446" t="s">
        <v>47</v>
      </c>
      <c r="D446" t="s">
        <v>3</v>
      </c>
      <c r="E446" t="s">
        <v>47</v>
      </c>
      <c r="F446">
        <v>-124.0407</v>
      </c>
      <c r="G446">
        <v>9.0413999999999994</v>
      </c>
      <c r="H446" t="s">
        <v>722</v>
      </c>
      <c r="I446" t="s">
        <v>722</v>
      </c>
      <c r="J446">
        <v>445</v>
      </c>
      <c r="K446">
        <v>94</v>
      </c>
      <c r="L446" t="s">
        <v>722</v>
      </c>
      <c r="M446">
        <v>0.2878</v>
      </c>
      <c r="N446">
        <v>102</v>
      </c>
      <c r="O446">
        <v>-343</v>
      </c>
      <c r="P446">
        <v>0.5</v>
      </c>
      <c r="Q446">
        <v>18.627400000000002</v>
      </c>
      <c r="R446">
        <v>0.3</v>
      </c>
      <c r="S446">
        <v>1.9843</v>
      </c>
      <c r="T446" t="s">
        <v>722</v>
      </c>
    </row>
    <row r="447" spans="1:20">
      <c r="A447" t="s">
        <v>667</v>
      </c>
      <c r="B447" t="s">
        <v>3</v>
      </c>
      <c r="C447" t="s">
        <v>85</v>
      </c>
      <c r="D447" t="s">
        <v>3</v>
      </c>
      <c r="E447" t="s">
        <v>85</v>
      </c>
      <c r="F447">
        <v>-124.0419</v>
      </c>
      <c r="G447">
        <v>9.0402000000000005</v>
      </c>
      <c r="H447" t="s">
        <v>722</v>
      </c>
      <c r="I447" t="s">
        <v>722</v>
      </c>
      <c r="J447">
        <v>446</v>
      </c>
      <c r="K447">
        <v>95</v>
      </c>
      <c r="L447" t="s">
        <v>722</v>
      </c>
      <c r="M447">
        <v>0.68389999999999995</v>
      </c>
      <c r="N447">
        <v>141</v>
      </c>
      <c r="O447">
        <v>-305</v>
      </c>
      <c r="P447">
        <v>0.5</v>
      </c>
      <c r="Q447">
        <v>15.7319</v>
      </c>
      <c r="R447">
        <v>0</v>
      </c>
      <c r="S447">
        <v>4.1074000000000002</v>
      </c>
      <c r="T447" t="s">
        <v>722</v>
      </c>
    </row>
    <row r="448" spans="1:20">
      <c r="A448" t="s">
        <v>572</v>
      </c>
      <c r="B448" t="s">
        <v>1</v>
      </c>
      <c r="C448" t="s">
        <v>341</v>
      </c>
      <c r="D448" t="s">
        <v>1</v>
      </c>
      <c r="E448" t="s">
        <v>341</v>
      </c>
      <c r="F448">
        <v>-124.11279999999999</v>
      </c>
      <c r="G448">
        <v>19.653500000000001</v>
      </c>
      <c r="H448" t="s">
        <v>722</v>
      </c>
      <c r="I448" t="s">
        <v>722</v>
      </c>
      <c r="J448">
        <v>447</v>
      </c>
      <c r="K448">
        <v>119</v>
      </c>
      <c r="L448" t="s">
        <v>722</v>
      </c>
      <c r="M448">
        <v>0.123</v>
      </c>
      <c r="N448" t="s">
        <v>722</v>
      </c>
      <c r="O448" t="s">
        <v>722</v>
      </c>
      <c r="P448">
        <v>0.25</v>
      </c>
      <c r="Q448">
        <v>38.006900000000002</v>
      </c>
      <c r="R448">
        <v>0</v>
      </c>
      <c r="S448">
        <v>4.0646000000000004</v>
      </c>
      <c r="T448" t="s">
        <v>722</v>
      </c>
    </row>
    <row r="449" spans="1:20">
      <c r="A449" t="s">
        <v>511</v>
      </c>
      <c r="B449" t="s">
        <v>1</v>
      </c>
      <c r="C449" t="s">
        <v>88</v>
      </c>
      <c r="D449" t="s">
        <v>1</v>
      </c>
      <c r="E449" t="s">
        <v>88</v>
      </c>
      <c r="F449">
        <v>-124.1932</v>
      </c>
      <c r="G449">
        <v>19.5731</v>
      </c>
      <c r="H449" t="s">
        <v>722</v>
      </c>
      <c r="I449" t="s">
        <v>722</v>
      </c>
      <c r="J449">
        <v>448</v>
      </c>
      <c r="K449">
        <v>120</v>
      </c>
      <c r="L449" t="s">
        <v>722</v>
      </c>
      <c r="M449">
        <v>0.39369999999999999</v>
      </c>
      <c r="N449">
        <v>264.33</v>
      </c>
      <c r="O449">
        <v>-183.67</v>
      </c>
      <c r="P449">
        <v>0.5</v>
      </c>
      <c r="Q449">
        <v>42.465800000000002</v>
      </c>
      <c r="R449">
        <v>-0.45229999999999998</v>
      </c>
      <c r="S449">
        <v>6.6501000000000001</v>
      </c>
      <c r="T449" t="s">
        <v>722</v>
      </c>
    </row>
    <row r="450" spans="1:20">
      <c r="A450" t="s">
        <v>366</v>
      </c>
      <c r="B450" t="s">
        <v>2</v>
      </c>
      <c r="C450" t="s">
        <v>132</v>
      </c>
      <c r="D450" t="s">
        <v>2</v>
      </c>
      <c r="E450" t="s">
        <v>132</v>
      </c>
      <c r="F450">
        <v>-124.22029999999999</v>
      </c>
      <c r="G450">
        <v>26.782599999999999</v>
      </c>
      <c r="H450" t="s">
        <v>722</v>
      </c>
      <c r="I450">
        <v>352</v>
      </c>
      <c r="J450">
        <v>449</v>
      </c>
      <c r="K450">
        <v>139</v>
      </c>
      <c r="L450" t="s">
        <v>722</v>
      </c>
      <c r="M450">
        <v>0.9657</v>
      </c>
      <c r="N450">
        <v>72.5</v>
      </c>
      <c r="O450">
        <v>-376.5</v>
      </c>
      <c r="P450">
        <v>0.25</v>
      </c>
      <c r="Q450">
        <v>63.315199999999997</v>
      </c>
      <c r="R450">
        <v>2.88</v>
      </c>
      <c r="S450">
        <v>9.6335999999999995</v>
      </c>
      <c r="T450" t="s">
        <v>722</v>
      </c>
    </row>
    <row r="451" spans="1:20">
      <c r="A451" t="s">
        <v>566</v>
      </c>
      <c r="B451" t="s">
        <v>1</v>
      </c>
      <c r="C451" t="s">
        <v>57</v>
      </c>
      <c r="D451" t="s">
        <v>1</v>
      </c>
      <c r="E451" t="s">
        <v>57</v>
      </c>
      <c r="F451">
        <v>-124.2784</v>
      </c>
      <c r="G451">
        <v>19.488</v>
      </c>
      <c r="H451" t="s">
        <v>722</v>
      </c>
      <c r="I451" t="s">
        <v>722</v>
      </c>
      <c r="J451">
        <v>450</v>
      </c>
      <c r="K451">
        <v>121</v>
      </c>
      <c r="L451" t="s">
        <v>722</v>
      </c>
      <c r="M451">
        <v>0.92390000000000005</v>
      </c>
      <c r="N451">
        <v>263.86</v>
      </c>
      <c r="O451">
        <v>-186.14</v>
      </c>
      <c r="P451">
        <v>0.25</v>
      </c>
      <c r="Q451">
        <v>45.997900000000001</v>
      </c>
      <c r="R451">
        <v>2.4967999999999999</v>
      </c>
      <c r="S451">
        <v>4.2537000000000003</v>
      </c>
      <c r="T451" t="s">
        <v>722</v>
      </c>
    </row>
    <row r="452" spans="1:20">
      <c r="A452" t="s">
        <v>686</v>
      </c>
      <c r="B452" t="s">
        <v>3</v>
      </c>
      <c r="C452" t="s">
        <v>28</v>
      </c>
      <c r="D452" t="s">
        <v>3</v>
      </c>
      <c r="E452" t="s">
        <v>28</v>
      </c>
      <c r="F452">
        <v>-124.61499999999999</v>
      </c>
      <c r="G452">
        <v>8.4670000000000005</v>
      </c>
      <c r="H452" t="s">
        <v>722</v>
      </c>
      <c r="I452" t="s">
        <v>722</v>
      </c>
      <c r="J452">
        <v>451</v>
      </c>
      <c r="K452">
        <v>96</v>
      </c>
      <c r="L452" t="s">
        <v>722</v>
      </c>
      <c r="M452">
        <v>0.36170000000000002</v>
      </c>
      <c r="N452" t="s">
        <v>722</v>
      </c>
      <c r="O452" t="s">
        <v>722</v>
      </c>
      <c r="P452">
        <v>0.5</v>
      </c>
      <c r="Q452">
        <v>10.353</v>
      </c>
      <c r="R452">
        <v>0.2</v>
      </c>
      <c r="S452">
        <v>3.6695000000000002</v>
      </c>
      <c r="T452" t="s">
        <v>722</v>
      </c>
    </row>
    <row r="453" spans="1:20">
      <c r="A453" t="s">
        <v>681</v>
      </c>
      <c r="B453" t="s">
        <v>3</v>
      </c>
      <c r="C453" t="s">
        <v>71</v>
      </c>
      <c r="D453" t="s">
        <v>3</v>
      </c>
      <c r="E453" t="s">
        <v>71</v>
      </c>
      <c r="F453">
        <v>-124.8365</v>
      </c>
      <c r="G453">
        <v>8.2454999999999998</v>
      </c>
      <c r="H453" t="s">
        <v>722</v>
      </c>
      <c r="I453" t="s">
        <v>722</v>
      </c>
      <c r="J453">
        <v>452</v>
      </c>
      <c r="K453">
        <v>97</v>
      </c>
      <c r="L453" t="s">
        <v>722</v>
      </c>
      <c r="M453">
        <v>0.41239999999999999</v>
      </c>
      <c r="N453" t="s">
        <v>722</v>
      </c>
      <c r="O453" t="s">
        <v>722</v>
      </c>
      <c r="P453">
        <v>0</v>
      </c>
      <c r="Q453">
        <v>12.146599999999999</v>
      </c>
      <c r="R453">
        <v>0.1</v>
      </c>
      <c r="S453">
        <v>5.7652000000000001</v>
      </c>
      <c r="T453" t="s">
        <v>722</v>
      </c>
    </row>
    <row r="454" spans="1:20">
      <c r="A454" t="s">
        <v>574</v>
      </c>
      <c r="B454" t="s">
        <v>1</v>
      </c>
      <c r="C454" t="s">
        <v>19</v>
      </c>
      <c r="D454" t="s">
        <v>1</v>
      </c>
      <c r="E454" t="s">
        <v>19</v>
      </c>
      <c r="F454">
        <v>-124.8955</v>
      </c>
      <c r="G454">
        <v>18.870799999999999</v>
      </c>
      <c r="H454" t="s">
        <v>722</v>
      </c>
      <c r="I454" t="s">
        <v>722</v>
      </c>
      <c r="J454">
        <v>453</v>
      </c>
      <c r="K454">
        <v>122</v>
      </c>
      <c r="L454" t="s">
        <v>722</v>
      </c>
      <c r="M454">
        <v>0.80720000000000003</v>
      </c>
      <c r="N454" t="s">
        <v>722</v>
      </c>
      <c r="O454" t="s">
        <v>722</v>
      </c>
      <c r="P454">
        <v>0.33329999999999999</v>
      </c>
      <c r="Q454">
        <v>24.184100000000001</v>
      </c>
      <c r="R454">
        <v>5.2622999999999998</v>
      </c>
      <c r="S454">
        <v>5.0591999999999997</v>
      </c>
      <c r="T454" t="s">
        <v>722</v>
      </c>
    </row>
    <row r="455" spans="1:20">
      <c r="A455" t="s">
        <v>669</v>
      </c>
      <c r="B455" t="s">
        <v>3</v>
      </c>
      <c r="C455" t="s">
        <v>32</v>
      </c>
      <c r="D455" t="s">
        <v>3</v>
      </c>
      <c r="E455" t="s">
        <v>32</v>
      </c>
      <c r="F455">
        <v>-125.1169</v>
      </c>
      <c r="G455">
        <v>7.9650999999999996</v>
      </c>
      <c r="H455" t="s">
        <v>722</v>
      </c>
      <c r="I455" t="s">
        <v>722</v>
      </c>
      <c r="J455">
        <v>454</v>
      </c>
      <c r="K455">
        <v>98</v>
      </c>
      <c r="L455" t="s">
        <v>722</v>
      </c>
      <c r="M455">
        <v>0.55479999999999996</v>
      </c>
      <c r="N455" t="s">
        <v>722</v>
      </c>
      <c r="O455" t="s">
        <v>722</v>
      </c>
      <c r="P455">
        <v>0.25</v>
      </c>
      <c r="Q455">
        <v>15.3483</v>
      </c>
      <c r="R455">
        <v>0</v>
      </c>
      <c r="S455">
        <v>3.7075999999999998</v>
      </c>
      <c r="T455" t="s">
        <v>722</v>
      </c>
    </row>
    <row r="456" spans="1:20">
      <c r="A456" t="s">
        <v>430</v>
      </c>
      <c r="B456" t="s">
        <v>2</v>
      </c>
      <c r="C456" t="s">
        <v>71</v>
      </c>
      <c r="D456" t="s">
        <v>2</v>
      </c>
      <c r="E456" t="s">
        <v>71</v>
      </c>
      <c r="F456">
        <v>-125.11969999999999</v>
      </c>
      <c r="G456">
        <v>25.883199999999999</v>
      </c>
      <c r="H456" t="s">
        <v>722</v>
      </c>
      <c r="I456" t="s">
        <v>722</v>
      </c>
      <c r="J456">
        <v>455</v>
      </c>
      <c r="K456">
        <v>140</v>
      </c>
      <c r="L456" t="s">
        <v>722</v>
      </c>
      <c r="M456">
        <v>0.25590000000000002</v>
      </c>
      <c r="N456">
        <v>208.2</v>
      </c>
      <c r="O456">
        <v>-246.8</v>
      </c>
      <c r="P456">
        <v>0.5</v>
      </c>
      <c r="Q456">
        <v>45.786099999999998</v>
      </c>
      <c r="R456">
        <v>0.5</v>
      </c>
      <c r="S456">
        <v>2.2725</v>
      </c>
      <c r="T456" t="s">
        <v>722</v>
      </c>
    </row>
    <row r="457" spans="1:20">
      <c r="A457" t="s">
        <v>443</v>
      </c>
      <c r="B457" t="s">
        <v>2</v>
      </c>
      <c r="C457" t="s">
        <v>85</v>
      </c>
      <c r="D457" t="s">
        <v>2</v>
      </c>
      <c r="E457" t="s">
        <v>85</v>
      </c>
      <c r="F457">
        <v>-125.25230000000001</v>
      </c>
      <c r="G457">
        <v>25.750599999999999</v>
      </c>
      <c r="H457" t="s">
        <v>722</v>
      </c>
      <c r="I457" t="s">
        <v>722</v>
      </c>
      <c r="J457">
        <v>456</v>
      </c>
      <c r="K457">
        <v>141</v>
      </c>
      <c r="L457" t="s">
        <v>722</v>
      </c>
      <c r="M457">
        <v>0.45390000000000003</v>
      </c>
      <c r="N457" t="s">
        <v>722</v>
      </c>
      <c r="O457" t="s">
        <v>722</v>
      </c>
      <c r="P457">
        <v>0.66669999999999996</v>
      </c>
      <c r="Q457">
        <v>38.309699999999999</v>
      </c>
      <c r="R457">
        <v>2.8</v>
      </c>
      <c r="S457">
        <v>2.0775999999999999</v>
      </c>
      <c r="T457" t="s">
        <v>722</v>
      </c>
    </row>
    <row r="458" spans="1:20">
      <c r="A458" t="s">
        <v>651</v>
      </c>
      <c r="B458" t="s">
        <v>3</v>
      </c>
      <c r="C458" t="s">
        <v>64</v>
      </c>
      <c r="D458" t="s">
        <v>3</v>
      </c>
      <c r="E458" t="s">
        <v>64</v>
      </c>
      <c r="F458">
        <v>-125.3809</v>
      </c>
      <c r="G458">
        <v>7.7012</v>
      </c>
      <c r="H458" t="s">
        <v>722</v>
      </c>
      <c r="I458" t="s">
        <v>722</v>
      </c>
      <c r="J458">
        <v>457</v>
      </c>
      <c r="K458">
        <v>99</v>
      </c>
      <c r="L458" t="s">
        <v>722</v>
      </c>
      <c r="M458">
        <v>0.64829999999999999</v>
      </c>
      <c r="N458" t="s">
        <v>722</v>
      </c>
      <c r="O458" t="s">
        <v>722</v>
      </c>
      <c r="P458">
        <v>0</v>
      </c>
      <c r="Q458">
        <v>16.397500000000001</v>
      </c>
      <c r="R458">
        <v>0</v>
      </c>
      <c r="S458">
        <v>1.8525</v>
      </c>
      <c r="T458" t="s">
        <v>722</v>
      </c>
    </row>
    <row r="459" spans="1:20">
      <c r="A459" t="s">
        <v>375</v>
      </c>
      <c r="B459" t="s">
        <v>2</v>
      </c>
      <c r="C459" t="s">
        <v>55</v>
      </c>
      <c r="D459" t="s">
        <v>2</v>
      </c>
      <c r="E459" t="s">
        <v>55</v>
      </c>
      <c r="F459">
        <v>-125.49890000000001</v>
      </c>
      <c r="G459">
        <v>25.504000000000001</v>
      </c>
      <c r="H459" t="s">
        <v>722</v>
      </c>
      <c r="I459" t="s">
        <v>722</v>
      </c>
      <c r="J459">
        <v>458</v>
      </c>
      <c r="K459">
        <v>142</v>
      </c>
      <c r="L459" t="s">
        <v>722</v>
      </c>
      <c r="M459">
        <v>0.56499999999999995</v>
      </c>
      <c r="N459" t="s">
        <v>722</v>
      </c>
      <c r="O459" t="s">
        <v>722</v>
      </c>
      <c r="P459">
        <v>0.5</v>
      </c>
      <c r="Q459">
        <v>55.870100000000001</v>
      </c>
      <c r="R459">
        <v>0</v>
      </c>
      <c r="S459">
        <v>5.4283999999999999</v>
      </c>
      <c r="T459" t="s">
        <v>722</v>
      </c>
    </row>
    <row r="460" spans="1:20">
      <c r="A460" t="s">
        <v>561</v>
      </c>
      <c r="B460" t="s">
        <v>1</v>
      </c>
      <c r="C460" t="s">
        <v>47</v>
      </c>
      <c r="D460" t="s">
        <v>1</v>
      </c>
      <c r="E460" t="s">
        <v>47</v>
      </c>
      <c r="F460">
        <v>-125.509</v>
      </c>
      <c r="G460">
        <v>18.257300000000001</v>
      </c>
      <c r="H460" t="s">
        <v>722</v>
      </c>
      <c r="I460" t="s">
        <v>722</v>
      </c>
      <c r="J460">
        <v>459</v>
      </c>
      <c r="K460">
        <v>123</v>
      </c>
      <c r="L460" t="s">
        <v>722</v>
      </c>
      <c r="M460">
        <v>0.59130000000000005</v>
      </c>
      <c r="N460" t="s">
        <v>722</v>
      </c>
      <c r="O460" t="s">
        <v>722</v>
      </c>
      <c r="P460">
        <v>0.25</v>
      </c>
      <c r="Q460">
        <v>35.399500000000003</v>
      </c>
      <c r="R460">
        <v>0.4</v>
      </c>
      <c r="S460">
        <v>2.0804999999999998</v>
      </c>
      <c r="T460" t="s">
        <v>722</v>
      </c>
    </row>
    <row r="461" spans="1:20">
      <c r="A461" t="s">
        <v>528</v>
      </c>
      <c r="B461" t="s">
        <v>1</v>
      </c>
      <c r="C461" t="s">
        <v>57</v>
      </c>
      <c r="D461" t="s">
        <v>1</v>
      </c>
      <c r="E461" t="s">
        <v>57</v>
      </c>
      <c r="F461">
        <v>-125.8965</v>
      </c>
      <c r="G461">
        <v>17.869900000000001</v>
      </c>
      <c r="H461" t="s">
        <v>722</v>
      </c>
      <c r="I461" t="s">
        <v>722</v>
      </c>
      <c r="J461">
        <v>460</v>
      </c>
      <c r="K461">
        <v>124</v>
      </c>
      <c r="L461" t="s">
        <v>722</v>
      </c>
      <c r="M461">
        <v>0.48880000000000001</v>
      </c>
      <c r="N461">
        <v>226</v>
      </c>
      <c r="O461">
        <v>-234</v>
      </c>
      <c r="P461">
        <v>0.25</v>
      </c>
      <c r="Q461">
        <v>38.810299999999998</v>
      </c>
      <c r="R461">
        <v>-4.9099999999999998E-2</v>
      </c>
      <c r="S461">
        <v>2.6882999999999999</v>
      </c>
      <c r="T461" t="s">
        <v>722</v>
      </c>
    </row>
    <row r="462" spans="1:20">
      <c r="A462" t="s">
        <v>411</v>
      </c>
      <c r="B462" t="s">
        <v>2</v>
      </c>
      <c r="C462" t="s">
        <v>73</v>
      </c>
      <c r="D462" t="s">
        <v>2</v>
      </c>
      <c r="E462" t="s">
        <v>73</v>
      </c>
      <c r="F462">
        <v>-125.9135</v>
      </c>
      <c r="G462">
        <v>25.089400000000001</v>
      </c>
      <c r="H462" t="s">
        <v>722</v>
      </c>
      <c r="I462" t="s">
        <v>722</v>
      </c>
      <c r="J462">
        <v>461</v>
      </c>
      <c r="K462">
        <v>143</v>
      </c>
      <c r="L462" t="s">
        <v>722</v>
      </c>
      <c r="M462">
        <v>0.74309999999999998</v>
      </c>
      <c r="N462">
        <v>117.5</v>
      </c>
      <c r="O462">
        <v>-343.5</v>
      </c>
      <c r="P462">
        <v>0.5</v>
      </c>
      <c r="Q462">
        <v>46.175800000000002</v>
      </c>
      <c r="R462">
        <v>4.6601999999999997</v>
      </c>
      <c r="S462">
        <v>2.5251999999999999</v>
      </c>
      <c r="T462" t="s">
        <v>722</v>
      </c>
    </row>
    <row r="463" spans="1:20">
      <c r="A463" t="s">
        <v>691</v>
      </c>
      <c r="B463" t="s">
        <v>3</v>
      </c>
      <c r="C463" t="s">
        <v>32</v>
      </c>
      <c r="D463" t="s">
        <v>3</v>
      </c>
      <c r="E463" t="s">
        <v>32</v>
      </c>
      <c r="F463">
        <v>-125.96250000000001</v>
      </c>
      <c r="G463">
        <v>7.1195000000000004</v>
      </c>
      <c r="H463" t="s">
        <v>722</v>
      </c>
      <c r="I463" t="s">
        <v>722</v>
      </c>
      <c r="J463">
        <v>462</v>
      </c>
      <c r="K463">
        <v>100</v>
      </c>
      <c r="L463" t="s">
        <v>722</v>
      </c>
      <c r="M463">
        <v>0.35880000000000001</v>
      </c>
      <c r="N463" t="s">
        <v>722</v>
      </c>
      <c r="O463" t="s">
        <v>722</v>
      </c>
      <c r="P463">
        <v>0.25</v>
      </c>
      <c r="Q463">
        <v>14.845599999999999</v>
      </c>
      <c r="R463">
        <v>0</v>
      </c>
      <c r="S463">
        <v>3.6676000000000002</v>
      </c>
      <c r="T463" t="s">
        <v>722</v>
      </c>
    </row>
    <row r="464" spans="1:20">
      <c r="A464" t="s">
        <v>546</v>
      </c>
      <c r="B464" t="s">
        <v>3</v>
      </c>
      <c r="C464" t="s">
        <v>95</v>
      </c>
      <c r="D464" t="s">
        <v>3</v>
      </c>
      <c r="E464" t="s">
        <v>95</v>
      </c>
      <c r="F464">
        <v>-126.0958</v>
      </c>
      <c r="G464">
        <v>6.9862000000000002</v>
      </c>
      <c r="H464" t="s">
        <v>722</v>
      </c>
      <c r="I464" t="s">
        <v>722</v>
      </c>
      <c r="J464">
        <v>463</v>
      </c>
      <c r="K464">
        <v>101</v>
      </c>
      <c r="L464" t="s">
        <v>722</v>
      </c>
      <c r="M464">
        <v>0.63749999999999996</v>
      </c>
      <c r="N464" t="s">
        <v>722</v>
      </c>
      <c r="O464" t="s">
        <v>722</v>
      </c>
      <c r="P464">
        <v>0.25</v>
      </c>
      <c r="Q464">
        <v>11.2681</v>
      </c>
      <c r="R464">
        <v>0.9</v>
      </c>
      <c r="S464">
        <v>5.7382</v>
      </c>
      <c r="T464" t="s">
        <v>722</v>
      </c>
    </row>
    <row r="465" spans="1:20">
      <c r="A465" t="s">
        <v>438</v>
      </c>
      <c r="B465" t="s">
        <v>2</v>
      </c>
      <c r="C465" t="s">
        <v>132</v>
      </c>
      <c r="D465" t="s">
        <v>2</v>
      </c>
      <c r="E465" t="s">
        <v>132</v>
      </c>
      <c r="F465">
        <v>-126.21420000000001</v>
      </c>
      <c r="G465">
        <v>24.788699999999999</v>
      </c>
      <c r="H465" t="s">
        <v>722</v>
      </c>
      <c r="I465" t="s">
        <v>722</v>
      </c>
      <c r="J465">
        <v>464</v>
      </c>
      <c r="K465">
        <v>144</v>
      </c>
      <c r="L465" t="s">
        <v>722</v>
      </c>
      <c r="M465">
        <v>0.97070000000000001</v>
      </c>
      <c r="N465">
        <v>197</v>
      </c>
      <c r="O465">
        <v>-267</v>
      </c>
      <c r="P465">
        <v>0.25</v>
      </c>
      <c r="Q465">
        <v>45.442</v>
      </c>
      <c r="R465">
        <v>0</v>
      </c>
      <c r="S465">
        <v>3.0215000000000001</v>
      </c>
      <c r="T465" t="s">
        <v>722</v>
      </c>
    </row>
    <row r="466" spans="1:20">
      <c r="A466" t="s">
        <v>570</v>
      </c>
      <c r="B466" t="s">
        <v>1</v>
      </c>
      <c r="C466" t="s">
        <v>68</v>
      </c>
      <c r="D466" t="s">
        <v>1</v>
      </c>
      <c r="E466" t="s">
        <v>68</v>
      </c>
      <c r="F466">
        <v>-126.30410000000001</v>
      </c>
      <c r="G466">
        <v>17.462199999999999</v>
      </c>
      <c r="H466" t="s">
        <v>722</v>
      </c>
      <c r="I466" t="s">
        <v>722</v>
      </c>
      <c r="J466">
        <v>465</v>
      </c>
      <c r="K466">
        <v>125</v>
      </c>
      <c r="L466" t="s">
        <v>722</v>
      </c>
      <c r="M466">
        <v>0.1656</v>
      </c>
      <c r="N466" t="s">
        <v>722</v>
      </c>
      <c r="O466" t="s">
        <v>722</v>
      </c>
      <c r="P466">
        <v>0.5</v>
      </c>
      <c r="Q466">
        <v>45.851599999999998</v>
      </c>
      <c r="R466">
        <v>0.1</v>
      </c>
      <c r="S466">
        <v>2.1377999999999999</v>
      </c>
      <c r="T466" t="s">
        <v>722</v>
      </c>
    </row>
    <row r="467" spans="1:20">
      <c r="A467" t="s">
        <v>1110</v>
      </c>
      <c r="B467" t="s">
        <v>1</v>
      </c>
      <c r="C467" t="s">
        <v>341</v>
      </c>
      <c r="D467" t="s">
        <v>1</v>
      </c>
      <c r="E467" t="s">
        <v>341</v>
      </c>
      <c r="F467">
        <v>-126.4663</v>
      </c>
      <c r="G467">
        <v>17.3</v>
      </c>
      <c r="H467" t="s">
        <v>722</v>
      </c>
      <c r="I467" t="s">
        <v>722</v>
      </c>
      <c r="J467">
        <v>466</v>
      </c>
      <c r="K467">
        <v>126</v>
      </c>
      <c r="L467" t="s">
        <v>722</v>
      </c>
      <c r="M467">
        <v>1.0588</v>
      </c>
      <c r="N467" t="s">
        <v>722</v>
      </c>
      <c r="O467" t="s">
        <v>722</v>
      </c>
      <c r="P467">
        <v>0.5</v>
      </c>
      <c r="Q467">
        <v>13.8658</v>
      </c>
      <c r="R467">
        <v>0</v>
      </c>
      <c r="S467">
        <v>4.7671999999999999</v>
      </c>
      <c r="T467" t="s">
        <v>722</v>
      </c>
    </row>
    <row r="468" spans="1:20">
      <c r="A468" t="s">
        <v>562</v>
      </c>
      <c r="B468" t="s">
        <v>1</v>
      </c>
      <c r="C468" t="s">
        <v>73</v>
      </c>
      <c r="D468" t="s">
        <v>1</v>
      </c>
      <c r="E468" t="s">
        <v>73</v>
      </c>
      <c r="F468">
        <v>-126.47320000000001</v>
      </c>
      <c r="G468">
        <v>17.293099999999999</v>
      </c>
      <c r="H468" t="s">
        <v>722</v>
      </c>
      <c r="I468" t="s">
        <v>722</v>
      </c>
      <c r="J468">
        <v>467</v>
      </c>
      <c r="K468">
        <v>127</v>
      </c>
      <c r="L468" t="s">
        <v>722</v>
      </c>
      <c r="M468">
        <v>2.1762000000000001</v>
      </c>
      <c r="N468" t="s">
        <v>722</v>
      </c>
      <c r="O468" t="s">
        <v>722</v>
      </c>
      <c r="P468">
        <v>0</v>
      </c>
      <c r="Q468">
        <v>29.518799999999999</v>
      </c>
      <c r="R468">
        <v>1.8</v>
      </c>
      <c r="S468">
        <v>3.4719000000000002</v>
      </c>
      <c r="T468" t="s">
        <v>722</v>
      </c>
    </row>
    <row r="469" spans="1:20">
      <c r="A469" t="s">
        <v>1242</v>
      </c>
      <c r="B469" t="s">
        <v>3</v>
      </c>
      <c r="C469" t="s">
        <v>49</v>
      </c>
      <c r="D469" t="s">
        <v>3</v>
      </c>
      <c r="E469" t="s">
        <v>49</v>
      </c>
      <c r="F469">
        <v>-126.5468</v>
      </c>
      <c r="G469">
        <v>6.5353000000000003</v>
      </c>
      <c r="H469" t="s">
        <v>722</v>
      </c>
      <c r="I469" t="s">
        <v>722</v>
      </c>
      <c r="J469">
        <v>468</v>
      </c>
      <c r="K469">
        <v>102</v>
      </c>
      <c r="L469" t="s">
        <v>722</v>
      </c>
      <c r="M469">
        <v>0.51329999999999998</v>
      </c>
      <c r="N469">
        <v>220.33</v>
      </c>
      <c r="O469">
        <v>-247.67</v>
      </c>
      <c r="P469">
        <v>0.25</v>
      </c>
      <c r="Q469">
        <v>13.6463</v>
      </c>
      <c r="R469">
        <v>0.1</v>
      </c>
      <c r="S469">
        <v>5.2366000000000001</v>
      </c>
      <c r="T469" t="s">
        <v>722</v>
      </c>
    </row>
    <row r="470" spans="1:20">
      <c r="A470" t="s">
        <v>688</v>
      </c>
      <c r="B470" t="s">
        <v>3</v>
      </c>
      <c r="C470" t="s">
        <v>53</v>
      </c>
      <c r="D470" t="s">
        <v>3</v>
      </c>
      <c r="E470" t="s">
        <v>53</v>
      </c>
      <c r="F470">
        <v>-126.9199</v>
      </c>
      <c r="G470">
        <v>6.1620999999999997</v>
      </c>
      <c r="H470" t="s">
        <v>722</v>
      </c>
      <c r="I470" t="s">
        <v>722</v>
      </c>
      <c r="J470">
        <v>469</v>
      </c>
      <c r="K470">
        <v>103</v>
      </c>
      <c r="L470" t="s">
        <v>722</v>
      </c>
      <c r="M470">
        <v>0.3629</v>
      </c>
      <c r="N470" t="s">
        <v>722</v>
      </c>
      <c r="O470" t="s">
        <v>722</v>
      </c>
      <c r="P470">
        <v>0.33329999999999999</v>
      </c>
      <c r="Q470">
        <v>9.3797999999999995</v>
      </c>
      <c r="R470">
        <v>0.1</v>
      </c>
      <c r="S470">
        <v>4.6997</v>
      </c>
      <c r="T470" t="s">
        <v>722</v>
      </c>
    </row>
    <row r="471" spans="1:20">
      <c r="A471" t="s">
        <v>382</v>
      </c>
      <c r="B471" t="s">
        <v>2</v>
      </c>
      <c r="C471" t="s">
        <v>83</v>
      </c>
      <c r="D471" t="s">
        <v>2</v>
      </c>
      <c r="E471" t="s">
        <v>83</v>
      </c>
      <c r="F471">
        <v>-127.09910000000001</v>
      </c>
      <c r="G471">
        <v>23.903700000000001</v>
      </c>
      <c r="H471" t="s">
        <v>722</v>
      </c>
      <c r="I471" t="s">
        <v>722</v>
      </c>
      <c r="J471">
        <v>470</v>
      </c>
      <c r="K471">
        <v>145</v>
      </c>
      <c r="L471" t="s">
        <v>722</v>
      </c>
      <c r="M471">
        <v>0.24179999999999999</v>
      </c>
      <c r="N471" t="s">
        <v>722</v>
      </c>
      <c r="O471" t="s">
        <v>722</v>
      </c>
      <c r="P471">
        <v>0.75</v>
      </c>
      <c r="Q471">
        <v>48.658999999999999</v>
      </c>
      <c r="R471">
        <v>5.6414</v>
      </c>
      <c r="S471">
        <v>3.1251000000000002</v>
      </c>
      <c r="T471" t="s">
        <v>722</v>
      </c>
    </row>
    <row r="472" spans="1:20">
      <c r="A472" t="s">
        <v>678</v>
      </c>
      <c r="B472" t="s">
        <v>3</v>
      </c>
      <c r="C472" t="s">
        <v>85</v>
      </c>
      <c r="D472" t="s">
        <v>3</v>
      </c>
      <c r="E472" t="s">
        <v>85</v>
      </c>
      <c r="F472">
        <v>-127.2002</v>
      </c>
      <c r="G472">
        <v>5.8818000000000001</v>
      </c>
      <c r="H472" t="s">
        <v>722</v>
      </c>
      <c r="I472" t="s">
        <v>722</v>
      </c>
      <c r="J472">
        <v>471</v>
      </c>
      <c r="K472">
        <v>104</v>
      </c>
      <c r="L472" t="s">
        <v>722</v>
      </c>
      <c r="M472">
        <v>0.32090000000000002</v>
      </c>
      <c r="N472" t="s">
        <v>722</v>
      </c>
      <c r="O472" t="s">
        <v>722</v>
      </c>
      <c r="P472">
        <v>0</v>
      </c>
      <c r="Q472">
        <v>12.8805</v>
      </c>
      <c r="R472">
        <v>0</v>
      </c>
      <c r="S472">
        <v>4.8228</v>
      </c>
      <c r="T472" t="s">
        <v>722</v>
      </c>
    </row>
    <row r="473" spans="1:20">
      <c r="A473" t="s">
        <v>441</v>
      </c>
      <c r="B473" t="s">
        <v>2</v>
      </c>
      <c r="C473" t="s">
        <v>32</v>
      </c>
      <c r="D473" t="s">
        <v>2</v>
      </c>
      <c r="E473" t="s">
        <v>32</v>
      </c>
      <c r="F473">
        <v>-127.2706</v>
      </c>
      <c r="G473">
        <v>23.732299999999999</v>
      </c>
      <c r="H473" t="s">
        <v>722</v>
      </c>
      <c r="I473" t="s">
        <v>722</v>
      </c>
      <c r="J473">
        <v>472</v>
      </c>
      <c r="K473">
        <v>146</v>
      </c>
      <c r="L473" t="s">
        <v>722</v>
      </c>
      <c r="M473">
        <v>0.14430000000000001</v>
      </c>
      <c r="N473">
        <v>300.5</v>
      </c>
      <c r="O473">
        <v>-171.5</v>
      </c>
      <c r="P473">
        <v>0.75</v>
      </c>
      <c r="Q473">
        <v>50.308500000000002</v>
      </c>
      <c r="R473">
        <v>1.4</v>
      </c>
      <c r="S473">
        <v>2.7523</v>
      </c>
      <c r="T473" t="s">
        <v>722</v>
      </c>
    </row>
    <row r="474" spans="1:20">
      <c r="A474" t="s">
        <v>700</v>
      </c>
      <c r="B474" t="s">
        <v>3</v>
      </c>
      <c r="C474" t="s">
        <v>41</v>
      </c>
      <c r="D474" t="s">
        <v>3</v>
      </c>
      <c r="E474" t="s">
        <v>41</v>
      </c>
      <c r="F474">
        <v>-127.36539999999999</v>
      </c>
      <c r="G474">
        <v>5.7165999999999997</v>
      </c>
      <c r="H474" t="s">
        <v>722</v>
      </c>
      <c r="I474" t="s">
        <v>722</v>
      </c>
      <c r="J474">
        <v>473</v>
      </c>
      <c r="K474">
        <v>105</v>
      </c>
      <c r="L474" t="s">
        <v>722</v>
      </c>
      <c r="M474">
        <v>0.51290000000000002</v>
      </c>
      <c r="N474" t="s">
        <v>722</v>
      </c>
      <c r="O474" t="s">
        <v>722</v>
      </c>
      <c r="P474">
        <v>0.5</v>
      </c>
      <c r="Q474">
        <v>10.9499</v>
      </c>
      <c r="R474">
        <v>0.06</v>
      </c>
      <c r="S474">
        <v>4.3906999999999998</v>
      </c>
      <c r="T474" t="s">
        <v>722</v>
      </c>
    </row>
    <row r="475" spans="1:20">
      <c r="A475" t="s">
        <v>356</v>
      </c>
      <c r="B475" t="s">
        <v>2</v>
      </c>
      <c r="C475" t="s">
        <v>75</v>
      </c>
      <c r="D475" t="s">
        <v>2</v>
      </c>
      <c r="E475" t="s">
        <v>75</v>
      </c>
      <c r="F475">
        <v>-127.4114</v>
      </c>
      <c r="G475">
        <v>23.5915</v>
      </c>
      <c r="H475" t="s">
        <v>722</v>
      </c>
      <c r="I475" t="s">
        <v>722</v>
      </c>
      <c r="J475">
        <v>474</v>
      </c>
      <c r="K475">
        <v>147</v>
      </c>
      <c r="L475" t="s">
        <v>722</v>
      </c>
      <c r="M475">
        <v>0.52210000000000001</v>
      </c>
      <c r="N475">
        <v>237.5</v>
      </c>
      <c r="O475">
        <v>-236.5</v>
      </c>
      <c r="P475">
        <v>0</v>
      </c>
      <c r="Q475">
        <v>38.697899999999997</v>
      </c>
      <c r="R475">
        <v>-1.9922</v>
      </c>
      <c r="S475">
        <v>7.3883000000000001</v>
      </c>
      <c r="T475" t="s">
        <v>722</v>
      </c>
    </row>
    <row r="476" spans="1:20">
      <c r="A476" t="s">
        <v>424</v>
      </c>
      <c r="B476" t="s">
        <v>2</v>
      </c>
      <c r="C476" t="s">
        <v>62</v>
      </c>
      <c r="D476" t="s">
        <v>2</v>
      </c>
      <c r="E476" t="s">
        <v>62</v>
      </c>
      <c r="F476">
        <v>-127.4182</v>
      </c>
      <c r="G476">
        <v>23.584700000000002</v>
      </c>
      <c r="H476" t="s">
        <v>722</v>
      </c>
      <c r="I476" t="s">
        <v>722</v>
      </c>
      <c r="J476">
        <v>475</v>
      </c>
      <c r="K476">
        <v>148</v>
      </c>
      <c r="L476" t="s">
        <v>722</v>
      </c>
      <c r="M476">
        <v>1.0468</v>
      </c>
      <c r="N476">
        <v>79</v>
      </c>
      <c r="O476">
        <v>-396</v>
      </c>
      <c r="P476">
        <v>0.25</v>
      </c>
      <c r="Q476">
        <v>38.5212</v>
      </c>
      <c r="R476">
        <v>0.5</v>
      </c>
      <c r="S476">
        <v>3.7423000000000002</v>
      </c>
      <c r="T476" t="s">
        <v>722</v>
      </c>
    </row>
    <row r="477" spans="1:20">
      <c r="A477" t="s">
        <v>661</v>
      </c>
      <c r="B477" t="s">
        <v>3</v>
      </c>
      <c r="C477" t="s">
        <v>44</v>
      </c>
      <c r="D477" t="s">
        <v>3</v>
      </c>
      <c r="E477" t="s">
        <v>44</v>
      </c>
      <c r="F477">
        <v>-127.6769</v>
      </c>
      <c r="G477">
        <v>5.4051</v>
      </c>
      <c r="H477" t="s">
        <v>722</v>
      </c>
      <c r="I477" t="s">
        <v>722</v>
      </c>
      <c r="J477">
        <v>476</v>
      </c>
      <c r="K477">
        <v>106</v>
      </c>
      <c r="L477" t="s">
        <v>722</v>
      </c>
      <c r="M477">
        <v>0.44790000000000002</v>
      </c>
      <c r="N477" t="s">
        <v>722</v>
      </c>
      <c r="O477" t="s">
        <v>722</v>
      </c>
      <c r="P477">
        <v>0</v>
      </c>
      <c r="Q477">
        <v>9.8742000000000001</v>
      </c>
      <c r="R477">
        <v>0</v>
      </c>
      <c r="S477">
        <v>3.5988000000000002</v>
      </c>
      <c r="T477" t="s">
        <v>722</v>
      </c>
    </row>
    <row r="478" spans="1:20">
      <c r="A478" t="s">
        <v>662</v>
      </c>
      <c r="B478" t="s">
        <v>3</v>
      </c>
      <c r="C478" t="s">
        <v>88</v>
      </c>
      <c r="D478" t="s">
        <v>3</v>
      </c>
      <c r="E478" t="s">
        <v>88</v>
      </c>
      <c r="F478">
        <v>-128.0797</v>
      </c>
      <c r="G478">
        <v>5.0023</v>
      </c>
      <c r="H478" t="s">
        <v>722</v>
      </c>
      <c r="I478" t="s">
        <v>722</v>
      </c>
      <c r="J478">
        <v>477</v>
      </c>
      <c r="K478">
        <v>107</v>
      </c>
      <c r="L478" t="s">
        <v>722</v>
      </c>
      <c r="M478">
        <v>9.0399999999999994E-2</v>
      </c>
      <c r="N478" t="s">
        <v>722</v>
      </c>
      <c r="O478" t="s">
        <v>722</v>
      </c>
      <c r="P478">
        <v>0.25</v>
      </c>
      <c r="Q478">
        <v>9.6026000000000007</v>
      </c>
      <c r="R478">
        <v>0</v>
      </c>
      <c r="S478">
        <v>5.3648999999999996</v>
      </c>
      <c r="T478" t="s">
        <v>722</v>
      </c>
    </row>
    <row r="479" spans="1:20">
      <c r="A479" t="s">
        <v>563</v>
      </c>
      <c r="B479" t="s">
        <v>3</v>
      </c>
      <c r="C479" t="s">
        <v>132</v>
      </c>
      <c r="D479" t="s">
        <v>3</v>
      </c>
      <c r="E479" t="s">
        <v>132</v>
      </c>
      <c r="F479">
        <v>-128.16990000000001</v>
      </c>
      <c r="G479">
        <v>4.9120999999999997</v>
      </c>
      <c r="H479" t="s">
        <v>722</v>
      </c>
      <c r="I479" t="s">
        <v>722</v>
      </c>
      <c r="J479">
        <v>478</v>
      </c>
      <c r="K479">
        <v>108</v>
      </c>
      <c r="L479" t="s">
        <v>722</v>
      </c>
      <c r="M479">
        <v>0.19009999999999999</v>
      </c>
      <c r="N479" t="s">
        <v>722</v>
      </c>
      <c r="O479" t="s">
        <v>722</v>
      </c>
      <c r="P479">
        <v>0</v>
      </c>
      <c r="Q479">
        <v>8.2472999999999992</v>
      </c>
      <c r="R479">
        <v>0.6976</v>
      </c>
      <c r="S479">
        <v>5.9518000000000004</v>
      </c>
      <c r="T479" t="s">
        <v>722</v>
      </c>
    </row>
    <row r="480" spans="1:20">
      <c r="A480" t="s">
        <v>665</v>
      </c>
      <c r="B480" t="s">
        <v>3</v>
      </c>
      <c r="C480" t="s">
        <v>22</v>
      </c>
      <c r="D480" t="s">
        <v>3</v>
      </c>
      <c r="E480" t="s">
        <v>22</v>
      </c>
      <c r="F480">
        <v>-128.1703</v>
      </c>
      <c r="G480">
        <v>4.9116999999999997</v>
      </c>
      <c r="H480" t="s">
        <v>722</v>
      </c>
      <c r="I480" t="s">
        <v>722</v>
      </c>
      <c r="J480">
        <v>479</v>
      </c>
      <c r="K480">
        <v>109</v>
      </c>
      <c r="L480" t="s">
        <v>722</v>
      </c>
      <c r="M480">
        <v>0.39979999999999999</v>
      </c>
      <c r="N480">
        <v>177</v>
      </c>
      <c r="O480">
        <v>-302</v>
      </c>
      <c r="P480">
        <v>0.25</v>
      </c>
      <c r="Q480">
        <v>8.6267999999999994</v>
      </c>
      <c r="R480">
        <v>0</v>
      </c>
      <c r="S480">
        <v>5.8289999999999997</v>
      </c>
      <c r="T480" t="s">
        <v>722</v>
      </c>
    </row>
    <row r="481" spans="1:20">
      <c r="A481" t="s">
        <v>316</v>
      </c>
      <c r="B481" t="s">
        <v>0</v>
      </c>
      <c r="C481" t="s">
        <v>55</v>
      </c>
      <c r="D481" t="s">
        <v>0</v>
      </c>
      <c r="E481" t="s">
        <v>55</v>
      </c>
      <c r="F481">
        <v>-128.36060000000001</v>
      </c>
      <c r="G481">
        <v>127.4479</v>
      </c>
      <c r="H481" t="s">
        <v>722</v>
      </c>
      <c r="I481">
        <v>257</v>
      </c>
      <c r="J481">
        <v>480</v>
      </c>
      <c r="K481">
        <v>30</v>
      </c>
      <c r="L481" t="s">
        <v>722</v>
      </c>
      <c r="M481">
        <v>2.7559</v>
      </c>
      <c r="N481">
        <v>205.79</v>
      </c>
      <c r="O481">
        <v>-274.20999999999998</v>
      </c>
      <c r="P481">
        <v>1</v>
      </c>
      <c r="Q481">
        <v>172.4496</v>
      </c>
      <c r="R481">
        <v>33.8018</v>
      </c>
      <c r="S481">
        <v>6.5491000000000001</v>
      </c>
      <c r="T481">
        <v>5</v>
      </c>
    </row>
    <row r="482" spans="1:20">
      <c r="A482" t="s">
        <v>393</v>
      </c>
      <c r="B482" t="s">
        <v>2</v>
      </c>
      <c r="C482" t="s">
        <v>36</v>
      </c>
      <c r="D482" t="s">
        <v>2</v>
      </c>
      <c r="E482" t="s">
        <v>36</v>
      </c>
      <c r="F482">
        <v>-128.44890000000001</v>
      </c>
      <c r="G482">
        <v>22.553999999999998</v>
      </c>
      <c r="H482" t="s">
        <v>722</v>
      </c>
      <c r="I482" t="s">
        <v>722</v>
      </c>
      <c r="J482">
        <v>481</v>
      </c>
      <c r="K482">
        <v>149</v>
      </c>
      <c r="L482" t="s">
        <v>722</v>
      </c>
      <c r="M482">
        <v>0.1585</v>
      </c>
      <c r="N482">
        <v>175</v>
      </c>
      <c r="O482">
        <v>-306</v>
      </c>
      <c r="P482">
        <v>0.25</v>
      </c>
      <c r="Q482">
        <v>47.551200000000001</v>
      </c>
      <c r="R482">
        <v>6</v>
      </c>
      <c r="S482">
        <v>2.4340000000000002</v>
      </c>
      <c r="T482" t="s">
        <v>722</v>
      </c>
    </row>
    <row r="483" spans="1:20">
      <c r="A483" t="s">
        <v>426</v>
      </c>
      <c r="B483" t="s">
        <v>2</v>
      </c>
      <c r="C483" t="s">
        <v>28</v>
      </c>
      <c r="D483" t="s">
        <v>2</v>
      </c>
      <c r="E483" t="s">
        <v>28</v>
      </c>
      <c r="F483">
        <v>-128.4812</v>
      </c>
      <c r="G483">
        <v>22.521699999999999</v>
      </c>
      <c r="H483" t="s">
        <v>722</v>
      </c>
      <c r="I483" t="s">
        <v>722</v>
      </c>
      <c r="J483">
        <v>482</v>
      </c>
      <c r="K483">
        <v>150</v>
      </c>
      <c r="L483" t="s">
        <v>722</v>
      </c>
      <c r="M483">
        <v>0.37990000000000002</v>
      </c>
      <c r="N483">
        <v>319</v>
      </c>
      <c r="O483">
        <v>-163</v>
      </c>
      <c r="P483">
        <v>0.66669999999999996</v>
      </c>
      <c r="Q483">
        <v>30.572700000000001</v>
      </c>
      <c r="R483">
        <v>3.8226</v>
      </c>
      <c r="S483">
        <v>4.0928000000000004</v>
      </c>
      <c r="T483" t="s">
        <v>722</v>
      </c>
    </row>
    <row r="484" spans="1:20">
      <c r="A484" t="s">
        <v>882</v>
      </c>
      <c r="B484" t="s">
        <v>3</v>
      </c>
      <c r="C484" t="s">
        <v>341</v>
      </c>
      <c r="D484" t="s">
        <v>3</v>
      </c>
      <c r="E484" t="s">
        <v>341</v>
      </c>
      <c r="F484">
        <v>-128.5497</v>
      </c>
      <c r="G484">
        <v>4.5323000000000002</v>
      </c>
      <c r="H484" t="s">
        <v>722</v>
      </c>
      <c r="I484" t="s">
        <v>722</v>
      </c>
      <c r="J484">
        <v>483</v>
      </c>
      <c r="K484">
        <v>110</v>
      </c>
      <c r="L484" t="s">
        <v>722</v>
      </c>
      <c r="M484">
        <v>7.0699999999999999E-2</v>
      </c>
      <c r="N484" t="s">
        <v>722</v>
      </c>
      <c r="O484" t="s">
        <v>722</v>
      </c>
      <c r="P484">
        <v>0.66669999999999996</v>
      </c>
      <c r="Q484">
        <v>10.3559</v>
      </c>
      <c r="R484">
        <v>0</v>
      </c>
      <c r="S484">
        <v>4.3339999999999996</v>
      </c>
      <c r="T484" t="s">
        <v>722</v>
      </c>
    </row>
    <row r="485" spans="1:20">
      <c r="A485" t="s">
        <v>1062</v>
      </c>
      <c r="B485" t="s">
        <v>1</v>
      </c>
      <c r="C485" t="s">
        <v>34</v>
      </c>
      <c r="D485" t="s">
        <v>1</v>
      </c>
      <c r="E485" t="s">
        <v>34</v>
      </c>
      <c r="F485">
        <v>-128.577</v>
      </c>
      <c r="G485">
        <v>15.189299999999999</v>
      </c>
      <c r="H485" t="s">
        <v>722</v>
      </c>
      <c r="I485" t="s">
        <v>722</v>
      </c>
      <c r="J485">
        <v>484</v>
      </c>
      <c r="K485">
        <v>128</v>
      </c>
      <c r="L485" t="s">
        <v>722</v>
      </c>
      <c r="M485">
        <v>0.21310000000000001</v>
      </c>
      <c r="N485" t="s">
        <v>722</v>
      </c>
      <c r="O485" t="s">
        <v>722</v>
      </c>
      <c r="P485">
        <v>0.25</v>
      </c>
      <c r="Q485">
        <v>30.209499999999998</v>
      </c>
      <c r="R485">
        <v>0</v>
      </c>
      <c r="S485">
        <v>2.714</v>
      </c>
      <c r="T485" t="s">
        <v>722</v>
      </c>
    </row>
    <row r="486" spans="1:20">
      <c r="A486" t="s">
        <v>705</v>
      </c>
      <c r="B486" t="s">
        <v>3</v>
      </c>
      <c r="C486" t="s">
        <v>85</v>
      </c>
      <c r="D486" t="s">
        <v>3</v>
      </c>
      <c r="E486" t="s">
        <v>85</v>
      </c>
      <c r="F486">
        <v>-128.59039999999999</v>
      </c>
      <c r="G486">
        <v>4.4916</v>
      </c>
      <c r="H486" t="s">
        <v>722</v>
      </c>
      <c r="I486" t="s">
        <v>722</v>
      </c>
      <c r="J486">
        <v>485</v>
      </c>
      <c r="K486">
        <v>111</v>
      </c>
      <c r="L486" t="s">
        <v>722</v>
      </c>
      <c r="M486">
        <v>9.0800000000000006E-2</v>
      </c>
      <c r="N486">
        <v>166.67</v>
      </c>
      <c r="O486">
        <v>-318.33</v>
      </c>
      <c r="P486">
        <v>0</v>
      </c>
      <c r="Q486">
        <v>7.0015000000000001</v>
      </c>
      <c r="R486">
        <v>0</v>
      </c>
      <c r="S486">
        <v>6.0221999999999998</v>
      </c>
      <c r="T486" t="s">
        <v>722</v>
      </c>
    </row>
    <row r="487" spans="1:20">
      <c r="A487" t="s">
        <v>683</v>
      </c>
      <c r="B487" t="s">
        <v>3</v>
      </c>
      <c r="C487" t="s">
        <v>91</v>
      </c>
      <c r="D487" t="s">
        <v>3</v>
      </c>
      <c r="E487" t="s">
        <v>91</v>
      </c>
      <c r="F487">
        <v>-128.65049999999999</v>
      </c>
      <c r="G487">
        <v>4.4316000000000004</v>
      </c>
      <c r="H487" t="s">
        <v>722</v>
      </c>
      <c r="I487" t="s">
        <v>722</v>
      </c>
      <c r="J487">
        <v>486</v>
      </c>
      <c r="K487">
        <v>112</v>
      </c>
      <c r="L487" t="s">
        <v>722</v>
      </c>
      <c r="M487">
        <v>0.1305</v>
      </c>
      <c r="N487">
        <v>63</v>
      </c>
      <c r="O487">
        <v>-423</v>
      </c>
      <c r="P487">
        <v>0.25</v>
      </c>
      <c r="Q487">
        <v>8.1372999999999998</v>
      </c>
      <c r="R487">
        <v>0</v>
      </c>
      <c r="S487">
        <v>4.6440999999999999</v>
      </c>
      <c r="T487" t="s">
        <v>722</v>
      </c>
    </row>
    <row r="488" spans="1:20">
      <c r="A488" t="s">
        <v>1040</v>
      </c>
      <c r="B488" t="s">
        <v>3</v>
      </c>
      <c r="C488" t="s">
        <v>68</v>
      </c>
      <c r="D488" t="s">
        <v>3</v>
      </c>
      <c r="E488" t="s">
        <v>68</v>
      </c>
      <c r="F488">
        <v>-128.71199999999999</v>
      </c>
      <c r="G488">
        <v>4.37</v>
      </c>
      <c r="H488" t="s">
        <v>722</v>
      </c>
      <c r="I488" t="s">
        <v>722</v>
      </c>
      <c r="J488">
        <v>487</v>
      </c>
      <c r="K488">
        <v>113</v>
      </c>
      <c r="L488" t="s">
        <v>722</v>
      </c>
      <c r="M488">
        <v>0.20860000000000001</v>
      </c>
      <c r="N488" t="s">
        <v>722</v>
      </c>
      <c r="O488" t="s">
        <v>722</v>
      </c>
      <c r="P488">
        <v>1</v>
      </c>
      <c r="Q488">
        <v>4.1494999999999997</v>
      </c>
      <c r="R488">
        <v>3.2</v>
      </c>
      <c r="S488">
        <v>7.7302</v>
      </c>
      <c r="T488" t="s">
        <v>722</v>
      </c>
    </row>
    <row r="489" spans="1:20">
      <c r="A489" t="s">
        <v>538</v>
      </c>
      <c r="B489" t="s">
        <v>1</v>
      </c>
      <c r="C489" t="s">
        <v>39</v>
      </c>
      <c r="D489" t="s">
        <v>1</v>
      </c>
      <c r="E489" t="s">
        <v>39</v>
      </c>
      <c r="F489">
        <v>-128.7217</v>
      </c>
      <c r="G489">
        <v>15.044600000000001</v>
      </c>
      <c r="H489" t="s">
        <v>722</v>
      </c>
      <c r="I489" t="s">
        <v>722</v>
      </c>
      <c r="J489">
        <v>488</v>
      </c>
      <c r="K489">
        <v>129</v>
      </c>
      <c r="L489" t="s">
        <v>722</v>
      </c>
      <c r="M489">
        <v>0.33829999999999999</v>
      </c>
      <c r="N489">
        <v>36</v>
      </c>
      <c r="O489">
        <v>-452</v>
      </c>
      <c r="P489">
        <v>0</v>
      </c>
      <c r="Q489">
        <v>22.454599999999999</v>
      </c>
      <c r="R489">
        <v>4.1730999999999998</v>
      </c>
      <c r="S489">
        <v>3.3157000000000001</v>
      </c>
      <c r="T489" t="s">
        <v>722</v>
      </c>
    </row>
    <row r="490" spans="1:20">
      <c r="A490" t="s">
        <v>422</v>
      </c>
      <c r="B490" t="s">
        <v>2</v>
      </c>
      <c r="C490" t="s">
        <v>41</v>
      </c>
      <c r="D490" t="s">
        <v>2</v>
      </c>
      <c r="E490" t="s">
        <v>41</v>
      </c>
      <c r="F490">
        <v>-128.73339999999999</v>
      </c>
      <c r="G490">
        <v>22.269400000000001</v>
      </c>
      <c r="H490" t="s">
        <v>722</v>
      </c>
      <c r="I490" t="s">
        <v>722</v>
      </c>
      <c r="J490">
        <v>489</v>
      </c>
      <c r="K490">
        <v>151</v>
      </c>
      <c r="L490" t="s">
        <v>722</v>
      </c>
      <c r="M490">
        <v>0.4506</v>
      </c>
      <c r="N490" t="s">
        <v>722</v>
      </c>
      <c r="O490" t="s">
        <v>722</v>
      </c>
      <c r="P490">
        <v>0.33329999999999999</v>
      </c>
      <c r="Q490">
        <v>40.626399999999997</v>
      </c>
      <c r="R490">
        <v>3.3359000000000001</v>
      </c>
      <c r="S490">
        <v>1.9871000000000001</v>
      </c>
      <c r="T490" t="s">
        <v>722</v>
      </c>
    </row>
    <row r="491" spans="1:20">
      <c r="A491" t="s">
        <v>820</v>
      </c>
      <c r="B491" t="s">
        <v>3</v>
      </c>
      <c r="C491" t="s">
        <v>341</v>
      </c>
      <c r="D491" t="s">
        <v>3</v>
      </c>
      <c r="E491" t="s">
        <v>341</v>
      </c>
      <c r="F491">
        <v>-128.84989999999999</v>
      </c>
      <c r="G491">
        <v>4.2321999999999997</v>
      </c>
      <c r="H491" t="s">
        <v>722</v>
      </c>
      <c r="I491" t="s">
        <v>722</v>
      </c>
      <c r="J491">
        <v>490</v>
      </c>
      <c r="K491">
        <v>114</v>
      </c>
      <c r="L491" t="s">
        <v>722</v>
      </c>
      <c r="M491">
        <v>0.21049999999999999</v>
      </c>
      <c r="N491" t="s">
        <v>722</v>
      </c>
      <c r="O491" t="s">
        <v>722</v>
      </c>
      <c r="P491">
        <v>0</v>
      </c>
      <c r="Q491">
        <v>7.7755000000000001</v>
      </c>
      <c r="R491">
        <v>0</v>
      </c>
      <c r="S491">
        <v>5.5457999999999998</v>
      </c>
      <c r="T491" t="s">
        <v>722</v>
      </c>
    </row>
    <row r="492" spans="1:20">
      <c r="A492" t="s">
        <v>553</v>
      </c>
      <c r="B492" t="s">
        <v>1</v>
      </c>
      <c r="C492" t="s">
        <v>62</v>
      </c>
      <c r="D492" t="s">
        <v>1</v>
      </c>
      <c r="E492" t="s">
        <v>62</v>
      </c>
      <c r="F492">
        <v>-128.85839999999999</v>
      </c>
      <c r="G492">
        <v>14.9079</v>
      </c>
      <c r="H492" t="s">
        <v>722</v>
      </c>
      <c r="I492" t="s">
        <v>722</v>
      </c>
      <c r="J492">
        <v>491</v>
      </c>
      <c r="K492">
        <v>130</v>
      </c>
      <c r="L492" t="s">
        <v>722</v>
      </c>
      <c r="M492">
        <v>0.68659999999999999</v>
      </c>
      <c r="N492" t="s">
        <v>722</v>
      </c>
      <c r="O492" t="s">
        <v>722</v>
      </c>
      <c r="P492">
        <v>0</v>
      </c>
      <c r="Q492">
        <v>26.517299999999999</v>
      </c>
      <c r="R492">
        <v>1</v>
      </c>
      <c r="S492">
        <v>2.8984999999999999</v>
      </c>
      <c r="T492" t="s">
        <v>722</v>
      </c>
    </row>
    <row r="493" spans="1:20">
      <c r="A493" t="s">
        <v>435</v>
      </c>
      <c r="B493" t="s">
        <v>2</v>
      </c>
      <c r="C493" t="s">
        <v>64</v>
      </c>
      <c r="D493" t="s">
        <v>2</v>
      </c>
      <c r="E493" t="s">
        <v>64</v>
      </c>
      <c r="F493">
        <v>-128.9889</v>
      </c>
      <c r="G493">
        <v>22.013999999999999</v>
      </c>
      <c r="H493" t="s">
        <v>722</v>
      </c>
      <c r="I493" t="s">
        <v>722</v>
      </c>
      <c r="J493">
        <v>492</v>
      </c>
      <c r="K493">
        <v>152</v>
      </c>
      <c r="L493" t="s">
        <v>722</v>
      </c>
      <c r="M493">
        <v>1.0022</v>
      </c>
      <c r="N493">
        <v>235.5</v>
      </c>
      <c r="O493">
        <v>-256.5</v>
      </c>
      <c r="P493">
        <v>2.25</v>
      </c>
      <c r="Q493">
        <v>40.148099999999999</v>
      </c>
      <c r="R493">
        <v>1.4</v>
      </c>
      <c r="S493">
        <v>2.0215999999999998</v>
      </c>
      <c r="T493" t="s">
        <v>722</v>
      </c>
    </row>
    <row r="494" spans="1:20">
      <c r="A494" t="s">
        <v>687</v>
      </c>
      <c r="B494" t="s">
        <v>3</v>
      </c>
      <c r="C494" t="s">
        <v>83</v>
      </c>
      <c r="D494" t="s">
        <v>3</v>
      </c>
      <c r="E494" t="s">
        <v>83</v>
      </c>
      <c r="F494">
        <v>-128.9914</v>
      </c>
      <c r="G494">
        <v>4.0906000000000002</v>
      </c>
      <c r="H494" t="s">
        <v>722</v>
      </c>
      <c r="I494" t="s">
        <v>722</v>
      </c>
      <c r="J494">
        <v>493</v>
      </c>
      <c r="K494">
        <v>115</v>
      </c>
      <c r="L494" t="s">
        <v>722</v>
      </c>
      <c r="M494">
        <v>0.36099999999999999</v>
      </c>
      <c r="N494" t="s">
        <v>722</v>
      </c>
      <c r="O494" t="s">
        <v>722</v>
      </c>
      <c r="P494">
        <v>0</v>
      </c>
      <c r="Q494">
        <v>8.1495999999999995</v>
      </c>
      <c r="R494">
        <v>0</v>
      </c>
      <c r="S494">
        <v>5.9984999999999999</v>
      </c>
      <c r="T494" t="s">
        <v>722</v>
      </c>
    </row>
    <row r="495" spans="1:20">
      <c r="A495" t="s">
        <v>702</v>
      </c>
      <c r="B495" t="s">
        <v>3</v>
      </c>
      <c r="C495" t="s">
        <v>34</v>
      </c>
      <c r="D495" t="s">
        <v>3</v>
      </c>
      <c r="E495" t="s">
        <v>34</v>
      </c>
      <c r="F495">
        <v>-129.1293</v>
      </c>
      <c r="G495">
        <v>3.9527000000000001</v>
      </c>
      <c r="H495" t="s">
        <v>722</v>
      </c>
      <c r="I495" t="s">
        <v>722</v>
      </c>
      <c r="J495">
        <v>494</v>
      </c>
      <c r="K495">
        <v>116</v>
      </c>
      <c r="L495" t="s">
        <v>722</v>
      </c>
      <c r="M495">
        <v>0.46739999999999998</v>
      </c>
      <c r="N495">
        <v>105</v>
      </c>
      <c r="O495">
        <v>-389</v>
      </c>
      <c r="P495">
        <v>0</v>
      </c>
      <c r="Q495">
        <v>5.4112</v>
      </c>
      <c r="R495">
        <v>0.1</v>
      </c>
      <c r="S495">
        <v>5.0823999999999998</v>
      </c>
      <c r="T495" t="s">
        <v>722</v>
      </c>
    </row>
    <row r="496" spans="1:20">
      <c r="A496" t="s">
        <v>552</v>
      </c>
      <c r="B496" t="s">
        <v>1</v>
      </c>
      <c r="C496" t="s">
        <v>41</v>
      </c>
      <c r="D496" t="s">
        <v>1</v>
      </c>
      <c r="E496" t="s">
        <v>41</v>
      </c>
      <c r="F496">
        <v>-129.26179999999999</v>
      </c>
      <c r="G496">
        <v>14.5045</v>
      </c>
      <c r="H496" t="s">
        <v>722</v>
      </c>
      <c r="I496" t="s">
        <v>722</v>
      </c>
      <c r="J496">
        <v>495</v>
      </c>
      <c r="K496">
        <v>131</v>
      </c>
      <c r="L496" t="s">
        <v>722</v>
      </c>
      <c r="M496">
        <v>0.66579999999999995</v>
      </c>
      <c r="N496">
        <v>179.5</v>
      </c>
      <c r="O496">
        <v>-315.5</v>
      </c>
      <c r="P496">
        <v>0</v>
      </c>
      <c r="Q496">
        <v>21.108699999999999</v>
      </c>
      <c r="R496">
        <v>1.8</v>
      </c>
      <c r="S496">
        <v>4.9824999999999999</v>
      </c>
      <c r="T496" t="s">
        <v>722</v>
      </c>
    </row>
    <row r="497" spans="1:20">
      <c r="A497" t="s">
        <v>752</v>
      </c>
      <c r="B497" t="s">
        <v>2</v>
      </c>
      <c r="C497" t="s">
        <v>341</v>
      </c>
      <c r="D497" t="s">
        <v>2</v>
      </c>
      <c r="E497" t="s">
        <v>341</v>
      </c>
      <c r="F497">
        <v>-129.3792</v>
      </c>
      <c r="G497">
        <v>21.623699999999999</v>
      </c>
      <c r="H497" t="s">
        <v>722</v>
      </c>
      <c r="I497" t="s">
        <v>722</v>
      </c>
      <c r="J497">
        <v>496</v>
      </c>
      <c r="K497">
        <v>153</v>
      </c>
      <c r="L497" t="s">
        <v>722</v>
      </c>
      <c r="M497">
        <v>1.7709999999999999</v>
      </c>
      <c r="N497">
        <v>437</v>
      </c>
      <c r="O497">
        <v>-59</v>
      </c>
      <c r="P497">
        <v>0</v>
      </c>
      <c r="Q497">
        <v>29.0336</v>
      </c>
      <c r="R497">
        <v>0</v>
      </c>
      <c r="S497">
        <v>3.1983000000000001</v>
      </c>
      <c r="T497" t="s">
        <v>722</v>
      </c>
    </row>
    <row r="498" spans="1:20">
      <c r="A498" t="s">
        <v>1244</v>
      </c>
      <c r="B498" t="s">
        <v>3</v>
      </c>
      <c r="C498" t="s">
        <v>39</v>
      </c>
      <c r="D498" t="s">
        <v>3</v>
      </c>
      <c r="E498" t="s">
        <v>39</v>
      </c>
      <c r="F498">
        <v>-129.57560000000001</v>
      </c>
      <c r="G498">
        <v>3.5064000000000002</v>
      </c>
      <c r="H498" t="s">
        <v>722</v>
      </c>
      <c r="I498" t="s">
        <v>722</v>
      </c>
      <c r="J498">
        <v>497</v>
      </c>
      <c r="K498">
        <v>117</v>
      </c>
      <c r="L498" t="s">
        <v>722</v>
      </c>
      <c r="M498">
        <v>0.10299999999999999</v>
      </c>
      <c r="N498" t="s">
        <v>722</v>
      </c>
      <c r="O498" t="s">
        <v>722</v>
      </c>
      <c r="P498">
        <v>0.66669999999999996</v>
      </c>
      <c r="Q498">
        <v>7.8098999999999998</v>
      </c>
      <c r="R498">
        <v>0</v>
      </c>
      <c r="S498">
        <v>5.5228000000000002</v>
      </c>
      <c r="T498" t="s">
        <v>722</v>
      </c>
    </row>
    <row r="499" spans="1:20">
      <c r="A499" t="s">
        <v>674</v>
      </c>
      <c r="B499" t="s">
        <v>3</v>
      </c>
      <c r="C499" t="s">
        <v>19</v>
      </c>
      <c r="D499" t="s">
        <v>3</v>
      </c>
      <c r="E499" t="s">
        <v>19</v>
      </c>
      <c r="F499">
        <v>-129.61779999999999</v>
      </c>
      <c r="G499">
        <v>3.4641999999999999</v>
      </c>
      <c r="H499" t="s">
        <v>722</v>
      </c>
      <c r="I499" t="s">
        <v>722</v>
      </c>
      <c r="J499">
        <v>498</v>
      </c>
      <c r="K499">
        <v>118</v>
      </c>
      <c r="L499" t="s">
        <v>722</v>
      </c>
      <c r="M499">
        <v>0.1414</v>
      </c>
      <c r="N499" t="s">
        <v>722</v>
      </c>
      <c r="O499" t="s">
        <v>722</v>
      </c>
      <c r="P499">
        <v>0.5</v>
      </c>
      <c r="Q499">
        <v>5.8578999999999999</v>
      </c>
      <c r="R499">
        <v>0</v>
      </c>
      <c r="S499">
        <v>5.6798000000000002</v>
      </c>
      <c r="T499" t="s">
        <v>722</v>
      </c>
    </row>
    <row r="500" spans="1:20">
      <c r="A500" t="s">
        <v>1245</v>
      </c>
      <c r="B500" t="s">
        <v>3</v>
      </c>
      <c r="C500" t="s">
        <v>28</v>
      </c>
      <c r="D500" t="s">
        <v>3</v>
      </c>
      <c r="E500" t="s">
        <v>28</v>
      </c>
      <c r="F500">
        <v>-129.73939999999999</v>
      </c>
      <c r="G500">
        <v>3.3426</v>
      </c>
      <c r="H500" t="s">
        <v>722</v>
      </c>
      <c r="I500" t="s">
        <v>722</v>
      </c>
      <c r="J500">
        <v>499</v>
      </c>
      <c r="K500">
        <v>119</v>
      </c>
      <c r="L500" t="s">
        <v>722</v>
      </c>
      <c r="M500">
        <v>5.7500000000000002E-2</v>
      </c>
      <c r="N500">
        <v>118</v>
      </c>
      <c r="O500">
        <v>-381</v>
      </c>
      <c r="P500">
        <v>0.25</v>
      </c>
      <c r="Q500">
        <v>6.8731</v>
      </c>
      <c r="R500">
        <v>0</v>
      </c>
      <c r="S500">
        <v>6.1750999999999996</v>
      </c>
      <c r="T500" t="s">
        <v>722</v>
      </c>
    </row>
    <row r="501" spans="1:20">
      <c r="A501" t="s">
        <v>315</v>
      </c>
      <c r="B501" t="s">
        <v>0</v>
      </c>
      <c r="C501" t="s">
        <v>47</v>
      </c>
      <c r="D501" t="s">
        <v>0</v>
      </c>
      <c r="E501" t="s">
        <v>47</v>
      </c>
      <c r="F501">
        <v>-129.75479999999999</v>
      </c>
      <c r="G501">
        <v>126.0536</v>
      </c>
      <c r="H501" t="s">
        <v>722</v>
      </c>
      <c r="I501">
        <v>266</v>
      </c>
      <c r="J501">
        <v>500</v>
      </c>
      <c r="K501">
        <v>31</v>
      </c>
      <c r="L501" t="s">
        <v>722</v>
      </c>
      <c r="M501">
        <v>21.412800000000001</v>
      </c>
      <c r="N501">
        <v>169.55</v>
      </c>
      <c r="O501">
        <v>-330.45</v>
      </c>
      <c r="P501">
        <v>0.5</v>
      </c>
      <c r="Q501">
        <v>169.32640000000001</v>
      </c>
      <c r="R501">
        <v>32.223100000000002</v>
      </c>
      <c r="S501">
        <v>9.1046999999999993</v>
      </c>
      <c r="T501">
        <v>2</v>
      </c>
    </row>
    <row r="502" spans="1:20">
      <c r="A502" t="s">
        <v>1247</v>
      </c>
      <c r="B502" t="s">
        <v>3</v>
      </c>
      <c r="C502" t="s">
        <v>88</v>
      </c>
      <c r="D502" t="s">
        <v>3</v>
      </c>
      <c r="E502" t="s">
        <v>88</v>
      </c>
      <c r="F502">
        <v>-129.7792</v>
      </c>
      <c r="G502">
        <v>3.3029000000000002</v>
      </c>
      <c r="H502" t="s">
        <v>722</v>
      </c>
      <c r="I502" t="s">
        <v>722</v>
      </c>
      <c r="J502">
        <v>501</v>
      </c>
      <c r="K502">
        <v>120</v>
      </c>
      <c r="L502" t="s">
        <v>722</v>
      </c>
      <c r="M502">
        <v>0.1525</v>
      </c>
      <c r="N502" t="s">
        <v>722</v>
      </c>
      <c r="O502" t="s">
        <v>722</v>
      </c>
      <c r="P502">
        <v>0</v>
      </c>
      <c r="Q502">
        <v>7.2854000000000001</v>
      </c>
      <c r="R502">
        <v>0</v>
      </c>
      <c r="S502">
        <v>6.0628000000000002</v>
      </c>
      <c r="T502" t="s">
        <v>722</v>
      </c>
    </row>
    <row r="503" spans="1:20">
      <c r="A503" t="s">
        <v>696</v>
      </c>
      <c r="B503" t="s">
        <v>3</v>
      </c>
      <c r="C503" t="s">
        <v>75</v>
      </c>
      <c r="D503" t="s">
        <v>3</v>
      </c>
      <c r="E503" t="s">
        <v>75</v>
      </c>
      <c r="F503">
        <v>-129.81469999999999</v>
      </c>
      <c r="G503">
        <v>3.2673000000000001</v>
      </c>
      <c r="H503" t="s">
        <v>722</v>
      </c>
      <c r="I503" t="s">
        <v>722</v>
      </c>
      <c r="J503">
        <v>502</v>
      </c>
      <c r="K503">
        <v>121</v>
      </c>
      <c r="L503" t="s">
        <v>722</v>
      </c>
      <c r="M503">
        <v>0.2606</v>
      </c>
      <c r="N503" t="s">
        <v>722</v>
      </c>
      <c r="O503" t="s">
        <v>722</v>
      </c>
      <c r="P503">
        <v>0.33329999999999999</v>
      </c>
      <c r="Q503">
        <v>5.6032999999999999</v>
      </c>
      <c r="R503">
        <v>0.1</v>
      </c>
      <c r="S503">
        <v>6.7464000000000004</v>
      </c>
      <c r="T503" t="s">
        <v>722</v>
      </c>
    </row>
    <row r="504" spans="1:20">
      <c r="A504" t="s">
        <v>532</v>
      </c>
      <c r="B504" t="s">
        <v>1</v>
      </c>
      <c r="C504" t="s">
        <v>141</v>
      </c>
      <c r="D504" t="s">
        <v>1</v>
      </c>
      <c r="E504" t="s">
        <v>141</v>
      </c>
      <c r="F504">
        <v>-129.82820000000001</v>
      </c>
      <c r="G504">
        <v>13.9381</v>
      </c>
      <c r="H504" t="s">
        <v>722</v>
      </c>
      <c r="I504" t="s">
        <v>722</v>
      </c>
      <c r="J504">
        <v>503</v>
      </c>
      <c r="K504">
        <v>132</v>
      </c>
      <c r="L504" t="s">
        <v>722</v>
      </c>
      <c r="M504">
        <v>0.2359</v>
      </c>
      <c r="N504">
        <v>168.5</v>
      </c>
      <c r="O504">
        <v>-334.5</v>
      </c>
      <c r="P504">
        <v>0.25</v>
      </c>
      <c r="Q504">
        <v>24.9573</v>
      </c>
      <c r="R504">
        <v>1</v>
      </c>
      <c r="S504">
        <v>3.8936000000000002</v>
      </c>
      <c r="T504" t="s">
        <v>722</v>
      </c>
    </row>
    <row r="505" spans="1:20">
      <c r="A505" t="s">
        <v>567</v>
      </c>
      <c r="B505" t="s">
        <v>1</v>
      </c>
      <c r="C505" t="s">
        <v>88</v>
      </c>
      <c r="D505" t="s">
        <v>1</v>
      </c>
      <c r="E505" t="s">
        <v>88</v>
      </c>
      <c r="F505">
        <v>-130.02690000000001</v>
      </c>
      <c r="G505">
        <v>13.7394</v>
      </c>
      <c r="H505" t="s">
        <v>722</v>
      </c>
      <c r="I505" t="s">
        <v>722</v>
      </c>
      <c r="J505">
        <v>504</v>
      </c>
      <c r="K505">
        <v>133</v>
      </c>
      <c r="L505" t="s">
        <v>722</v>
      </c>
      <c r="M505">
        <v>0.27589999999999998</v>
      </c>
      <c r="N505">
        <v>65</v>
      </c>
      <c r="O505">
        <v>-439</v>
      </c>
      <c r="P505">
        <v>0.25</v>
      </c>
      <c r="Q505">
        <v>33.508299999999998</v>
      </c>
      <c r="R505">
        <v>0</v>
      </c>
      <c r="S505">
        <v>2.077</v>
      </c>
      <c r="T505" t="s">
        <v>722</v>
      </c>
    </row>
    <row r="506" spans="1:20">
      <c r="A506" t="s">
        <v>675</v>
      </c>
      <c r="B506" t="s">
        <v>3</v>
      </c>
      <c r="C506" t="s">
        <v>17</v>
      </c>
      <c r="D506" t="s">
        <v>3</v>
      </c>
      <c r="E506" t="s">
        <v>17</v>
      </c>
      <c r="F506">
        <v>-130.0487</v>
      </c>
      <c r="G506">
        <v>3.0333999999999999</v>
      </c>
      <c r="H506" t="s">
        <v>722</v>
      </c>
      <c r="I506" t="s">
        <v>722</v>
      </c>
      <c r="J506">
        <v>505</v>
      </c>
      <c r="K506">
        <v>122</v>
      </c>
      <c r="L506" t="s">
        <v>722</v>
      </c>
      <c r="M506">
        <v>0.1326</v>
      </c>
      <c r="N506" t="s">
        <v>722</v>
      </c>
      <c r="O506" t="s">
        <v>722</v>
      </c>
      <c r="P506">
        <v>0</v>
      </c>
      <c r="Q506">
        <v>5.0067000000000004</v>
      </c>
      <c r="R506">
        <v>0</v>
      </c>
      <c r="S506">
        <v>5.9789000000000003</v>
      </c>
      <c r="T506" t="s">
        <v>722</v>
      </c>
    </row>
    <row r="507" spans="1:20">
      <c r="A507" t="s">
        <v>545</v>
      </c>
      <c r="B507" t="s">
        <v>1</v>
      </c>
      <c r="C507" t="s">
        <v>68</v>
      </c>
      <c r="D507" t="s">
        <v>1</v>
      </c>
      <c r="E507" t="s">
        <v>68</v>
      </c>
      <c r="F507">
        <v>-130.10120000000001</v>
      </c>
      <c r="G507">
        <v>13.6652</v>
      </c>
      <c r="H507" t="s">
        <v>722</v>
      </c>
      <c r="I507" t="s">
        <v>722</v>
      </c>
      <c r="J507">
        <v>506</v>
      </c>
      <c r="K507">
        <v>134</v>
      </c>
      <c r="L507" t="s">
        <v>722</v>
      </c>
      <c r="M507">
        <v>0.56420000000000003</v>
      </c>
      <c r="N507">
        <v>202</v>
      </c>
      <c r="O507">
        <v>-304</v>
      </c>
      <c r="P507">
        <v>0.25</v>
      </c>
      <c r="Q507">
        <v>24.500699999999998</v>
      </c>
      <c r="R507">
        <v>0</v>
      </c>
      <c r="S507">
        <v>3.0430999999999999</v>
      </c>
      <c r="T507" t="s">
        <v>722</v>
      </c>
    </row>
    <row r="508" spans="1:20">
      <c r="A508" t="s">
        <v>1246</v>
      </c>
      <c r="B508" t="s">
        <v>3</v>
      </c>
      <c r="C508" t="s">
        <v>68</v>
      </c>
      <c r="D508" t="s">
        <v>3</v>
      </c>
      <c r="E508" t="s">
        <v>68</v>
      </c>
      <c r="F508">
        <v>-130.102</v>
      </c>
      <c r="G508">
        <v>2.9801000000000002</v>
      </c>
      <c r="H508" t="s">
        <v>722</v>
      </c>
      <c r="I508" t="s">
        <v>722</v>
      </c>
      <c r="J508">
        <v>507</v>
      </c>
      <c r="K508">
        <v>123</v>
      </c>
      <c r="L508" t="s">
        <v>722</v>
      </c>
      <c r="M508">
        <v>0.33910000000000001</v>
      </c>
      <c r="N508">
        <v>75</v>
      </c>
      <c r="O508">
        <v>-432</v>
      </c>
      <c r="P508">
        <v>0.5</v>
      </c>
      <c r="Q508">
        <v>6.0281000000000002</v>
      </c>
      <c r="R508">
        <v>0</v>
      </c>
      <c r="S508">
        <v>6.6467000000000001</v>
      </c>
      <c r="T508" t="s">
        <v>722</v>
      </c>
    </row>
    <row r="509" spans="1:20">
      <c r="A509" t="s">
        <v>1178</v>
      </c>
      <c r="B509" t="s">
        <v>5</v>
      </c>
      <c r="C509" t="s">
        <v>341</v>
      </c>
      <c r="D509" t="s">
        <v>5</v>
      </c>
      <c r="E509" t="s">
        <v>341</v>
      </c>
      <c r="F509">
        <v>-130.13800000000001</v>
      </c>
      <c r="G509">
        <v>42.704000000000001</v>
      </c>
      <c r="H509" t="s">
        <v>722</v>
      </c>
      <c r="I509" t="s">
        <v>722</v>
      </c>
      <c r="J509">
        <v>508</v>
      </c>
      <c r="K509">
        <v>35</v>
      </c>
      <c r="L509" t="s">
        <v>722</v>
      </c>
      <c r="M509">
        <v>27.758600000000001</v>
      </c>
      <c r="N509">
        <v>96</v>
      </c>
      <c r="O509">
        <v>-412</v>
      </c>
      <c r="P509">
        <v>1</v>
      </c>
      <c r="Q509">
        <v>79.863799999999998</v>
      </c>
      <c r="R509">
        <v>0</v>
      </c>
      <c r="S509">
        <v>9.3340999999999994</v>
      </c>
      <c r="T509" t="s">
        <v>722</v>
      </c>
    </row>
    <row r="510" spans="1:20">
      <c r="A510" t="s">
        <v>677</v>
      </c>
      <c r="B510" t="s">
        <v>3</v>
      </c>
      <c r="C510" t="s">
        <v>62</v>
      </c>
      <c r="D510" t="s">
        <v>3</v>
      </c>
      <c r="E510" t="s">
        <v>62</v>
      </c>
      <c r="F510">
        <v>-130.26060000000001</v>
      </c>
      <c r="G510">
        <v>2.8214000000000001</v>
      </c>
      <c r="H510" t="s">
        <v>722</v>
      </c>
      <c r="I510" t="s">
        <v>722</v>
      </c>
      <c r="J510">
        <v>509</v>
      </c>
      <c r="K510">
        <v>124</v>
      </c>
      <c r="L510" t="s">
        <v>722</v>
      </c>
      <c r="M510">
        <v>0.46210000000000001</v>
      </c>
      <c r="N510" t="s">
        <v>722</v>
      </c>
      <c r="O510" t="s">
        <v>722</v>
      </c>
      <c r="P510">
        <v>0.33329999999999999</v>
      </c>
      <c r="Q510">
        <v>5.6405000000000003</v>
      </c>
      <c r="R510">
        <v>0</v>
      </c>
      <c r="S510">
        <v>6.1115000000000004</v>
      </c>
      <c r="T510" t="s">
        <v>722</v>
      </c>
    </row>
    <row r="511" spans="1:20">
      <c r="A511" t="s">
        <v>580</v>
      </c>
      <c r="B511" t="s">
        <v>1</v>
      </c>
      <c r="C511" t="s">
        <v>32</v>
      </c>
      <c r="D511" t="s">
        <v>1</v>
      </c>
      <c r="E511" t="s">
        <v>32</v>
      </c>
      <c r="F511">
        <v>-130.50450000000001</v>
      </c>
      <c r="G511">
        <v>13.261799999999999</v>
      </c>
      <c r="H511" t="s">
        <v>722</v>
      </c>
      <c r="I511" t="s">
        <v>722</v>
      </c>
      <c r="J511">
        <v>510</v>
      </c>
      <c r="K511">
        <v>135</v>
      </c>
      <c r="L511" t="s">
        <v>722</v>
      </c>
      <c r="M511">
        <v>0.38479999999999998</v>
      </c>
      <c r="N511">
        <v>129.5</v>
      </c>
      <c r="O511">
        <v>-380.5</v>
      </c>
      <c r="P511">
        <v>0.25</v>
      </c>
      <c r="Q511">
        <v>25.940100000000001</v>
      </c>
      <c r="R511">
        <v>0.5</v>
      </c>
      <c r="S511">
        <v>2.0853999999999999</v>
      </c>
      <c r="T511" t="s">
        <v>722</v>
      </c>
    </row>
    <row r="512" spans="1:20">
      <c r="A512" t="s">
        <v>839</v>
      </c>
      <c r="B512" t="s">
        <v>2</v>
      </c>
      <c r="C512" t="s">
        <v>341</v>
      </c>
      <c r="D512" t="s">
        <v>2</v>
      </c>
      <c r="E512" t="s">
        <v>341</v>
      </c>
      <c r="F512">
        <v>-130.60290000000001</v>
      </c>
      <c r="G512">
        <v>20.399999999999999</v>
      </c>
      <c r="H512" t="s">
        <v>722</v>
      </c>
      <c r="I512" t="s">
        <v>722</v>
      </c>
      <c r="J512">
        <v>511</v>
      </c>
      <c r="K512">
        <v>154</v>
      </c>
      <c r="L512" t="s">
        <v>722</v>
      </c>
      <c r="M512">
        <v>1.1820999999999999</v>
      </c>
      <c r="N512" t="s">
        <v>722</v>
      </c>
      <c r="O512" t="s">
        <v>722</v>
      </c>
      <c r="P512">
        <v>0.33329999999999999</v>
      </c>
      <c r="Q512">
        <v>15.960599999999999</v>
      </c>
      <c r="R512">
        <v>0</v>
      </c>
      <c r="S512">
        <v>3.4912000000000001</v>
      </c>
      <c r="T512" t="s">
        <v>722</v>
      </c>
    </row>
    <row r="513" spans="1:20">
      <c r="A513" t="s">
        <v>676</v>
      </c>
      <c r="B513" t="s">
        <v>3</v>
      </c>
      <c r="C513" t="s">
        <v>141</v>
      </c>
      <c r="D513" t="s">
        <v>3</v>
      </c>
      <c r="E513" t="s">
        <v>141</v>
      </c>
      <c r="F513">
        <v>-130.6216</v>
      </c>
      <c r="G513">
        <v>2.4605000000000001</v>
      </c>
      <c r="H513" t="s">
        <v>722</v>
      </c>
      <c r="I513" t="s">
        <v>722</v>
      </c>
      <c r="J513">
        <v>512</v>
      </c>
      <c r="K513">
        <v>125</v>
      </c>
      <c r="L513" t="s">
        <v>722</v>
      </c>
      <c r="M513">
        <v>0.45569999999999999</v>
      </c>
      <c r="N513" t="s">
        <v>722</v>
      </c>
      <c r="O513" t="s">
        <v>722</v>
      </c>
      <c r="P513">
        <v>0</v>
      </c>
      <c r="Q513">
        <v>4.2888000000000002</v>
      </c>
      <c r="R513">
        <v>0</v>
      </c>
      <c r="S513">
        <v>6.0850999999999997</v>
      </c>
      <c r="T513" t="s">
        <v>722</v>
      </c>
    </row>
    <row r="514" spans="1:20">
      <c r="A514" t="s">
        <v>321</v>
      </c>
      <c r="B514" t="s">
        <v>3</v>
      </c>
      <c r="C514" t="s">
        <v>62</v>
      </c>
      <c r="D514" t="s">
        <v>3</v>
      </c>
      <c r="E514" t="s">
        <v>62</v>
      </c>
      <c r="F514">
        <v>-130.82400000000001</v>
      </c>
      <c r="G514">
        <v>2.258</v>
      </c>
      <c r="H514" t="s">
        <v>722</v>
      </c>
      <c r="I514" t="s">
        <v>722</v>
      </c>
      <c r="J514">
        <v>513</v>
      </c>
      <c r="K514">
        <v>126</v>
      </c>
      <c r="L514" t="s">
        <v>722</v>
      </c>
      <c r="M514">
        <v>0.62290000000000001</v>
      </c>
      <c r="N514">
        <v>393</v>
      </c>
      <c r="O514">
        <v>-120</v>
      </c>
      <c r="P514">
        <v>1.25</v>
      </c>
      <c r="Q514">
        <v>2.9908999999999999</v>
      </c>
      <c r="R514">
        <v>0</v>
      </c>
      <c r="S514">
        <v>5.4112999999999998</v>
      </c>
      <c r="T514" t="s">
        <v>722</v>
      </c>
    </row>
    <row r="515" spans="1:20">
      <c r="A515" t="s">
        <v>573</v>
      </c>
      <c r="B515" t="s">
        <v>1</v>
      </c>
      <c r="C515" t="s">
        <v>47</v>
      </c>
      <c r="D515" t="s">
        <v>1</v>
      </c>
      <c r="E515" t="s">
        <v>47</v>
      </c>
      <c r="F515">
        <v>-130.8263</v>
      </c>
      <c r="G515">
        <v>12.940099999999999</v>
      </c>
      <c r="H515" t="s">
        <v>722</v>
      </c>
      <c r="I515" t="s">
        <v>722</v>
      </c>
      <c r="J515">
        <v>514</v>
      </c>
      <c r="K515">
        <v>136</v>
      </c>
      <c r="L515" t="s">
        <v>722</v>
      </c>
      <c r="M515">
        <v>0.20760000000000001</v>
      </c>
      <c r="N515" t="s">
        <v>722</v>
      </c>
      <c r="O515" t="s">
        <v>722</v>
      </c>
      <c r="P515">
        <v>0.5</v>
      </c>
      <c r="Q515">
        <v>21.080300000000001</v>
      </c>
      <c r="R515">
        <v>1</v>
      </c>
      <c r="S515">
        <v>4.0811999999999999</v>
      </c>
      <c r="T515" t="s">
        <v>722</v>
      </c>
    </row>
    <row r="516" spans="1:20">
      <c r="A516" t="s">
        <v>531</v>
      </c>
      <c r="B516" t="s">
        <v>1</v>
      </c>
      <c r="C516" t="s">
        <v>68</v>
      </c>
      <c r="D516" t="s">
        <v>1</v>
      </c>
      <c r="E516" t="s">
        <v>68</v>
      </c>
      <c r="F516">
        <v>-130.95240000000001</v>
      </c>
      <c r="G516">
        <v>12.8139</v>
      </c>
      <c r="H516" t="s">
        <v>722</v>
      </c>
      <c r="I516" t="s">
        <v>722</v>
      </c>
      <c r="J516">
        <v>515</v>
      </c>
      <c r="K516">
        <v>137</v>
      </c>
      <c r="L516" t="s">
        <v>722</v>
      </c>
      <c r="M516">
        <v>0.2384</v>
      </c>
      <c r="N516">
        <v>106</v>
      </c>
      <c r="O516">
        <v>-409</v>
      </c>
      <c r="P516">
        <v>0</v>
      </c>
      <c r="Q516">
        <v>23.282699999999998</v>
      </c>
      <c r="R516">
        <v>0</v>
      </c>
      <c r="S516">
        <v>3.3321999999999998</v>
      </c>
      <c r="T516" t="s">
        <v>722</v>
      </c>
    </row>
    <row r="517" spans="1:20">
      <c r="A517" t="s">
        <v>559</v>
      </c>
      <c r="B517" t="s">
        <v>1</v>
      </c>
      <c r="C517" t="s">
        <v>17</v>
      </c>
      <c r="D517" t="s">
        <v>1</v>
      </c>
      <c r="E517" t="s">
        <v>17</v>
      </c>
      <c r="F517">
        <v>-131.11529999999999</v>
      </c>
      <c r="G517">
        <v>12.651</v>
      </c>
      <c r="H517" t="s">
        <v>722</v>
      </c>
      <c r="I517" t="s">
        <v>722</v>
      </c>
      <c r="J517">
        <v>516</v>
      </c>
      <c r="K517">
        <v>138</v>
      </c>
      <c r="L517" t="s">
        <v>722</v>
      </c>
      <c r="M517">
        <v>0.49059999999999998</v>
      </c>
      <c r="N517">
        <v>453</v>
      </c>
      <c r="O517">
        <v>-63</v>
      </c>
      <c r="P517">
        <v>0.33329999999999999</v>
      </c>
      <c r="Q517">
        <v>26.015499999999999</v>
      </c>
      <c r="R517">
        <v>0</v>
      </c>
      <c r="S517">
        <v>3.3544</v>
      </c>
      <c r="T517" t="s">
        <v>722</v>
      </c>
    </row>
    <row r="518" spans="1:20">
      <c r="A518" t="s">
        <v>796</v>
      </c>
      <c r="B518" t="s">
        <v>1</v>
      </c>
      <c r="C518" t="s">
        <v>341</v>
      </c>
      <c r="D518" t="s">
        <v>1</v>
      </c>
      <c r="E518" t="s">
        <v>341</v>
      </c>
      <c r="F518">
        <v>-131.2663</v>
      </c>
      <c r="G518">
        <v>12.5</v>
      </c>
      <c r="H518" t="s">
        <v>722</v>
      </c>
      <c r="I518" t="s">
        <v>722</v>
      </c>
      <c r="J518">
        <v>517</v>
      </c>
      <c r="K518">
        <v>139</v>
      </c>
      <c r="L518" t="s">
        <v>722</v>
      </c>
      <c r="M518">
        <v>0.82299999999999995</v>
      </c>
      <c r="N518" t="s">
        <v>722</v>
      </c>
      <c r="O518" t="s">
        <v>722</v>
      </c>
      <c r="P518">
        <v>0.33329999999999999</v>
      </c>
      <c r="Q518">
        <v>9.5683000000000007</v>
      </c>
      <c r="R518">
        <v>0</v>
      </c>
      <c r="S518">
        <v>5.9114000000000004</v>
      </c>
      <c r="T518" t="s">
        <v>722</v>
      </c>
    </row>
    <row r="519" spans="1:20">
      <c r="A519" t="s">
        <v>699</v>
      </c>
      <c r="B519" t="s">
        <v>3</v>
      </c>
      <c r="C519" t="s">
        <v>19</v>
      </c>
      <c r="D519" t="s">
        <v>3</v>
      </c>
      <c r="E519" t="s">
        <v>19</v>
      </c>
      <c r="F519">
        <v>-131.3305</v>
      </c>
      <c r="G519">
        <v>1.7516</v>
      </c>
      <c r="H519" t="s">
        <v>722</v>
      </c>
      <c r="I519" t="s">
        <v>722</v>
      </c>
      <c r="J519">
        <v>518</v>
      </c>
      <c r="K519">
        <v>127</v>
      </c>
      <c r="L519" t="s">
        <v>722</v>
      </c>
      <c r="M519">
        <v>0.2412</v>
      </c>
      <c r="N519" t="s">
        <v>722</v>
      </c>
      <c r="O519" t="s">
        <v>722</v>
      </c>
      <c r="P519">
        <v>0</v>
      </c>
      <c r="Q519">
        <v>2.9613999999999998</v>
      </c>
      <c r="R519">
        <v>0</v>
      </c>
      <c r="S519">
        <v>7.3630000000000004</v>
      </c>
      <c r="T519" t="s">
        <v>722</v>
      </c>
    </row>
    <row r="520" spans="1:20">
      <c r="A520" t="s">
        <v>1254</v>
      </c>
      <c r="B520" t="s">
        <v>3</v>
      </c>
      <c r="C520" t="s">
        <v>132</v>
      </c>
      <c r="D520" t="s">
        <v>3</v>
      </c>
      <c r="E520" t="s">
        <v>132</v>
      </c>
      <c r="F520">
        <v>-131.5633</v>
      </c>
      <c r="G520">
        <v>1.5187999999999999</v>
      </c>
      <c r="H520" t="s">
        <v>722</v>
      </c>
      <c r="I520" t="s">
        <v>722</v>
      </c>
      <c r="J520">
        <v>519</v>
      </c>
      <c r="K520">
        <v>128</v>
      </c>
      <c r="L520" t="s">
        <v>722</v>
      </c>
      <c r="M520">
        <v>0.21429999999999999</v>
      </c>
      <c r="N520">
        <v>171.11</v>
      </c>
      <c r="O520">
        <v>-347.89</v>
      </c>
      <c r="P520">
        <v>0.33329999999999999</v>
      </c>
      <c r="Q520">
        <v>2.2601</v>
      </c>
      <c r="R520">
        <v>0</v>
      </c>
      <c r="S520">
        <v>7.2912999999999997</v>
      </c>
      <c r="T520" t="s">
        <v>722</v>
      </c>
    </row>
    <row r="521" spans="1:20">
      <c r="A521" t="s">
        <v>698</v>
      </c>
      <c r="B521" t="s">
        <v>3</v>
      </c>
      <c r="C521" t="s">
        <v>91</v>
      </c>
      <c r="D521" t="s">
        <v>3</v>
      </c>
      <c r="E521" t="s">
        <v>91</v>
      </c>
      <c r="F521">
        <v>-131.58009999999999</v>
      </c>
      <c r="G521">
        <v>1.502</v>
      </c>
      <c r="H521" t="s">
        <v>722</v>
      </c>
      <c r="I521" t="s">
        <v>722</v>
      </c>
      <c r="J521">
        <v>520</v>
      </c>
      <c r="K521">
        <v>129</v>
      </c>
      <c r="L521" t="s">
        <v>722</v>
      </c>
      <c r="M521">
        <v>0.6663</v>
      </c>
      <c r="N521" t="s">
        <v>722</v>
      </c>
      <c r="O521" t="s">
        <v>722</v>
      </c>
      <c r="P521">
        <v>0</v>
      </c>
      <c r="Q521">
        <v>2.5182000000000002</v>
      </c>
      <c r="R521">
        <v>0</v>
      </c>
      <c r="S521">
        <v>6.9819000000000004</v>
      </c>
      <c r="T521" t="s">
        <v>722</v>
      </c>
    </row>
    <row r="522" spans="1:20">
      <c r="A522" t="s">
        <v>413</v>
      </c>
      <c r="B522" t="s">
        <v>2</v>
      </c>
      <c r="C522" t="s">
        <v>24</v>
      </c>
      <c r="D522" t="s">
        <v>2</v>
      </c>
      <c r="E522" t="s">
        <v>24</v>
      </c>
      <c r="F522">
        <v>-131.69759999999999</v>
      </c>
      <c r="G522">
        <v>19.305299999999999</v>
      </c>
      <c r="H522" t="s">
        <v>722</v>
      </c>
      <c r="I522" t="s">
        <v>722</v>
      </c>
      <c r="J522">
        <v>521</v>
      </c>
      <c r="K522">
        <v>155</v>
      </c>
      <c r="L522" t="s">
        <v>722</v>
      </c>
      <c r="M522">
        <v>0.38979999999999998</v>
      </c>
      <c r="N522">
        <v>249.5</v>
      </c>
      <c r="O522">
        <v>-271.5</v>
      </c>
      <c r="P522">
        <v>0.66669999999999996</v>
      </c>
      <c r="Q522">
        <v>36.236600000000003</v>
      </c>
      <c r="R522">
        <v>3.0366</v>
      </c>
      <c r="S522">
        <v>2.3673999999999999</v>
      </c>
      <c r="T522" t="s">
        <v>722</v>
      </c>
    </row>
    <row r="523" spans="1:20">
      <c r="A523" t="s">
        <v>418</v>
      </c>
      <c r="B523" t="s">
        <v>2</v>
      </c>
      <c r="C523" t="s">
        <v>41</v>
      </c>
      <c r="D523" t="s">
        <v>2</v>
      </c>
      <c r="E523" t="s">
        <v>41</v>
      </c>
      <c r="F523">
        <v>-131.8724</v>
      </c>
      <c r="G523">
        <v>19.130500000000001</v>
      </c>
      <c r="H523" t="s">
        <v>722</v>
      </c>
      <c r="I523" t="s">
        <v>722</v>
      </c>
      <c r="J523">
        <v>522</v>
      </c>
      <c r="K523">
        <v>156</v>
      </c>
      <c r="L523" t="s">
        <v>722</v>
      </c>
      <c r="M523">
        <v>0.46829999999999999</v>
      </c>
      <c r="N523" t="s">
        <v>722</v>
      </c>
      <c r="O523" t="s">
        <v>722</v>
      </c>
      <c r="P523">
        <v>0.25</v>
      </c>
      <c r="Q523">
        <v>37.308100000000003</v>
      </c>
      <c r="R523">
        <v>1.2</v>
      </c>
      <c r="S523">
        <v>3.2917999999999998</v>
      </c>
      <c r="T523" t="s">
        <v>722</v>
      </c>
    </row>
    <row r="524" spans="1:20">
      <c r="A524" t="s">
        <v>560</v>
      </c>
      <c r="B524" t="s">
        <v>1</v>
      </c>
      <c r="C524" t="s">
        <v>91</v>
      </c>
      <c r="D524" t="s">
        <v>1</v>
      </c>
      <c r="E524" t="s">
        <v>91</v>
      </c>
      <c r="F524">
        <v>-131.94560000000001</v>
      </c>
      <c r="G524">
        <v>11.8207</v>
      </c>
      <c r="H524" t="s">
        <v>722</v>
      </c>
      <c r="I524" t="s">
        <v>722</v>
      </c>
      <c r="J524">
        <v>523</v>
      </c>
      <c r="K524">
        <v>140</v>
      </c>
      <c r="L524" t="s">
        <v>722</v>
      </c>
      <c r="M524">
        <v>0.3962</v>
      </c>
      <c r="N524" t="s">
        <v>722</v>
      </c>
      <c r="O524" t="s">
        <v>722</v>
      </c>
      <c r="P524">
        <v>0.33329999999999999</v>
      </c>
      <c r="Q524">
        <v>22.000699999999998</v>
      </c>
      <c r="R524">
        <v>3.0889000000000002</v>
      </c>
      <c r="S524">
        <v>3.6976</v>
      </c>
      <c r="T524" t="s">
        <v>722</v>
      </c>
    </row>
    <row r="525" spans="1:20">
      <c r="A525" t="s">
        <v>832</v>
      </c>
      <c r="B525" t="s">
        <v>3</v>
      </c>
      <c r="C525" t="s">
        <v>91</v>
      </c>
      <c r="D525" t="s">
        <v>3</v>
      </c>
      <c r="E525" t="s">
        <v>91</v>
      </c>
      <c r="F525">
        <v>-131.9751</v>
      </c>
      <c r="G525">
        <v>1.1069</v>
      </c>
      <c r="H525" t="s">
        <v>722</v>
      </c>
      <c r="I525" t="s">
        <v>722</v>
      </c>
      <c r="J525">
        <v>524</v>
      </c>
      <c r="K525">
        <v>130</v>
      </c>
      <c r="L525" t="s">
        <v>722</v>
      </c>
      <c r="M525">
        <v>0.69710000000000005</v>
      </c>
      <c r="N525">
        <v>246</v>
      </c>
      <c r="O525">
        <v>-278</v>
      </c>
      <c r="P525">
        <v>0</v>
      </c>
      <c r="Q525">
        <v>2.3832</v>
      </c>
      <c r="R525">
        <v>0</v>
      </c>
      <c r="S525">
        <v>5.8037999999999998</v>
      </c>
      <c r="T525" t="s">
        <v>722</v>
      </c>
    </row>
    <row r="526" spans="1:20">
      <c r="A526" t="s">
        <v>529</v>
      </c>
      <c r="B526" t="s">
        <v>1</v>
      </c>
      <c r="C526" t="s">
        <v>64</v>
      </c>
      <c r="D526" t="s">
        <v>1</v>
      </c>
      <c r="E526" t="s">
        <v>64</v>
      </c>
      <c r="F526">
        <v>-132.23310000000001</v>
      </c>
      <c r="G526">
        <v>11.533200000000001</v>
      </c>
      <c r="H526" t="s">
        <v>722</v>
      </c>
      <c r="I526" t="s">
        <v>722</v>
      </c>
      <c r="J526">
        <v>525</v>
      </c>
      <c r="K526">
        <v>141</v>
      </c>
      <c r="L526" t="s">
        <v>722</v>
      </c>
      <c r="M526">
        <v>0.23180000000000001</v>
      </c>
      <c r="N526">
        <v>156.5</v>
      </c>
      <c r="O526">
        <v>-368.5</v>
      </c>
      <c r="P526">
        <v>0.5</v>
      </c>
      <c r="Q526">
        <v>18.094000000000001</v>
      </c>
      <c r="R526">
        <v>0.1</v>
      </c>
      <c r="S526">
        <v>3.9661</v>
      </c>
      <c r="T526" t="s">
        <v>722</v>
      </c>
    </row>
    <row r="527" spans="1:20">
      <c r="A527" t="s">
        <v>391</v>
      </c>
      <c r="B527" t="s">
        <v>2</v>
      </c>
      <c r="C527" t="s">
        <v>83</v>
      </c>
      <c r="D527" t="s">
        <v>2</v>
      </c>
      <c r="E527" t="s">
        <v>83</v>
      </c>
      <c r="F527">
        <v>-132.30250000000001</v>
      </c>
      <c r="G527">
        <v>18.700399999999998</v>
      </c>
      <c r="H527" t="s">
        <v>722</v>
      </c>
      <c r="I527" t="s">
        <v>722</v>
      </c>
      <c r="J527">
        <v>526</v>
      </c>
      <c r="K527">
        <v>157</v>
      </c>
      <c r="L527" t="s">
        <v>722</v>
      </c>
      <c r="M527">
        <v>0.1525</v>
      </c>
      <c r="N527">
        <v>63</v>
      </c>
      <c r="O527">
        <v>-463</v>
      </c>
      <c r="P527">
        <v>0.33329999999999999</v>
      </c>
      <c r="Q527">
        <v>38.482799999999997</v>
      </c>
      <c r="R527">
        <v>0</v>
      </c>
      <c r="S527">
        <v>3.4424999999999999</v>
      </c>
      <c r="T527" t="s">
        <v>722</v>
      </c>
    </row>
    <row r="528" spans="1:20">
      <c r="A528" t="s">
        <v>378</v>
      </c>
      <c r="B528" t="s">
        <v>2</v>
      </c>
      <c r="C528" t="s">
        <v>17</v>
      </c>
      <c r="D528" t="s">
        <v>2</v>
      </c>
      <c r="E528" t="s">
        <v>17</v>
      </c>
      <c r="F528">
        <v>-132.37870000000001</v>
      </c>
      <c r="G528">
        <v>18.624199999999998</v>
      </c>
      <c r="H528" t="s">
        <v>722</v>
      </c>
      <c r="I528" t="s">
        <v>722</v>
      </c>
      <c r="J528">
        <v>527</v>
      </c>
      <c r="K528">
        <v>158</v>
      </c>
      <c r="L528" t="s">
        <v>722</v>
      </c>
      <c r="M528">
        <v>0.57509999999999994</v>
      </c>
      <c r="N528">
        <v>126.63</v>
      </c>
      <c r="O528">
        <v>-400.37</v>
      </c>
      <c r="P528">
        <v>0.5</v>
      </c>
      <c r="Q528">
        <v>28.168399999999998</v>
      </c>
      <c r="R528">
        <v>4.3600000000000003</v>
      </c>
      <c r="S528">
        <v>2.2408999999999999</v>
      </c>
      <c r="T528" t="s">
        <v>722</v>
      </c>
    </row>
    <row r="529" spans="1:20">
      <c r="A529" t="s">
        <v>568</v>
      </c>
      <c r="B529" t="s">
        <v>1</v>
      </c>
      <c r="C529" t="s">
        <v>26</v>
      </c>
      <c r="D529" t="s">
        <v>1</v>
      </c>
      <c r="E529" t="s">
        <v>26</v>
      </c>
      <c r="F529">
        <v>-132.45060000000001</v>
      </c>
      <c r="G529">
        <v>11.315799999999999</v>
      </c>
      <c r="H529" t="s">
        <v>722</v>
      </c>
      <c r="I529" t="s">
        <v>722</v>
      </c>
      <c r="J529">
        <v>528</v>
      </c>
      <c r="K529">
        <v>142</v>
      </c>
      <c r="L529" t="s">
        <v>722</v>
      </c>
      <c r="M529">
        <v>0.35749999999999998</v>
      </c>
      <c r="N529" t="s">
        <v>722</v>
      </c>
      <c r="O529" t="s">
        <v>722</v>
      </c>
      <c r="P529">
        <v>0</v>
      </c>
      <c r="Q529">
        <v>19.859400000000001</v>
      </c>
      <c r="R529">
        <v>0</v>
      </c>
      <c r="S529">
        <v>3.9333999999999998</v>
      </c>
      <c r="T529" t="s">
        <v>722</v>
      </c>
    </row>
    <row r="530" spans="1:20">
      <c r="A530" t="s">
        <v>313</v>
      </c>
      <c r="B530" t="s">
        <v>0</v>
      </c>
      <c r="C530" t="s">
        <v>91</v>
      </c>
      <c r="D530" t="s">
        <v>0</v>
      </c>
      <c r="E530" t="s">
        <v>91</v>
      </c>
      <c r="F530">
        <v>-132.47810000000001</v>
      </c>
      <c r="G530">
        <v>123.33029999999999</v>
      </c>
      <c r="H530" t="s">
        <v>722</v>
      </c>
      <c r="I530">
        <v>207</v>
      </c>
      <c r="J530">
        <v>529</v>
      </c>
      <c r="K530">
        <v>32</v>
      </c>
      <c r="L530" t="s">
        <v>722</v>
      </c>
      <c r="M530">
        <v>52.3673</v>
      </c>
      <c r="N530">
        <v>188.79</v>
      </c>
      <c r="O530">
        <v>-340.21</v>
      </c>
      <c r="P530">
        <v>0.5</v>
      </c>
      <c r="Q530">
        <v>181.06110000000001</v>
      </c>
      <c r="R530">
        <v>51.296599999999998</v>
      </c>
      <c r="S530">
        <v>8.0380000000000003</v>
      </c>
      <c r="T530">
        <v>3</v>
      </c>
    </row>
    <row r="531" spans="1:20">
      <c r="A531" t="s">
        <v>1243</v>
      </c>
      <c r="B531" t="s">
        <v>1</v>
      </c>
      <c r="C531" t="s">
        <v>83</v>
      </c>
      <c r="D531" t="s">
        <v>1</v>
      </c>
      <c r="E531" t="s">
        <v>83</v>
      </c>
      <c r="F531">
        <v>-132.47919999999999</v>
      </c>
      <c r="G531">
        <v>11.287100000000001</v>
      </c>
      <c r="H531" t="s">
        <v>722</v>
      </c>
      <c r="I531" t="s">
        <v>722</v>
      </c>
      <c r="J531">
        <v>530</v>
      </c>
      <c r="K531">
        <v>143</v>
      </c>
      <c r="L531" t="s">
        <v>722</v>
      </c>
      <c r="M531">
        <v>0.73450000000000004</v>
      </c>
      <c r="N531">
        <v>147.36000000000001</v>
      </c>
      <c r="O531">
        <v>-382.64</v>
      </c>
      <c r="P531">
        <v>0.25</v>
      </c>
      <c r="Q531">
        <v>19.006399999999999</v>
      </c>
      <c r="R531">
        <v>-0.34470000000000001</v>
      </c>
      <c r="S531">
        <v>1.7295</v>
      </c>
      <c r="T531" t="s">
        <v>722</v>
      </c>
    </row>
    <row r="532" spans="1:20">
      <c r="A532" t="s">
        <v>1248</v>
      </c>
      <c r="B532" t="s">
        <v>3</v>
      </c>
      <c r="C532" t="s">
        <v>91</v>
      </c>
      <c r="D532" t="s">
        <v>3</v>
      </c>
      <c r="E532" t="s">
        <v>91</v>
      </c>
      <c r="F532">
        <v>-132.51759999999999</v>
      </c>
      <c r="G532">
        <v>0.5645</v>
      </c>
      <c r="H532" t="s">
        <v>722</v>
      </c>
      <c r="I532" t="s">
        <v>722</v>
      </c>
      <c r="J532">
        <v>531</v>
      </c>
      <c r="K532">
        <v>131</v>
      </c>
      <c r="L532" t="s">
        <v>722</v>
      </c>
      <c r="M532">
        <v>0.33</v>
      </c>
      <c r="N532" t="s">
        <v>722</v>
      </c>
      <c r="O532" t="s">
        <v>722</v>
      </c>
      <c r="P532">
        <v>0</v>
      </c>
      <c r="Q532">
        <v>1.1879999999999999</v>
      </c>
      <c r="R532">
        <v>0</v>
      </c>
      <c r="S532">
        <v>7.6502999999999997</v>
      </c>
      <c r="T532" t="s">
        <v>722</v>
      </c>
    </row>
    <row r="533" spans="1:20">
      <c r="A533" t="s">
        <v>383</v>
      </c>
      <c r="B533" t="s">
        <v>2</v>
      </c>
      <c r="C533" t="s">
        <v>95</v>
      </c>
      <c r="D533" t="s">
        <v>2</v>
      </c>
      <c r="E533" t="s">
        <v>95</v>
      </c>
      <c r="F533">
        <v>-132.53129999999999</v>
      </c>
      <c r="G533">
        <v>18.471599999999999</v>
      </c>
      <c r="H533" t="s">
        <v>722</v>
      </c>
      <c r="I533" t="s">
        <v>722</v>
      </c>
      <c r="J533">
        <v>532</v>
      </c>
      <c r="K533">
        <v>159</v>
      </c>
      <c r="L533" t="s">
        <v>722</v>
      </c>
      <c r="M533">
        <v>0.88329999999999997</v>
      </c>
      <c r="N533" t="s">
        <v>722</v>
      </c>
      <c r="O533" t="s">
        <v>722</v>
      </c>
      <c r="P533">
        <v>0.5</v>
      </c>
      <c r="Q533">
        <v>30.190300000000001</v>
      </c>
      <c r="R533">
        <v>5.5128000000000004</v>
      </c>
      <c r="S533">
        <v>2.8603999999999998</v>
      </c>
      <c r="T533" t="s">
        <v>722</v>
      </c>
    </row>
    <row r="534" spans="1:20">
      <c r="A534" t="s">
        <v>694</v>
      </c>
      <c r="B534" t="s">
        <v>3</v>
      </c>
      <c r="C534" t="s">
        <v>85</v>
      </c>
      <c r="D534" t="s">
        <v>3</v>
      </c>
      <c r="E534" t="s">
        <v>85</v>
      </c>
      <c r="F534">
        <v>-132.82689999999999</v>
      </c>
      <c r="G534">
        <v>0.25519999999999998</v>
      </c>
      <c r="H534" t="s">
        <v>722</v>
      </c>
      <c r="I534" t="s">
        <v>722</v>
      </c>
      <c r="J534">
        <v>533</v>
      </c>
      <c r="K534">
        <v>132</v>
      </c>
      <c r="L534" t="s">
        <v>722</v>
      </c>
      <c r="M534">
        <v>0.14829999999999999</v>
      </c>
      <c r="N534" t="s">
        <v>722</v>
      </c>
      <c r="O534" t="s">
        <v>722</v>
      </c>
      <c r="P534">
        <v>0</v>
      </c>
      <c r="Q534">
        <v>0.47310000000000002</v>
      </c>
      <c r="R534">
        <v>0</v>
      </c>
      <c r="S534">
        <v>7.9545000000000003</v>
      </c>
      <c r="T534" t="s">
        <v>722</v>
      </c>
    </row>
    <row r="535" spans="1:20">
      <c r="A535" t="s">
        <v>974</v>
      </c>
      <c r="B535" t="s">
        <v>3</v>
      </c>
      <c r="C535" t="s">
        <v>24</v>
      </c>
      <c r="D535" t="s">
        <v>3</v>
      </c>
      <c r="E535" t="s">
        <v>24</v>
      </c>
      <c r="F535">
        <v>-132.8683</v>
      </c>
      <c r="G535">
        <v>0.2137</v>
      </c>
      <c r="H535" t="s">
        <v>722</v>
      </c>
      <c r="I535" t="s">
        <v>722</v>
      </c>
      <c r="J535">
        <v>534</v>
      </c>
      <c r="K535">
        <v>133</v>
      </c>
      <c r="L535" t="s">
        <v>722</v>
      </c>
      <c r="M535">
        <v>0.2137</v>
      </c>
      <c r="N535" t="s">
        <v>722</v>
      </c>
      <c r="O535" t="s">
        <v>722</v>
      </c>
      <c r="P535">
        <v>0</v>
      </c>
      <c r="Q535">
        <v>0.37480000000000002</v>
      </c>
      <c r="R535">
        <v>0</v>
      </c>
      <c r="S535">
        <v>8.0159000000000002</v>
      </c>
      <c r="T535" t="s">
        <v>722</v>
      </c>
    </row>
    <row r="536" spans="1:20">
      <c r="A536" t="s">
        <v>704</v>
      </c>
      <c r="B536" t="s">
        <v>3</v>
      </c>
      <c r="C536" t="s">
        <v>341</v>
      </c>
      <c r="D536" t="s">
        <v>3</v>
      </c>
      <c r="E536" t="s">
        <v>341</v>
      </c>
      <c r="F536">
        <v>-133.08199999999999</v>
      </c>
      <c r="G536">
        <v>0</v>
      </c>
      <c r="H536" t="s">
        <v>722</v>
      </c>
      <c r="I536" t="s">
        <v>722</v>
      </c>
      <c r="J536">
        <v>736</v>
      </c>
      <c r="K536">
        <v>134</v>
      </c>
      <c r="L536" t="s">
        <v>722</v>
      </c>
      <c r="M536">
        <v>0</v>
      </c>
      <c r="N536" t="s">
        <v>722</v>
      </c>
      <c r="O536" t="s">
        <v>722</v>
      </c>
      <c r="P536">
        <v>0.25</v>
      </c>
      <c r="Q536">
        <v>0</v>
      </c>
      <c r="R536">
        <v>0</v>
      </c>
      <c r="S536">
        <v>-0.98929999999999996</v>
      </c>
      <c r="T536" t="s">
        <v>722</v>
      </c>
    </row>
    <row r="537" spans="1:20">
      <c r="A537" t="s">
        <v>794</v>
      </c>
      <c r="B537" t="s">
        <v>3</v>
      </c>
      <c r="C537" t="s">
        <v>341</v>
      </c>
      <c r="D537" t="s">
        <v>3</v>
      </c>
      <c r="E537" t="s">
        <v>341</v>
      </c>
      <c r="F537">
        <v>-133.08199999999999</v>
      </c>
      <c r="G537">
        <v>0</v>
      </c>
      <c r="H537" t="s">
        <v>722</v>
      </c>
      <c r="I537" t="s">
        <v>722</v>
      </c>
      <c r="J537">
        <v>736</v>
      </c>
      <c r="K537">
        <v>134</v>
      </c>
      <c r="L537" t="s">
        <v>722</v>
      </c>
      <c r="M537">
        <v>0</v>
      </c>
      <c r="N537" t="s">
        <v>722</v>
      </c>
      <c r="O537" t="s">
        <v>722</v>
      </c>
      <c r="P537">
        <v>0</v>
      </c>
      <c r="Q537">
        <v>0</v>
      </c>
      <c r="R537">
        <v>0</v>
      </c>
      <c r="S537" t="s">
        <v>722</v>
      </c>
      <c r="T537" t="s">
        <v>722</v>
      </c>
    </row>
    <row r="538" spans="1:20">
      <c r="A538" t="s">
        <v>697</v>
      </c>
      <c r="B538" t="s">
        <v>3</v>
      </c>
      <c r="C538" t="s">
        <v>62</v>
      </c>
      <c r="D538" t="s">
        <v>3</v>
      </c>
      <c r="E538" t="s">
        <v>62</v>
      </c>
      <c r="F538">
        <v>-133.08199999999999</v>
      </c>
      <c r="G538">
        <v>0</v>
      </c>
      <c r="H538" t="s">
        <v>722</v>
      </c>
      <c r="I538" t="s">
        <v>722</v>
      </c>
      <c r="J538">
        <v>736</v>
      </c>
      <c r="K538">
        <v>134</v>
      </c>
      <c r="L538" t="s">
        <v>722</v>
      </c>
      <c r="M538">
        <v>0</v>
      </c>
      <c r="N538" t="s">
        <v>722</v>
      </c>
      <c r="O538" t="s">
        <v>722</v>
      </c>
      <c r="P538">
        <v>0</v>
      </c>
      <c r="Q538">
        <v>0</v>
      </c>
      <c r="R538">
        <v>0</v>
      </c>
      <c r="S538" t="s">
        <v>722</v>
      </c>
      <c r="T538" t="s">
        <v>722</v>
      </c>
    </row>
    <row r="539" spans="1:20">
      <c r="A539" t="s">
        <v>971</v>
      </c>
      <c r="B539" t="s">
        <v>3</v>
      </c>
      <c r="C539" t="s">
        <v>341</v>
      </c>
      <c r="D539" t="s">
        <v>3</v>
      </c>
      <c r="E539" t="s">
        <v>341</v>
      </c>
      <c r="F539">
        <v>-133.08199999999999</v>
      </c>
      <c r="G539">
        <v>0</v>
      </c>
      <c r="H539" t="s">
        <v>722</v>
      </c>
      <c r="I539" t="s">
        <v>722</v>
      </c>
      <c r="J539">
        <v>736</v>
      </c>
      <c r="K539">
        <v>134</v>
      </c>
      <c r="L539" t="s">
        <v>722</v>
      </c>
      <c r="M539">
        <v>0</v>
      </c>
      <c r="N539" t="s">
        <v>722</v>
      </c>
      <c r="O539" t="s">
        <v>722</v>
      </c>
      <c r="P539">
        <v>0</v>
      </c>
      <c r="Q539">
        <v>0</v>
      </c>
      <c r="R539">
        <v>0</v>
      </c>
      <c r="S539" t="s">
        <v>722</v>
      </c>
      <c r="T539" t="s">
        <v>722</v>
      </c>
    </row>
    <row r="540" spans="1:20">
      <c r="A540" t="s">
        <v>978</v>
      </c>
      <c r="B540" t="s">
        <v>3</v>
      </c>
      <c r="C540" t="s">
        <v>341</v>
      </c>
      <c r="D540" t="s">
        <v>3</v>
      </c>
      <c r="E540" t="s">
        <v>341</v>
      </c>
      <c r="F540">
        <v>-133.08199999999999</v>
      </c>
      <c r="G540">
        <v>0</v>
      </c>
      <c r="H540" t="s">
        <v>722</v>
      </c>
      <c r="I540" t="s">
        <v>722</v>
      </c>
      <c r="J540">
        <v>736</v>
      </c>
      <c r="K540">
        <v>134</v>
      </c>
      <c r="L540" t="s">
        <v>722</v>
      </c>
      <c r="M540">
        <v>0</v>
      </c>
      <c r="N540" t="s">
        <v>722</v>
      </c>
      <c r="O540" t="s">
        <v>722</v>
      </c>
      <c r="P540">
        <v>1</v>
      </c>
      <c r="Q540">
        <v>0</v>
      </c>
      <c r="R540">
        <v>0</v>
      </c>
      <c r="S540" t="s">
        <v>722</v>
      </c>
      <c r="T540" t="s">
        <v>722</v>
      </c>
    </row>
    <row r="541" spans="1:20">
      <c r="A541" t="s">
        <v>1003</v>
      </c>
      <c r="B541" t="s">
        <v>3</v>
      </c>
      <c r="C541" t="s">
        <v>41</v>
      </c>
      <c r="D541" t="s">
        <v>3</v>
      </c>
      <c r="E541" t="s">
        <v>41</v>
      </c>
      <c r="F541">
        <v>-133.08199999999999</v>
      </c>
      <c r="G541">
        <v>0</v>
      </c>
      <c r="H541" t="s">
        <v>722</v>
      </c>
      <c r="I541" t="s">
        <v>722</v>
      </c>
      <c r="J541">
        <v>736</v>
      </c>
      <c r="K541">
        <v>134</v>
      </c>
      <c r="L541" t="s">
        <v>722</v>
      </c>
      <c r="M541">
        <v>0</v>
      </c>
      <c r="N541" t="s">
        <v>722</v>
      </c>
      <c r="O541" t="s">
        <v>722</v>
      </c>
      <c r="P541">
        <v>0</v>
      </c>
      <c r="Q541">
        <v>0</v>
      </c>
      <c r="R541">
        <v>0</v>
      </c>
      <c r="S541" t="s">
        <v>722</v>
      </c>
      <c r="T541" t="s">
        <v>722</v>
      </c>
    </row>
    <row r="542" spans="1:20">
      <c r="A542" t="s">
        <v>976</v>
      </c>
      <c r="B542" t="s">
        <v>3</v>
      </c>
      <c r="C542" t="s">
        <v>47</v>
      </c>
      <c r="D542" t="s">
        <v>3</v>
      </c>
      <c r="E542" t="s">
        <v>47</v>
      </c>
      <c r="F542">
        <v>-133.08199999999999</v>
      </c>
      <c r="G542">
        <v>0</v>
      </c>
      <c r="H542" t="s">
        <v>722</v>
      </c>
      <c r="I542" t="s">
        <v>722</v>
      </c>
      <c r="J542">
        <v>736</v>
      </c>
      <c r="K542">
        <v>134</v>
      </c>
      <c r="L542" t="s">
        <v>722</v>
      </c>
      <c r="M542">
        <v>0</v>
      </c>
      <c r="N542" t="s">
        <v>722</v>
      </c>
      <c r="O542" t="s">
        <v>722</v>
      </c>
      <c r="P542">
        <v>0</v>
      </c>
      <c r="Q542">
        <v>0</v>
      </c>
      <c r="R542">
        <v>0</v>
      </c>
      <c r="S542" t="s">
        <v>722</v>
      </c>
      <c r="T542" t="s">
        <v>722</v>
      </c>
    </row>
    <row r="543" spans="1:20">
      <c r="A543" t="s">
        <v>1007</v>
      </c>
      <c r="B543" t="s">
        <v>3</v>
      </c>
      <c r="C543" t="s">
        <v>341</v>
      </c>
      <c r="D543" t="s">
        <v>3</v>
      </c>
      <c r="E543" t="s">
        <v>341</v>
      </c>
      <c r="F543">
        <v>-133.08199999999999</v>
      </c>
      <c r="G543">
        <v>0</v>
      </c>
      <c r="H543" t="s">
        <v>722</v>
      </c>
      <c r="I543" t="s">
        <v>722</v>
      </c>
      <c r="J543">
        <v>736</v>
      </c>
      <c r="K543">
        <v>134</v>
      </c>
      <c r="L543" t="s">
        <v>722</v>
      </c>
      <c r="M543">
        <v>0</v>
      </c>
      <c r="N543" t="s">
        <v>722</v>
      </c>
      <c r="O543" t="s">
        <v>722</v>
      </c>
      <c r="P543">
        <v>0</v>
      </c>
      <c r="Q543">
        <v>0</v>
      </c>
      <c r="R543">
        <v>0</v>
      </c>
      <c r="S543" t="s">
        <v>722</v>
      </c>
      <c r="T543" t="s">
        <v>722</v>
      </c>
    </row>
    <row r="544" spans="1:20">
      <c r="A544" t="s">
        <v>1008</v>
      </c>
      <c r="B544" t="s">
        <v>3</v>
      </c>
      <c r="C544" t="s">
        <v>341</v>
      </c>
      <c r="D544" t="s">
        <v>3</v>
      </c>
      <c r="E544" t="s">
        <v>341</v>
      </c>
      <c r="F544">
        <v>-133.08199999999999</v>
      </c>
      <c r="G544">
        <v>0</v>
      </c>
      <c r="H544" t="s">
        <v>722</v>
      </c>
      <c r="I544" t="s">
        <v>722</v>
      </c>
      <c r="J544">
        <v>736</v>
      </c>
      <c r="K544">
        <v>134</v>
      </c>
      <c r="L544" t="s">
        <v>722</v>
      </c>
      <c r="M544">
        <v>0</v>
      </c>
      <c r="N544" t="s">
        <v>722</v>
      </c>
      <c r="O544" t="s">
        <v>722</v>
      </c>
      <c r="P544">
        <v>0</v>
      </c>
      <c r="Q544">
        <v>0</v>
      </c>
      <c r="R544">
        <v>0</v>
      </c>
      <c r="S544" t="s">
        <v>722</v>
      </c>
      <c r="T544" t="s">
        <v>722</v>
      </c>
    </row>
    <row r="545" spans="1:20">
      <c r="A545" t="s">
        <v>962</v>
      </c>
      <c r="B545" t="s">
        <v>3</v>
      </c>
      <c r="C545" t="s">
        <v>341</v>
      </c>
      <c r="D545" t="s">
        <v>3</v>
      </c>
      <c r="E545" t="s">
        <v>341</v>
      </c>
      <c r="F545">
        <v>-133.08199999999999</v>
      </c>
      <c r="G545">
        <v>0</v>
      </c>
      <c r="H545" t="s">
        <v>722</v>
      </c>
      <c r="I545" t="s">
        <v>722</v>
      </c>
      <c r="J545">
        <v>736</v>
      </c>
      <c r="K545">
        <v>134</v>
      </c>
      <c r="L545" t="s">
        <v>722</v>
      </c>
      <c r="M545">
        <v>0</v>
      </c>
      <c r="N545" t="s">
        <v>722</v>
      </c>
      <c r="O545" t="s">
        <v>722</v>
      </c>
      <c r="P545">
        <v>0</v>
      </c>
      <c r="Q545">
        <v>0</v>
      </c>
      <c r="R545">
        <v>0</v>
      </c>
      <c r="S545">
        <v>-0.92779999999999996</v>
      </c>
      <c r="T545" t="s">
        <v>722</v>
      </c>
    </row>
    <row r="546" spans="1:20">
      <c r="A546" t="s">
        <v>1013</v>
      </c>
      <c r="B546" t="s">
        <v>3</v>
      </c>
      <c r="C546" t="s">
        <v>341</v>
      </c>
      <c r="D546" t="s">
        <v>3</v>
      </c>
      <c r="E546" t="s">
        <v>341</v>
      </c>
      <c r="F546">
        <v>-133.08199999999999</v>
      </c>
      <c r="G546">
        <v>0</v>
      </c>
      <c r="H546" t="s">
        <v>722</v>
      </c>
      <c r="I546" t="s">
        <v>722</v>
      </c>
      <c r="J546">
        <v>736</v>
      </c>
      <c r="K546">
        <v>134</v>
      </c>
      <c r="L546" t="s">
        <v>722</v>
      </c>
      <c r="M546">
        <v>0</v>
      </c>
      <c r="N546" t="s">
        <v>722</v>
      </c>
      <c r="O546" t="s">
        <v>722</v>
      </c>
      <c r="P546">
        <v>0</v>
      </c>
      <c r="Q546">
        <v>0</v>
      </c>
      <c r="R546">
        <v>0</v>
      </c>
      <c r="S546" t="s">
        <v>722</v>
      </c>
      <c r="T546" t="s">
        <v>722</v>
      </c>
    </row>
    <row r="547" spans="1:20">
      <c r="A547" t="s">
        <v>1249</v>
      </c>
      <c r="B547" t="s">
        <v>3</v>
      </c>
      <c r="C547" t="s">
        <v>34</v>
      </c>
      <c r="D547" t="s">
        <v>3</v>
      </c>
      <c r="E547" t="s">
        <v>34</v>
      </c>
      <c r="F547">
        <v>-133.08199999999999</v>
      </c>
      <c r="G547">
        <v>0</v>
      </c>
      <c r="H547" t="s">
        <v>722</v>
      </c>
      <c r="I547" t="s">
        <v>722</v>
      </c>
      <c r="J547">
        <v>736</v>
      </c>
      <c r="K547">
        <v>134</v>
      </c>
      <c r="L547" t="s">
        <v>722</v>
      </c>
      <c r="M547">
        <v>0</v>
      </c>
      <c r="N547">
        <v>402</v>
      </c>
      <c r="O547">
        <v>-133</v>
      </c>
      <c r="P547">
        <v>0</v>
      </c>
      <c r="Q547">
        <v>0</v>
      </c>
      <c r="R547">
        <v>0</v>
      </c>
      <c r="S547" t="s">
        <v>722</v>
      </c>
      <c r="T547" t="s">
        <v>722</v>
      </c>
    </row>
    <row r="548" spans="1:20">
      <c r="A548" t="s">
        <v>995</v>
      </c>
      <c r="B548" t="s">
        <v>3</v>
      </c>
      <c r="C548" t="s">
        <v>57</v>
      </c>
      <c r="D548" t="s">
        <v>3</v>
      </c>
      <c r="E548" t="s">
        <v>57</v>
      </c>
      <c r="F548">
        <v>-133.08199999999999</v>
      </c>
      <c r="G548">
        <v>0</v>
      </c>
      <c r="H548" t="s">
        <v>722</v>
      </c>
      <c r="I548" t="s">
        <v>722</v>
      </c>
      <c r="J548">
        <v>736</v>
      </c>
      <c r="K548">
        <v>134</v>
      </c>
      <c r="L548" t="s">
        <v>722</v>
      </c>
      <c r="M548">
        <v>0</v>
      </c>
      <c r="N548" t="s">
        <v>722</v>
      </c>
      <c r="O548" t="s">
        <v>722</v>
      </c>
      <c r="P548">
        <v>0.5</v>
      </c>
      <c r="Q548">
        <v>0</v>
      </c>
      <c r="R548">
        <v>0</v>
      </c>
      <c r="S548" t="s">
        <v>722</v>
      </c>
      <c r="T548" t="s">
        <v>722</v>
      </c>
    </row>
    <row r="549" spans="1:20">
      <c r="A549" t="s">
        <v>1014</v>
      </c>
      <c r="B549" t="s">
        <v>3</v>
      </c>
      <c r="C549" t="s">
        <v>95</v>
      </c>
      <c r="D549" t="s">
        <v>3</v>
      </c>
      <c r="E549" t="s">
        <v>95</v>
      </c>
      <c r="F549">
        <v>-133.08199999999999</v>
      </c>
      <c r="G549">
        <v>0</v>
      </c>
      <c r="H549" t="s">
        <v>722</v>
      </c>
      <c r="I549" t="s">
        <v>722</v>
      </c>
      <c r="J549">
        <v>736</v>
      </c>
      <c r="K549">
        <v>134</v>
      </c>
      <c r="L549" t="s">
        <v>722</v>
      </c>
      <c r="M549">
        <v>0</v>
      </c>
      <c r="N549">
        <v>464</v>
      </c>
      <c r="O549">
        <v>-71</v>
      </c>
      <c r="P549">
        <v>0</v>
      </c>
      <c r="Q549">
        <v>0</v>
      </c>
      <c r="R549">
        <v>0</v>
      </c>
      <c r="S549" t="s">
        <v>722</v>
      </c>
      <c r="T549" t="s">
        <v>722</v>
      </c>
    </row>
    <row r="550" spans="1:20">
      <c r="A550" t="s">
        <v>956</v>
      </c>
      <c r="B550" t="s">
        <v>3</v>
      </c>
      <c r="C550" t="s">
        <v>341</v>
      </c>
      <c r="D550" t="s">
        <v>3</v>
      </c>
      <c r="E550" t="s">
        <v>341</v>
      </c>
      <c r="F550">
        <v>-133.08199999999999</v>
      </c>
      <c r="G550">
        <v>0</v>
      </c>
      <c r="H550" t="s">
        <v>722</v>
      </c>
      <c r="I550" t="s">
        <v>722</v>
      </c>
      <c r="J550">
        <v>736</v>
      </c>
      <c r="K550">
        <v>134</v>
      </c>
      <c r="L550" t="s">
        <v>722</v>
      </c>
      <c r="M550">
        <v>0</v>
      </c>
      <c r="N550" t="s">
        <v>722</v>
      </c>
      <c r="O550" t="s">
        <v>722</v>
      </c>
      <c r="P550">
        <v>0</v>
      </c>
      <c r="Q550">
        <v>0</v>
      </c>
      <c r="R550">
        <v>0</v>
      </c>
      <c r="S550" t="s">
        <v>722</v>
      </c>
      <c r="T550" t="s">
        <v>722</v>
      </c>
    </row>
    <row r="551" spans="1:20">
      <c r="A551" t="s">
        <v>1250</v>
      </c>
      <c r="B551" t="s">
        <v>3</v>
      </c>
      <c r="C551" t="s">
        <v>32</v>
      </c>
      <c r="D551" t="s">
        <v>3</v>
      </c>
      <c r="E551" t="s">
        <v>32</v>
      </c>
      <c r="F551">
        <v>-133.08199999999999</v>
      </c>
      <c r="G551">
        <v>0</v>
      </c>
      <c r="H551" t="s">
        <v>722</v>
      </c>
      <c r="I551" t="s">
        <v>722</v>
      </c>
      <c r="J551">
        <v>736</v>
      </c>
      <c r="K551">
        <v>134</v>
      </c>
      <c r="L551" t="s">
        <v>722</v>
      </c>
      <c r="M551">
        <v>0</v>
      </c>
      <c r="N551">
        <v>237</v>
      </c>
      <c r="O551">
        <v>-298</v>
      </c>
      <c r="P551">
        <v>0.33329999999999999</v>
      </c>
      <c r="Q551">
        <v>0</v>
      </c>
      <c r="R551">
        <v>0</v>
      </c>
      <c r="S551" t="s">
        <v>722</v>
      </c>
      <c r="T551" t="s">
        <v>722</v>
      </c>
    </row>
    <row r="552" spans="1:20">
      <c r="A552" t="s">
        <v>1251</v>
      </c>
      <c r="B552" t="s">
        <v>3</v>
      </c>
      <c r="C552" t="s">
        <v>30</v>
      </c>
      <c r="D552" t="s">
        <v>3</v>
      </c>
      <c r="E552" t="s">
        <v>30</v>
      </c>
      <c r="F552">
        <v>-133.08199999999999</v>
      </c>
      <c r="G552">
        <v>0</v>
      </c>
      <c r="H552" t="s">
        <v>722</v>
      </c>
      <c r="I552" t="s">
        <v>722</v>
      </c>
      <c r="J552">
        <v>736</v>
      </c>
      <c r="K552">
        <v>134</v>
      </c>
      <c r="L552" t="s">
        <v>722</v>
      </c>
      <c r="M552">
        <v>0</v>
      </c>
      <c r="N552" t="s">
        <v>722</v>
      </c>
      <c r="O552" t="s">
        <v>722</v>
      </c>
      <c r="P552">
        <v>0</v>
      </c>
      <c r="Q552">
        <v>0</v>
      </c>
      <c r="R552">
        <v>0</v>
      </c>
      <c r="S552" t="s">
        <v>722</v>
      </c>
      <c r="T552" t="s">
        <v>722</v>
      </c>
    </row>
    <row r="553" spans="1:20">
      <c r="A553" t="s">
        <v>1252</v>
      </c>
      <c r="B553" t="s">
        <v>3</v>
      </c>
      <c r="C553" t="s">
        <v>24</v>
      </c>
      <c r="D553" t="s">
        <v>3</v>
      </c>
      <c r="E553" t="s">
        <v>24</v>
      </c>
      <c r="F553">
        <v>-133.08199999999999</v>
      </c>
      <c r="G553">
        <v>0</v>
      </c>
      <c r="H553" t="s">
        <v>722</v>
      </c>
      <c r="I553" t="s">
        <v>722</v>
      </c>
      <c r="J553">
        <v>736</v>
      </c>
      <c r="K553">
        <v>134</v>
      </c>
      <c r="L553" t="s">
        <v>722</v>
      </c>
      <c r="M553">
        <v>5.0000000000000001E-3</v>
      </c>
      <c r="N553" t="s">
        <v>722</v>
      </c>
      <c r="O553" t="s">
        <v>722</v>
      </c>
      <c r="P553">
        <v>1</v>
      </c>
      <c r="Q553">
        <v>0</v>
      </c>
      <c r="R553">
        <v>0</v>
      </c>
      <c r="S553" t="s">
        <v>722</v>
      </c>
      <c r="T553" t="s">
        <v>722</v>
      </c>
    </row>
    <row r="554" spans="1:20">
      <c r="A554" t="s">
        <v>1253</v>
      </c>
      <c r="B554" t="s">
        <v>3</v>
      </c>
      <c r="C554" t="s">
        <v>26</v>
      </c>
      <c r="D554" t="s">
        <v>3</v>
      </c>
      <c r="E554" t="s">
        <v>26</v>
      </c>
      <c r="F554">
        <v>-133.08199999999999</v>
      </c>
      <c r="G554">
        <v>0</v>
      </c>
      <c r="H554" t="s">
        <v>722</v>
      </c>
      <c r="I554" t="s">
        <v>722</v>
      </c>
      <c r="J554">
        <v>736</v>
      </c>
      <c r="K554">
        <v>134</v>
      </c>
      <c r="L554" t="s">
        <v>722</v>
      </c>
      <c r="M554" t="s">
        <v>722</v>
      </c>
      <c r="N554" t="s">
        <v>722</v>
      </c>
      <c r="O554" t="s">
        <v>722</v>
      </c>
      <c r="P554">
        <v>0</v>
      </c>
      <c r="Q554">
        <v>0</v>
      </c>
      <c r="R554">
        <v>0</v>
      </c>
      <c r="S554" t="s">
        <v>722</v>
      </c>
      <c r="T554" t="s">
        <v>722</v>
      </c>
    </row>
    <row r="555" spans="1:20">
      <c r="A555" t="s">
        <v>979</v>
      </c>
      <c r="B555" t="s">
        <v>3</v>
      </c>
      <c r="C555" t="s">
        <v>75</v>
      </c>
      <c r="D555" t="s">
        <v>3</v>
      </c>
      <c r="E555" t="s">
        <v>75</v>
      </c>
      <c r="F555">
        <v>-133.09200000000001</v>
      </c>
      <c r="G555">
        <v>-0.01</v>
      </c>
      <c r="H555" t="s">
        <v>722</v>
      </c>
      <c r="I555" t="s">
        <v>722</v>
      </c>
      <c r="J555">
        <v>737</v>
      </c>
      <c r="K555">
        <v>135</v>
      </c>
      <c r="L555" t="s">
        <v>722</v>
      </c>
      <c r="M555" t="s">
        <v>722</v>
      </c>
      <c r="N555" t="s">
        <v>722</v>
      </c>
      <c r="O555" t="s">
        <v>722</v>
      </c>
      <c r="P555">
        <v>0</v>
      </c>
      <c r="Q555">
        <v>-5.7999999999999996E-3</v>
      </c>
      <c r="R555">
        <v>-6.6400000000000001E-2</v>
      </c>
      <c r="S555">
        <v>8.1454000000000004</v>
      </c>
      <c r="T555" t="s">
        <v>722</v>
      </c>
    </row>
    <row r="556" spans="1:20">
      <c r="A556" t="s">
        <v>547</v>
      </c>
      <c r="B556" t="s">
        <v>1</v>
      </c>
      <c r="C556" t="s">
        <v>15</v>
      </c>
      <c r="D556" t="s">
        <v>1</v>
      </c>
      <c r="E556" t="s">
        <v>15</v>
      </c>
      <c r="F556">
        <v>-133.1369</v>
      </c>
      <c r="G556">
        <v>10.6294</v>
      </c>
      <c r="H556" t="s">
        <v>722</v>
      </c>
      <c r="I556" t="s">
        <v>722</v>
      </c>
      <c r="J556">
        <v>535</v>
      </c>
      <c r="K556">
        <v>144</v>
      </c>
      <c r="L556" t="s">
        <v>722</v>
      </c>
      <c r="M556">
        <v>0.4471</v>
      </c>
      <c r="N556" t="s">
        <v>722</v>
      </c>
      <c r="O556" t="s">
        <v>722</v>
      </c>
      <c r="P556">
        <v>1</v>
      </c>
      <c r="Q556">
        <v>14.713699999999999</v>
      </c>
      <c r="R556">
        <v>1</v>
      </c>
      <c r="S556">
        <v>4.7973999999999997</v>
      </c>
      <c r="T556" t="s">
        <v>722</v>
      </c>
    </row>
    <row r="557" spans="1:20">
      <c r="A557" t="s">
        <v>583</v>
      </c>
      <c r="B557" t="s">
        <v>1</v>
      </c>
      <c r="C557" t="s">
        <v>17</v>
      </c>
      <c r="D557" t="s">
        <v>1</v>
      </c>
      <c r="E557" t="s">
        <v>17</v>
      </c>
      <c r="F557">
        <v>-133.29040000000001</v>
      </c>
      <c r="G557">
        <v>10.475899999999999</v>
      </c>
      <c r="H557" t="s">
        <v>722</v>
      </c>
      <c r="I557" t="s">
        <v>722</v>
      </c>
      <c r="J557">
        <v>536</v>
      </c>
      <c r="K557">
        <v>145</v>
      </c>
      <c r="L557" t="s">
        <v>722</v>
      </c>
      <c r="M557">
        <v>0.6603</v>
      </c>
      <c r="N557" t="s">
        <v>722</v>
      </c>
      <c r="O557" t="s">
        <v>722</v>
      </c>
      <c r="P557">
        <v>0</v>
      </c>
      <c r="Q557">
        <v>16.8154</v>
      </c>
      <c r="R557">
        <v>-6.6400000000000001E-2</v>
      </c>
      <c r="S557">
        <v>2.4815999999999998</v>
      </c>
      <c r="T557" t="s">
        <v>722</v>
      </c>
    </row>
    <row r="558" spans="1:20">
      <c r="A558" t="s">
        <v>425</v>
      </c>
      <c r="B558" t="s">
        <v>2</v>
      </c>
      <c r="C558" t="s">
        <v>75</v>
      </c>
      <c r="D558" t="s">
        <v>2</v>
      </c>
      <c r="E558" t="s">
        <v>75</v>
      </c>
      <c r="F558">
        <v>-133.37639999999999</v>
      </c>
      <c r="G558">
        <v>17.6265</v>
      </c>
      <c r="H558" t="s">
        <v>722</v>
      </c>
      <c r="I558" t="s">
        <v>722</v>
      </c>
      <c r="J558">
        <v>537</v>
      </c>
      <c r="K558">
        <v>160</v>
      </c>
      <c r="L558" t="s">
        <v>722</v>
      </c>
      <c r="M558">
        <v>0.1744</v>
      </c>
      <c r="N558">
        <v>194.93</v>
      </c>
      <c r="O558">
        <v>-362.07</v>
      </c>
      <c r="P558">
        <v>0.25</v>
      </c>
      <c r="Q558">
        <v>48.051299999999998</v>
      </c>
      <c r="R558">
        <v>0.2</v>
      </c>
      <c r="S558">
        <v>2.8426999999999998</v>
      </c>
      <c r="T558" t="s">
        <v>722</v>
      </c>
    </row>
    <row r="559" spans="1:20">
      <c r="A559" t="s">
        <v>387</v>
      </c>
      <c r="B559" t="s">
        <v>2</v>
      </c>
      <c r="C559" t="s">
        <v>49</v>
      </c>
      <c r="D559" t="s">
        <v>2</v>
      </c>
      <c r="E559" t="s">
        <v>49</v>
      </c>
      <c r="F559">
        <v>-133.4528</v>
      </c>
      <c r="G559">
        <v>17.5501</v>
      </c>
      <c r="H559" t="s">
        <v>722</v>
      </c>
      <c r="I559" t="s">
        <v>722</v>
      </c>
      <c r="J559">
        <v>538</v>
      </c>
      <c r="K559">
        <v>161</v>
      </c>
      <c r="L559" t="s">
        <v>722</v>
      </c>
      <c r="M559">
        <v>0.2732</v>
      </c>
      <c r="N559">
        <v>157.57</v>
      </c>
      <c r="O559">
        <v>-400.43</v>
      </c>
      <c r="P559">
        <v>0.25</v>
      </c>
      <c r="Q559">
        <v>33.173900000000003</v>
      </c>
      <c r="R559">
        <v>0</v>
      </c>
      <c r="S559">
        <v>3.1785999999999999</v>
      </c>
      <c r="T559" t="s">
        <v>722</v>
      </c>
    </row>
    <row r="560" spans="1:20">
      <c r="A560" t="s">
        <v>410</v>
      </c>
      <c r="B560" t="s">
        <v>2</v>
      </c>
      <c r="C560" t="s">
        <v>57</v>
      </c>
      <c r="D560" t="s">
        <v>2</v>
      </c>
      <c r="E560" t="s">
        <v>57</v>
      </c>
      <c r="F560">
        <v>-133.6489</v>
      </c>
      <c r="G560">
        <v>17.353999999999999</v>
      </c>
      <c r="H560" t="s">
        <v>722</v>
      </c>
      <c r="I560" t="s">
        <v>722</v>
      </c>
      <c r="J560">
        <v>539</v>
      </c>
      <c r="K560">
        <v>162</v>
      </c>
      <c r="L560" t="s">
        <v>722</v>
      </c>
      <c r="M560">
        <v>0.40110000000000001</v>
      </c>
      <c r="N560">
        <v>164.65</v>
      </c>
      <c r="O560">
        <v>-394.35</v>
      </c>
      <c r="P560">
        <v>0.75</v>
      </c>
      <c r="Q560">
        <v>34.868899999999996</v>
      </c>
      <c r="R560">
        <v>3.3</v>
      </c>
      <c r="S560">
        <v>4.0232000000000001</v>
      </c>
      <c r="T560" t="s">
        <v>722</v>
      </c>
    </row>
    <row r="561" spans="1:20">
      <c r="A561" t="s">
        <v>908</v>
      </c>
      <c r="B561" t="s">
        <v>2</v>
      </c>
      <c r="C561" t="s">
        <v>341</v>
      </c>
      <c r="D561" t="s">
        <v>2</v>
      </c>
      <c r="E561" t="s">
        <v>341</v>
      </c>
      <c r="F561">
        <v>-133.80289999999999</v>
      </c>
      <c r="G561">
        <v>17.2</v>
      </c>
      <c r="H561" t="s">
        <v>722</v>
      </c>
      <c r="I561" t="s">
        <v>722</v>
      </c>
      <c r="J561">
        <v>540</v>
      </c>
      <c r="K561">
        <v>163</v>
      </c>
      <c r="L561" t="s">
        <v>722</v>
      </c>
      <c r="M561">
        <v>0.79239999999999999</v>
      </c>
      <c r="N561" t="s">
        <v>722</v>
      </c>
      <c r="O561" t="s">
        <v>722</v>
      </c>
      <c r="P561">
        <v>1</v>
      </c>
      <c r="Q561">
        <v>13.793699999999999</v>
      </c>
      <c r="R561">
        <v>0</v>
      </c>
      <c r="S561">
        <v>4.2359</v>
      </c>
      <c r="T561" t="s">
        <v>722</v>
      </c>
    </row>
    <row r="562" spans="1:20">
      <c r="A562" t="s">
        <v>516</v>
      </c>
      <c r="B562" t="s">
        <v>1</v>
      </c>
      <c r="C562" t="s">
        <v>53</v>
      </c>
      <c r="D562" t="s">
        <v>1</v>
      </c>
      <c r="E562" t="s">
        <v>53</v>
      </c>
      <c r="F562">
        <v>-133.8777</v>
      </c>
      <c r="G562">
        <v>9.8886000000000003</v>
      </c>
      <c r="H562" t="s">
        <v>722</v>
      </c>
      <c r="I562" t="s">
        <v>722</v>
      </c>
      <c r="J562">
        <v>541</v>
      </c>
      <c r="K562">
        <v>146</v>
      </c>
      <c r="L562" t="s">
        <v>722</v>
      </c>
      <c r="M562">
        <v>0.25180000000000002</v>
      </c>
      <c r="N562" t="s">
        <v>722</v>
      </c>
      <c r="O562" t="s">
        <v>722</v>
      </c>
      <c r="P562">
        <v>0.5</v>
      </c>
      <c r="Q562">
        <v>20.7897</v>
      </c>
      <c r="R562">
        <v>0</v>
      </c>
      <c r="S562">
        <v>2.6251000000000002</v>
      </c>
      <c r="T562" t="s">
        <v>722</v>
      </c>
    </row>
    <row r="563" spans="1:20">
      <c r="A563" t="s">
        <v>540</v>
      </c>
      <c r="B563" t="s">
        <v>1</v>
      </c>
      <c r="C563" t="s">
        <v>15</v>
      </c>
      <c r="D563" t="s">
        <v>1</v>
      </c>
      <c r="E563" t="s">
        <v>15</v>
      </c>
      <c r="F563">
        <v>-134.02379999999999</v>
      </c>
      <c r="G563">
        <v>9.7425999999999995</v>
      </c>
      <c r="H563" t="s">
        <v>722</v>
      </c>
      <c r="I563" t="s">
        <v>722</v>
      </c>
      <c r="J563">
        <v>542</v>
      </c>
      <c r="K563">
        <v>147</v>
      </c>
      <c r="L563" t="s">
        <v>722</v>
      </c>
      <c r="M563">
        <v>0.33479999999999999</v>
      </c>
      <c r="N563">
        <v>142</v>
      </c>
      <c r="O563">
        <v>-420</v>
      </c>
      <c r="P563">
        <v>0.25</v>
      </c>
      <c r="Q563">
        <v>17.8476</v>
      </c>
      <c r="R563">
        <v>0.1</v>
      </c>
      <c r="S563">
        <v>5.6006999999999998</v>
      </c>
      <c r="T563" t="s">
        <v>722</v>
      </c>
    </row>
    <row r="564" spans="1:20">
      <c r="A564" t="s">
        <v>551</v>
      </c>
      <c r="B564" t="s">
        <v>1</v>
      </c>
      <c r="C564" t="s">
        <v>55</v>
      </c>
      <c r="D564" t="s">
        <v>1</v>
      </c>
      <c r="E564" t="s">
        <v>55</v>
      </c>
      <c r="F564">
        <v>-134.23519999999999</v>
      </c>
      <c r="G564">
        <v>9.5312000000000001</v>
      </c>
      <c r="H564" t="s">
        <v>722</v>
      </c>
      <c r="I564" t="s">
        <v>722</v>
      </c>
      <c r="J564">
        <v>543</v>
      </c>
      <c r="K564">
        <v>148</v>
      </c>
      <c r="L564" t="s">
        <v>722</v>
      </c>
      <c r="M564">
        <v>0.25459999999999999</v>
      </c>
      <c r="N564" t="s">
        <v>722</v>
      </c>
      <c r="O564" t="s">
        <v>722</v>
      </c>
      <c r="P564">
        <v>0</v>
      </c>
      <c r="Q564">
        <v>19.237400000000001</v>
      </c>
      <c r="R564">
        <v>1.1000000000000001</v>
      </c>
      <c r="S564">
        <v>4.9471999999999996</v>
      </c>
      <c r="T564" t="s">
        <v>722</v>
      </c>
    </row>
    <row r="565" spans="1:20">
      <c r="A565" t="s">
        <v>420</v>
      </c>
      <c r="B565" t="s">
        <v>2</v>
      </c>
      <c r="C565" t="s">
        <v>71</v>
      </c>
      <c r="D565" t="s">
        <v>2</v>
      </c>
      <c r="E565" t="s">
        <v>71</v>
      </c>
      <c r="F565">
        <v>-134.2971</v>
      </c>
      <c r="G565">
        <v>16.7058</v>
      </c>
      <c r="H565" t="s">
        <v>722</v>
      </c>
      <c r="I565" t="s">
        <v>722</v>
      </c>
      <c r="J565">
        <v>544</v>
      </c>
      <c r="K565">
        <v>164</v>
      </c>
      <c r="L565" t="s">
        <v>722</v>
      </c>
      <c r="M565">
        <v>0.73370000000000002</v>
      </c>
      <c r="N565" t="s">
        <v>722</v>
      </c>
      <c r="O565" t="s">
        <v>722</v>
      </c>
      <c r="P565">
        <v>0</v>
      </c>
      <c r="Q565">
        <v>28.110499999999998</v>
      </c>
      <c r="R565">
        <v>0</v>
      </c>
      <c r="S565">
        <v>3.0558000000000001</v>
      </c>
      <c r="T565" t="s">
        <v>722</v>
      </c>
    </row>
    <row r="566" spans="1:20">
      <c r="A566" t="s">
        <v>1017</v>
      </c>
      <c r="B566" t="s">
        <v>1</v>
      </c>
      <c r="C566" t="s">
        <v>62</v>
      </c>
      <c r="D566" t="s">
        <v>1</v>
      </c>
      <c r="E566" t="s">
        <v>62</v>
      </c>
      <c r="F566">
        <v>-134.482</v>
      </c>
      <c r="G566">
        <v>9.2843999999999998</v>
      </c>
      <c r="H566" t="s">
        <v>722</v>
      </c>
      <c r="I566" t="s">
        <v>722</v>
      </c>
      <c r="J566">
        <v>545</v>
      </c>
      <c r="K566">
        <v>149</v>
      </c>
      <c r="L566" t="s">
        <v>722</v>
      </c>
      <c r="M566">
        <v>2.63E-2</v>
      </c>
      <c r="N566">
        <v>222</v>
      </c>
      <c r="O566">
        <v>-343</v>
      </c>
      <c r="P566">
        <v>0</v>
      </c>
      <c r="Q566">
        <v>19.270199999999999</v>
      </c>
      <c r="R566">
        <v>0</v>
      </c>
      <c r="S566">
        <v>3.5605000000000002</v>
      </c>
      <c r="T566" t="s">
        <v>722</v>
      </c>
    </row>
    <row r="567" spans="1:20">
      <c r="A567" t="s">
        <v>512</v>
      </c>
      <c r="B567" t="s">
        <v>1</v>
      </c>
      <c r="C567" t="s">
        <v>141</v>
      </c>
      <c r="D567" t="s">
        <v>1</v>
      </c>
      <c r="E567" t="s">
        <v>141</v>
      </c>
      <c r="F567">
        <v>-134.4975</v>
      </c>
      <c r="G567">
        <v>9.2688000000000006</v>
      </c>
      <c r="H567" t="s">
        <v>722</v>
      </c>
      <c r="I567">
        <v>265</v>
      </c>
      <c r="J567">
        <v>546</v>
      </c>
      <c r="K567">
        <v>150</v>
      </c>
      <c r="L567" t="s">
        <v>722</v>
      </c>
      <c r="M567">
        <v>3.1E-2</v>
      </c>
      <c r="N567">
        <v>162.91999999999999</v>
      </c>
      <c r="O567">
        <v>-403.08</v>
      </c>
      <c r="P567">
        <v>0.5</v>
      </c>
      <c r="Q567">
        <v>16.424900000000001</v>
      </c>
      <c r="R567">
        <v>0.1</v>
      </c>
      <c r="S567">
        <v>4.8342000000000001</v>
      </c>
      <c r="T567" t="s">
        <v>722</v>
      </c>
    </row>
    <row r="568" spans="1:20">
      <c r="A568" t="s">
        <v>499</v>
      </c>
      <c r="B568" t="s">
        <v>1</v>
      </c>
      <c r="C568" t="s">
        <v>62</v>
      </c>
      <c r="D568" t="s">
        <v>1</v>
      </c>
      <c r="E568" t="s">
        <v>62</v>
      </c>
      <c r="F568">
        <v>-134.51900000000001</v>
      </c>
      <c r="G568">
        <v>9.2472999999999992</v>
      </c>
      <c r="H568" t="s">
        <v>722</v>
      </c>
      <c r="I568" t="s">
        <v>722</v>
      </c>
      <c r="J568">
        <v>547</v>
      </c>
      <c r="K568">
        <v>151</v>
      </c>
      <c r="L568" t="s">
        <v>722</v>
      </c>
      <c r="M568">
        <v>7.3899999999999993E-2</v>
      </c>
      <c r="N568" t="s">
        <v>722</v>
      </c>
      <c r="O568" t="s">
        <v>722</v>
      </c>
      <c r="P568">
        <v>0</v>
      </c>
      <c r="Q568">
        <v>15.069699999999999</v>
      </c>
      <c r="R568">
        <v>0</v>
      </c>
      <c r="S568">
        <v>2.9582000000000002</v>
      </c>
      <c r="T568" t="s">
        <v>722</v>
      </c>
    </row>
    <row r="569" spans="1:20">
      <c r="A569" t="s">
        <v>1105</v>
      </c>
      <c r="B569" t="s">
        <v>1</v>
      </c>
      <c r="C569" t="s">
        <v>341</v>
      </c>
      <c r="D569" t="s">
        <v>1</v>
      </c>
      <c r="E569" t="s">
        <v>341</v>
      </c>
      <c r="F569">
        <v>-134.53800000000001</v>
      </c>
      <c r="G569">
        <v>9.2283000000000008</v>
      </c>
      <c r="H569" t="s">
        <v>722</v>
      </c>
      <c r="I569" t="s">
        <v>722</v>
      </c>
      <c r="J569">
        <v>548</v>
      </c>
      <c r="K569">
        <v>152</v>
      </c>
      <c r="L569" t="s">
        <v>722</v>
      </c>
      <c r="M569">
        <v>0.12330000000000001</v>
      </c>
      <c r="N569" t="s">
        <v>722</v>
      </c>
      <c r="O569" t="s">
        <v>722</v>
      </c>
      <c r="P569">
        <v>0</v>
      </c>
      <c r="Q569">
        <v>18.5335</v>
      </c>
      <c r="R569">
        <v>0</v>
      </c>
      <c r="S569">
        <v>3.4805999999999999</v>
      </c>
      <c r="T569" t="s">
        <v>722</v>
      </c>
    </row>
    <row r="570" spans="1:20">
      <c r="A570" t="s">
        <v>558</v>
      </c>
      <c r="B570" t="s">
        <v>1</v>
      </c>
      <c r="C570" t="s">
        <v>28</v>
      </c>
      <c r="D570" t="s">
        <v>1</v>
      </c>
      <c r="E570" t="s">
        <v>28</v>
      </c>
      <c r="F570">
        <v>-134.64769999999999</v>
      </c>
      <c r="G570">
        <v>9.1186000000000007</v>
      </c>
      <c r="H570" t="s">
        <v>722</v>
      </c>
      <c r="I570" t="s">
        <v>722</v>
      </c>
      <c r="J570">
        <v>549</v>
      </c>
      <c r="K570">
        <v>153</v>
      </c>
      <c r="L570" t="s">
        <v>722</v>
      </c>
      <c r="M570">
        <v>5.5599999999999997E-2</v>
      </c>
      <c r="N570" t="s">
        <v>722</v>
      </c>
      <c r="O570" t="s">
        <v>722</v>
      </c>
      <c r="P570">
        <v>0</v>
      </c>
      <c r="Q570">
        <v>18.056899999999999</v>
      </c>
      <c r="R570">
        <v>-0.39839999999999998</v>
      </c>
      <c r="S570">
        <v>1.859</v>
      </c>
      <c r="T570" t="s">
        <v>722</v>
      </c>
    </row>
    <row r="571" spans="1:20">
      <c r="A571" t="s">
        <v>519</v>
      </c>
      <c r="B571" t="s">
        <v>1</v>
      </c>
      <c r="C571" t="s">
        <v>19</v>
      </c>
      <c r="D571" t="s">
        <v>1</v>
      </c>
      <c r="E571" t="s">
        <v>19</v>
      </c>
      <c r="F571">
        <v>-134.6748</v>
      </c>
      <c r="G571">
        <v>9.0914999999999999</v>
      </c>
      <c r="H571" t="s">
        <v>722</v>
      </c>
      <c r="I571" t="s">
        <v>722</v>
      </c>
      <c r="J571">
        <v>550</v>
      </c>
      <c r="K571">
        <v>154</v>
      </c>
      <c r="L571" t="s">
        <v>722</v>
      </c>
      <c r="M571">
        <v>0.219</v>
      </c>
      <c r="N571">
        <v>174.2</v>
      </c>
      <c r="O571">
        <v>-395.8</v>
      </c>
      <c r="P571">
        <v>0.25</v>
      </c>
      <c r="Q571">
        <v>14.1441</v>
      </c>
      <c r="R571">
        <v>1.1788000000000001</v>
      </c>
      <c r="S571">
        <v>6.6379000000000001</v>
      </c>
      <c r="T571" t="s">
        <v>722</v>
      </c>
    </row>
    <row r="572" spans="1:20">
      <c r="A572" t="s">
        <v>518</v>
      </c>
      <c r="B572" t="s">
        <v>1</v>
      </c>
      <c r="C572" t="s">
        <v>36</v>
      </c>
      <c r="D572" t="s">
        <v>1</v>
      </c>
      <c r="E572" t="s">
        <v>36</v>
      </c>
      <c r="F572">
        <v>-134.73179999999999</v>
      </c>
      <c r="G572">
        <v>9.0344999999999995</v>
      </c>
      <c r="H572" t="s">
        <v>722</v>
      </c>
      <c r="I572" t="s">
        <v>722</v>
      </c>
      <c r="J572">
        <v>551</v>
      </c>
      <c r="K572">
        <v>155</v>
      </c>
      <c r="L572" t="s">
        <v>722</v>
      </c>
      <c r="M572">
        <v>0.35749999999999998</v>
      </c>
      <c r="N572" t="s">
        <v>722</v>
      </c>
      <c r="O572" t="s">
        <v>722</v>
      </c>
      <c r="P572">
        <v>0.33329999999999999</v>
      </c>
      <c r="Q572">
        <v>14.144500000000001</v>
      </c>
      <c r="R572">
        <v>-4.9099999999999998E-2</v>
      </c>
      <c r="S572">
        <v>3.9409999999999998</v>
      </c>
      <c r="T572" t="s">
        <v>722</v>
      </c>
    </row>
    <row r="573" spans="1:20">
      <c r="A573" t="s">
        <v>404</v>
      </c>
      <c r="B573" t="s">
        <v>2</v>
      </c>
      <c r="C573" t="s">
        <v>47</v>
      </c>
      <c r="D573" t="s">
        <v>2</v>
      </c>
      <c r="E573" t="s">
        <v>47</v>
      </c>
      <c r="F573">
        <v>-134.89349999999999</v>
      </c>
      <c r="G573">
        <v>16.109400000000001</v>
      </c>
      <c r="H573" t="s">
        <v>722</v>
      </c>
      <c r="I573" t="s">
        <v>722</v>
      </c>
      <c r="J573">
        <v>552</v>
      </c>
      <c r="K573">
        <v>165</v>
      </c>
      <c r="L573" t="s">
        <v>722</v>
      </c>
      <c r="M573">
        <v>0.3296</v>
      </c>
      <c r="N573" t="s">
        <v>722</v>
      </c>
      <c r="O573" t="s">
        <v>722</v>
      </c>
      <c r="P573">
        <v>0.66669999999999996</v>
      </c>
      <c r="Q573">
        <v>35.3812</v>
      </c>
      <c r="R573">
        <v>2.6</v>
      </c>
      <c r="S573">
        <v>1.4394</v>
      </c>
      <c r="T573" t="s">
        <v>722</v>
      </c>
    </row>
    <row r="574" spans="1:20">
      <c r="A574" t="s">
        <v>571</v>
      </c>
      <c r="B574" t="s">
        <v>1</v>
      </c>
      <c r="C574" t="s">
        <v>53</v>
      </c>
      <c r="D574" t="s">
        <v>1</v>
      </c>
      <c r="E574" t="s">
        <v>53</v>
      </c>
      <c r="F574">
        <v>-135.0557</v>
      </c>
      <c r="G574">
        <v>8.7105999999999995</v>
      </c>
      <c r="H574" t="s">
        <v>722</v>
      </c>
      <c r="I574" t="s">
        <v>722</v>
      </c>
      <c r="J574">
        <v>553</v>
      </c>
      <c r="K574">
        <v>156</v>
      </c>
      <c r="L574" t="s">
        <v>722</v>
      </c>
      <c r="M574">
        <v>0.26750000000000002</v>
      </c>
      <c r="N574" t="s">
        <v>722</v>
      </c>
      <c r="O574" t="s">
        <v>722</v>
      </c>
      <c r="P574">
        <v>0.5</v>
      </c>
      <c r="Q574">
        <v>15.2287</v>
      </c>
      <c r="R574">
        <v>1.18</v>
      </c>
      <c r="S574">
        <v>5.3902000000000001</v>
      </c>
      <c r="T574" t="s">
        <v>722</v>
      </c>
    </row>
    <row r="575" spans="1:20">
      <c r="A575" t="s">
        <v>521</v>
      </c>
      <c r="B575" t="s">
        <v>1</v>
      </c>
      <c r="C575" t="s">
        <v>341</v>
      </c>
      <c r="D575" t="s">
        <v>1</v>
      </c>
      <c r="E575" t="s">
        <v>341</v>
      </c>
      <c r="F575">
        <v>-135.12280000000001</v>
      </c>
      <c r="G575">
        <v>8.6434999999999995</v>
      </c>
      <c r="H575" t="s">
        <v>722</v>
      </c>
      <c r="I575" t="s">
        <v>722</v>
      </c>
      <c r="J575">
        <v>554</v>
      </c>
      <c r="K575">
        <v>157</v>
      </c>
      <c r="L575" t="s">
        <v>722</v>
      </c>
      <c r="M575">
        <v>0.59050000000000002</v>
      </c>
      <c r="N575" t="s">
        <v>722</v>
      </c>
      <c r="O575" t="s">
        <v>722</v>
      </c>
      <c r="P575">
        <v>0.5</v>
      </c>
      <c r="Q575">
        <v>9.2100000000000009</v>
      </c>
      <c r="R575">
        <v>0</v>
      </c>
      <c r="S575">
        <v>6.8967000000000001</v>
      </c>
      <c r="T575" t="s">
        <v>722</v>
      </c>
    </row>
    <row r="576" spans="1:20">
      <c r="A576" t="s">
        <v>374</v>
      </c>
      <c r="B576" t="s">
        <v>2</v>
      </c>
      <c r="C576" t="s">
        <v>30</v>
      </c>
      <c r="D576" t="s">
        <v>2</v>
      </c>
      <c r="E576" t="s">
        <v>30</v>
      </c>
      <c r="F576">
        <v>-135.16800000000001</v>
      </c>
      <c r="G576">
        <v>15.834899999999999</v>
      </c>
      <c r="H576" t="s">
        <v>722</v>
      </c>
      <c r="I576" t="s">
        <v>722</v>
      </c>
      <c r="J576">
        <v>555</v>
      </c>
      <c r="K576">
        <v>166</v>
      </c>
      <c r="L576" t="s">
        <v>722</v>
      </c>
      <c r="M576">
        <v>0.35349999999999998</v>
      </c>
      <c r="N576">
        <v>323.5</v>
      </c>
      <c r="O576">
        <v>-251.5</v>
      </c>
      <c r="P576">
        <v>0.5</v>
      </c>
      <c r="Q576">
        <v>25.219799999999999</v>
      </c>
      <c r="R576">
        <v>0</v>
      </c>
      <c r="S576">
        <v>2.4441000000000002</v>
      </c>
      <c r="T576" t="s">
        <v>722</v>
      </c>
    </row>
    <row r="577" spans="1:20">
      <c r="A577" t="s">
        <v>358</v>
      </c>
      <c r="B577" t="s">
        <v>2</v>
      </c>
      <c r="C577" t="s">
        <v>30</v>
      </c>
      <c r="D577" t="s">
        <v>2</v>
      </c>
      <c r="E577" t="s">
        <v>30</v>
      </c>
      <c r="F577">
        <v>-135.2782</v>
      </c>
      <c r="G577">
        <v>15.7247</v>
      </c>
      <c r="H577" t="s">
        <v>722</v>
      </c>
      <c r="I577" t="s">
        <v>722</v>
      </c>
      <c r="J577">
        <v>556</v>
      </c>
      <c r="K577">
        <v>167</v>
      </c>
      <c r="L577" t="s">
        <v>722</v>
      </c>
      <c r="M577">
        <v>0.68430000000000002</v>
      </c>
      <c r="N577">
        <v>198</v>
      </c>
      <c r="O577">
        <v>-378</v>
      </c>
      <c r="P577">
        <v>0.33329999999999999</v>
      </c>
      <c r="Q577">
        <v>23.738299999999999</v>
      </c>
      <c r="R577">
        <v>9.8345000000000002</v>
      </c>
      <c r="S577">
        <v>4.0618999999999996</v>
      </c>
      <c r="T577" t="s">
        <v>722</v>
      </c>
    </row>
    <row r="578" spans="1:20">
      <c r="A578" t="s">
        <v>556</v>
      </c>
      <c r="B578" t="s">
        <v>1</v>
      </c>
      <c r="C578" t="s">
        <v>36</v>
      </c>
      <c r="D578" t="s">
        <v>1</v>
      </c>
      <c r="E578" t="s">
        <v>36</v>
      </c>
      <c r="F578">
        <v>-135.52359999999999</v>
      </c>
      <c r="G578">
        <v>8.2426999999999992</v>
      </c>
      <c r="H578" t="s">
        <v>722</v>
      </c>
      <c r="I578" t="s">
        <v>722</v>
      </c>
      <c r="J578">
        <v>557</v>
      </c>
      <c r="K578">
        <v>158</v>
      </c>
      <c r="L578" t="s">
        <v>722</v>
      </c>
      <c r="M578">
        <v>0.3821</v>
      </c>
      <c r="N578" t="s">
        <v>722</v>
      </c>
      <c r="O578" t="s">
        <v>722</v>
      </c>
      <c r="P578">
        <v>0</v>
      </c>
      <c r="Q578">
        <v>13.430899999999999</v>
      </c>
      <c r="R578">
        <v>1.1000000000000001</v>
      </c>
      <c r="S578">
        <v>5.1379999999999999</v>
      </c>
      <c r="T578" t="s">
        <v>722</v>
      </c>
    </row>
    <row r="579" spans="1:20">
      <c r="A579" t="s">
        <v>936</v>
      </c>
      <c r="B579" t="s">
        <v>2</v>
      </c>
      <c r="C579" t="s">
        <v>91</v>
      </c>
      <c r="D579" t="s">
        <v>2</v>
      </c>
      <c r="E579" t="s">
        <v>91</v>
      </c>
      <c r="F579">
        <v>-135.76490000000001</v>
      </c>
      <c r="G579">
        <v>15.238</v>
      </c>
      <c r="H579" t="s">
        <v>722</v>
      </c>
      <c r="I579" t="s">
        <v>722</v>
      </c>
      <c r="J579">
        <v>558</v>
      </c>
      <c r="K579">
        <v>168</v>
      </c>
      <c r="L579" t="s">
        <v>722</v>
      </c>
      <c r="M579">
        <v>0.62990000000000002</v>
      </c>
      <c r="N579">
        <v>256</v>
      </c>
      <c r="O579">
        <v>-322</v>
      </c>
      <c r="P579">
        <v>0</v>
      </c>
      <c r="Q579">
        <v>24.274999999999999</v>
      </c>
      <c r="R579">
        <v>0</v>
      </c>
      <c r="S579">
        <v>3.2143999999999999</v>
      </c>
      <c r="T579" t="s">
        <v>722</v>
      </c>
    </row>
    <row r="580" spans="1:20">
      <c r="A580" t="s">
        <v>541</v>
      </c>
      <c r="B580" t="s">
        <v>1</v>
      </c>
      <c r="C580" t="s">
        <v>17</v>
      </c>
      <c r="D580" t="s">
        <v>1</v>
      </c>
      <c r="E580" t="s">
        <v>17</v>
      </c>
      <c r="F580">
        <v>-135.9032</v>
      </c>
      <c r="G580">
        <v>7.8631000000000002</v>
      </c>
      <c r="H580" t="s">
        <v>722</v>
      </c>
      <c r="I580" t="s">
        <v>722</v>
      </c>
      <c r="J580">
        <v>559</v>
      </c>
      <c r="K580">
        <v>159</v>
      </c>
      <c r="L580" t="s">
        <v>722</v>
      </c>
      <c r="M580">
        <v>8.0600000000000005E-2</v>
      </c>
      <c r="N580" t="s">
        <v>722</v>
      </c>
      <c r="O580" t="s">
        <v>722</v>
      </c>
      <c r="P580">
        <v>0.5</v>
      </c>
      <c r="Q580">
        <v>13.767200000000001</v>
      </c>
      <c r="R580">
        <v>0</v>
      </c>
      <c r="S580">
        <v>3.8264</v>
      </c>
      <c r="T580" t="s">
        <v>722</v>
      </c>
    </row>
    <row r="581" spans="1:20">
      <c r="A581" t="s">
        <v>1122</v>
      </c>
      <c r="B581" t="s">
        <v>1</v>
      </c>
      <c r="C581" t="s">
        <v>28</v>
      </c>
      <c r="D581" t="s">
        <v>1</v>
      </c>
      <c r="E581" t="s">
        <v>28</v>
      </c>
      <c r="F581">
        <v>-135.9083</v>
      </c>
      <c r="G581">
        <v>7.8579999999999997</v>
      </c>
      <c r="H581" t="s">
        <v>722</v>
      </c>
      <c r="I581" t="s">
        <v>722</v>
      </c>
      <c r="J581">
        <v>560</v>
      </c>
      <c r="K581">
        <v>160</v>
      </c>
      <c r="L581" t="s">
        <v>722</v>
      </c>
      <c r="M581">
        <v>0.1865</v>
      </c>
      <c r="N581">
        <v>260</v>
      </c>
      <c r="O581">
        <v>-320</v>
      </c>
      <c r="P581">
        <v>0.5</v>
      </c>
      <c r="Q581">
        <v>16.069900000000001</v>
      </c>
      <c r="R581">
        <v>0</v>
      </c>
      <c r="S581">
        <v>3.5148000000000001</v>
      </c>
      <c r="T581" t="s">
        <v>722</v>
      </c>
    </row>
    <row r="582" spans="1:20">
      <c r="A582" t="s">
        <v>542</v>
      </c>
      <c r="B582" t="s">
        <v>1</v>
      </c>
      <c r="C582" t="s">
        <v>30</v>
      </c>
      <c r="D582" t="s">
        <v>1</v>
      </c>
      <c r="E582" t="s">
        <v>30</v>
      </c>
      <c r="F582">
        <v>-136.0592</v>
      </c>
      <c r="G582">
        <v>7.7070999999999996</v>
      </c>
      <c r="H582" t="s">
        <v>722</v>
      </c>
      <c r="I582" t="s">
        <v>722</v>
      </c>
      <c r="J582">
        <v>561</v>
      </c>
      <c r="K582">
        <v>161</v>
      </c>
      <c r="L582" t="s">
        <v>722</v>
      </c>
      <c r="M582">
        <v>0.13830000000000001</v>
      </c>
      <c r="N582">
        <v>59</v>
      </c>
      <c r="O582">
        <v>-522</v>
      </c>
      <c r="P582">
        <v>0</v>
      </c>
      <c r="Q582">
        <v>14.315300000000001</v>
      </c>
      <c r="R582">
        <v>-4.9099999999999998E-2</v>
      </c>
      <c r="S582">
        <v>4.2694999999999999</v>
      </c>
      <c r="T582" t="s">
        <v>722</v>
      </c>
    </row>
    <row r="583" spans="1:20">
      <c r="A583" t="s">
        <v>550</v>
      </c>
      <c r="B583" t="s">
        <v>1</v>
      </c>
      <c r="C583" t="s">
        <v>30</v>
      </c>
      <c r="D583" t="s">
        <v>1</v>
      </c>
      <c r="E583" t="s">
        <v>30</v>
      </c>
      <c r="F583">
        <v>-136.13030000000001</v>
      </c>
      <c r="G583">
        <v>7.6360000000000001</v>
      </c>
      <c r="H583" t="s">
        <v>722</v>
      </c>
      <c r="I583" t="s">
        <v>722</v>
      </c>
      <c r="J583">
        <v>562</v>
      </c>
      <c r="K583">
        <v>162</v>
      </c>
      <c r="L583" t="s">
        <v>722</v>
      </c>
      <c r="M583">
        <v>0.157</v>
      </c>
      <c r="N583" t="s">
        <v>722</v>
      </c>
      <c r="O583" t="s">
        <v>722</v>
      </c>
      <c r="P583">
        <v>0</v>
      </c>
      <c r="Q583">
        <v>15.740600000000001</v>
      </c>
      <c r="R583">
        <v>1</v>
      </c>
      <c r="S583">
        <v>4.1913</v>
      </c>
      <c r="T583" t="s">
        <v>722</v>
      </c>
    </row>
    <row r="584" spans="1:20">
      <c r="A584" t="s">
        <v>436</v>
      </c>
      <c r="B584" t="s">
        <v>2</v>
      </c>
      <c r="C584" t="s">
        <v>62</v>
      </c>
      <c r="D584" t="s">
        <v>2</v>
      </c>
      <c r="E584" t="s">
        <v>62</v>
      </c>
      <c r="F584">
        <v>-136.1602</v>
      </c>
      <c r="G584">
        <v>14.842700000000001</v>
      </c>
      <c r="H584" t="s">
        <v>722</v>
      </c>
      <c r="I584" t="s">
        <v>722</v>
      </c>
      <c r="J584">
        <v>563</v>
      </c>
      <c r="K584">
        <v>169</v>
      </c>
      <c r="L584" t="s">
        <v>722</v>
      </c>
      <c r="M584">
        <v>0.628</v>
      </c>
      <c r="N584">
        <v>274</v>
      </c>
      <c r="O584">
        <v>-309</v>
      </c>
      <c r="P584">
        <v>0.33329999999999999</v>
      </c>
      <c r="Q584">
        <v>26.088899999999999</v>
      </c>
      <c r="R584">
        <v>0</v>
      </c>
      <c r="S584">
        <v>2.5451999999999999</v>
      </c>
      <c r="T584" t="s">
        <v>722</v>
      </c>
    </row>
    <row r="585" spans="1:20">
      <c r="A585" t="s">
        <v>436</v>
      </c>
      <c r="B585" t="s">
        <v>2</v>
      </c>
      <c r="C585" t="s">
        <v>62</v>
      </c>
      <c r="D585" t="s">
        <v>2</v>
      </c>
      <c r="E585" t="s">
        <v>62</v>
      </c>
      <c r="F585">
        <v>-136.1602</v>
      </c>
      <c r="G585">
        <v>14.842700000000001</v>
      </c>
      <c r="H585" t="s">
        <v>722</v>
      </c>
      <c r="I585" t="s">
        <v>722</v>
      </c>
      <c r="J585">
        <v>563</v>
      </c>
      <c r="K585">
        <v>169</v>
      </c>
      <c r="L585" t="s">
        <v>722</v>
      </c>
      <c r="M585">
        <v>0.628</v>
      </c>
      <c r="N585">
        <v>274</v>
      </c>
      <c r="O585">
        <v>-309</v>
      </c>
      <c r="P585">
        <v>0.33329999999999999</v>
      </c>
      <c r="Q585">
        <v>26.088899999999999</v>
      </c>
      <c r="R585">
        <v>0</v>
      </c>
      <c r="S585">
        <v>2.5451999999999999</v>
      </c>
      <c r="T585" t="s">
        <v>722</v>
      </c>
    </row>
    <row r="586" spans="1:20">
      <c r="A586" t="s">
        <v>581</v>
      </c>
      <c r="B586" t="s">
        <v>1</v>
      </c>
      <c r="C586" t="s">
        <v>49</v>
      </c>
      <c r="D586" t="s">
        <v>1</v>
      </c>
      <c r="E586" t="s">
        <v>49</v>
      </c>
      <c r="F586">
        <v>-136.26480000000001</v>
      </c>
      <c r="G586">
        <v>7.5015000000000001</v>
      </c>
      <c r="H586" t="s">
        <v>722</v>
      </c>
      <c r="I586" t="s">
        <v>722</v>
      </c>
      <c r="J586">
        <v>564</v>
      </c>
      <c r="K586">
        <v>163</v>
      </c>
      <c r="L586" t="s">
        <v>722</v>
      </c>
      <c r="M586">
        <v>0.18240000000000001</v>
      </c>
      <c r="N586" t="s">
        <v>722</v>
      </c>
      <c r="O586" t="s">
        <v>722</v>
      </c>
      <c r="P586">
        <v>0.5</v>
      </c>
      <c r="Q586">
        <v>15.206200000000001</v>
      </c>
      <c r="R586">
        <v>0</v>
      </c>
      <c r="S586">
        <v>4.5387000000000004</v>
      </c>
      <c r="T586" t="s">
        <v>722</v>
      </c>
    </row>
    <row r="587" spans="1:20">
      <c r="A587" t="s">
        <v>500</v>
      </c>
      <c r="B587" t="s">
        <v>1</v>
      </c>
      <c r="C587" t="s">
        <v>341</v>
      </c>
      <c r="D587" t="s">
        <v>1</v>
      </c>
      <c r="E587" t="s">
        <v>341</v>
      </c>
      <c r="F587">
        <v>-136.3099</v>
      </c>
      <c r="G587">
        <v>7.4564000000000004</v>
      </c>
      <c r="H587" t="s">
        <v>722</v>
      </c>
      <c r="I587" t="s">
        <v>722</v>
      </c>
      <c r="J587">
        <v>565</v>
      </c>
      <c r="K587">
        <v>164</v>
      </c>
      <c r="L587" t="s">
        <v>722</v>
      </c>
      <c r="M587">
        <v>0.3886</v>
      </c>
      <c r="N587">
        <v>466</v>
      </c>
      <c r="O587">
        <v>-120</v>
      </c>
      <c r="P587">
        <v>0.33329999999999999</v>
      </c>
      <c r="Q587">
        <v>9.8615999999999993</v>
      </c>
      <c r="R587">
        <v>0</v>
      </c>
      <c r="S587">
        <v>5.6052</v>
      </c>
      <c r="T587" t="s">
        <v>722</v>
      </c>
    </row>
    <row r="588" spans="1:20">
      <c r="A588" t="s">
        <v>501</v>
      </c>
      <c r="B588" t="s">
        <v>1</v>
      </c>
      <c r="C588" t="s">
        <v>22</v>
      </c>
      <c r="D588" t="s">
        <v>1</v>
      </c>
      <c r="E588" t="s">
        <v>22</v>
      </c>
      <c r="F588">
        <v>-136.58459999999999</v>
      </c>
      <c r="G588">
        <v>7.1818</v>
      </c>
      <c r="H588" t="s">
        <v>722</v>
      </c>
      <c r="I588" t="s">
        <v>722</v>
      </c>
      <c r="J588">
        <v>566</v>
      </c>
      <c r="K588">
        <v>165</v>
      </c>
      <c r="L588" t="s">
        <v>722</v>
      </c>
      <c r="M588">
        <v>0.2306</v>
      </c>
      <c r="N588">
        <v>138.5</v>
      </c>
      <c r="O588">
        <v>-448.5</v>
      </c>
      <c r="P588">
        <v>0</v>
      </c>
      <c r="Q588">
        <v>14.068899999999999</v>
      </c>
      <c r="R588">
        <v>0.1</v>
      </c>
      <c r="S588">
        <v>4.2003000000000004</v>
      </c>
      <c r="T588" t="s">
        <v>722</v>
      </c>
    </row>
    <row r="589" spans="1:20">
      <c r="A589" t="s">
        <v>798</v>
      </c>
      <c r="B589" t="s">
        <v>2</v>
      </c>
      <c r="C589" t="s">
        <v>41</v>
      </c>
      <c r="D589" t="s">
        <v>2</v>
      </c>
      <c r="E589" t="s">
        <v>41</v>
      </c>
      <c r="F589">
        <v>-136.62950000000001</v>
      </c>
      <c r="G589">
        <v>14.3734</v>
      </c>
      <c r="H589" t="s">
        <v>722</v>
      </c>
      <c r="I589" t="s">
        <v>722</v>
      </c>
      <c r="J589">
        <v>567</v>
      </c>
      <c r="K589">
        <v>170</v>
      </c>
      <c r="L589" t="s">
        <v>722</v>
      </c>
      <c r="M589">
        <v>0.39219999999999999</v>
      </c>
      <c r="N589" t="s">
        <v>722</v>
      </c>
      <c r="O589" t="s">
        <v>722</v>
      </c>
      <c r="P589">
        <v>0.33329999999999999</v>
      </c>
      <c r="Q589">
        <v>30.396000000000001</v>
      </c>
      <c r="R589">
        <v>0</v>
      </c>
      <c r="S589">
        <v>1.3539000000000001</v>
      </c>
      <c r="T589" t="s">
        <v>722</v>
      </c>
    </row>
    <row r="590" spans="1:20">
      <c r="A590" t="s">
        <v>520</v>
      </c>
      <c r="B590" t="s">
        <v>1</v>
      </c>
      <c r="C590" t="s">
        <v>47</v>
      </c>
      <c r="D590" t="s">
        <v>1</v>
      </c>
      <c r="E590" t="s">
        <v>47</v>
      </c>
      <c r="F590">
        <v>-136.81229999999999</v>
      </c>
      <c r="G590">
        <v>6.9539999999999997</v>
      </c>
      <c r="H590" t="s">
        <v>722</v>
      </c>
      <c r="I590" t="s">
        <v>722</v>
      </c>
      <c r="J590">
        <v>568</v>
      </c>
      <c r="K590">
        <v>166</v>
      </c>
      <c r="L590" t="s">
        <v>722</v>
      </c>
      <c r="M590">
        <v>2.4799999999999999E-2</v>
      </c>
      <c r="N590" t="s">
        <v>722</v>
      </c>
      <c r="O590" t="s">
        <v>722</v>
      </c>
      <c r="P590">
        <v>0</v>
      </c>
      <c r="Q590">
        <v>5.0864000000000003</v>
      </c>
      <c r="R590">
        <v>0</v>
      </c>
      <c r="S590">
        <v>7.7417999999999996</v>
      </c>
      <c r="T590" t="s">
        <v>722</v>
      </c>
    </row>
    <row r="591" spans="1:20">
      <c r="A591" t="s">
        <v>508</v>
      </c>
      <c r="B591" t="s">
        <v>1</v>
      </c>
      <c r="C591" t="s">
        <v>341</v>
      </c>
      <c r="D591" t="s">
        <v>1</v>
      </c>
      <c r="E591" t="s">
        <v>341</v>
      </c>
      <c r="F591">
        <v>-136.81809999999999</v>
      </c>
      <c r="G591">
        <v>6.9481999999999999</v>
      </c>
      <c r="H591" t="s">
        <v>722</v>
      </c>
      <c r="I591" t="s">
        <v>722</v>
      </c>
      <c r="J591">
        <v>569</v>
      </c>
      <c r="K591">
        <v>167</v>
      </c>
      <c r="L591" t="s">
        <v>722</v>
      </c>
      <c r="M591">
        <v>0.49130000000000001</v>
      </c>
      <c r="N591" t="s">
        <v>722</v>
      </c>
      <c r="O591" t="s">
        <v>722</v>
      </c>
      <c r="P591">
        <v>0</v>
      </c>
      <c r="Q591">
        <v>7.5827999999999998</v>
      </c>
      <c r="R591">
        <v>0</v>
      </c>
      <c r="S591">
        <v>7.2196999999999996</v>
      </c>
      <c r="T591" t="s">
        <v>722</v>
      </c>
    </row>
    <row r="592" spans="1:20">
      <c r="A592" t="s">
        <v>555</v>
      </c>
      <c r="B592" t="s">
        <v>1</v>
      </c>
      <c r="C592" t="s">
        <v>73</v>
      </c>
      <c r="D592" t="s">
        <v>1</v>
      </c>
      <c r="E592" t="s">
        <v>73</v>
      </c>
      <c r="F592">
        <v>-136.8562</v>
      </c>
      <c r="G592">
        <v>6.9100999999999999</v>
      </c>
      <c r="H592" t="s">
        <v>722</v>
      </c>
      <c r="I592" t="s">
        <v>722</v>
      </c>
      <c r="J592">
        <v>570</v>
      </c>
      <c r="K592">
        <v>168</v>
      </c>
      <c r="L592" t="s">
        <v>722</v>
      </c>
      <c r="M592">
        <v>0.99319999999999997</v>
      </c>
      <c r="N592" t="s">
        <v>722</v>
      </c>
      <c r="O592" t="s">
        <v>722</v>
      </c>
      <c r="P592">
        <v>0.25</v>
      </c>
      <c r="Q592">
        <v>17.246300000000002</v>
      </c>
      <c r="R592">
        <v>0</v>
      </c>
      <c r="S592">
        <v>1.3101</v>
      </c>
      <c r="T592" t="s">
        <v>722</v>
      </c>
    </row>
    <row r="593" spans="1:20">
      <c r="A593" t="s">
        <v>370</v>
      </c>
      <c r="B593" t="s">
        <v>2</v>
      </c>
      <c r="C593" t="s">
        <v>53</v>
      </c>
      <c r="D593" t="s">
        <v>2</v>
      </c>
      <c r="E593" t="s">
        <v>53</v>
      </c>
      <c r="F593">
        <v>-136.94669999999999</v>
      </c>
      <c r="G593">
        <v>14.056100000000001</v>
      </c>
      <c r="H593" t="s">
        <v>722</v>
      </c>
      <c r="I593" t="s">
        <v>722</v>
      </c>
      <c r="J593">
        <v>571</v>
      </c>
      <c r="K593">
        <v>171</v>
      </c>
      <c r="L593" t="s">
        <v>722</v>
      </c>
      <c r="M593">
        <v>0.29580000000000001</v>
      </c>
      <c r="N593" t="s">
        <v>722</v>
      </c>
      <c r="O593" t="s">
        <v>722</v>
      </c>
      <c r="P593">
        <v>0.33329999999999999</v>
      </c>
      <c r="Q593">
        <v>28.1326</v>
      </c>
      <c r="R593">
        <v>0.2</v>
      </c>
      <c r="S593">
        <v>2.5741000000000001</v>
      </c>
      <c r="T593" t="s">
        <v>722</v>
      </c>
    </row>
    <row r="594" spans="1:20">
      <c r="A594" t="s">
        <v>359</v>
      </c>
      <c r="B594" t="s">
        <v>2</v>
      </c>
      <c r="C594" t="s">
        <v>55</v>
      </c>
      <c r="D594" t="s">
        <v>2</v>
      </c>
      <c r="E594" t="s">
        <v>55</v>
      </c>
      <c r="F594">
        <v>-137.0967</v>
      </c>
      <c r="G594">
        <v>13.9062</v>
      </c>
      <c r="H594" t="s">
        <v>722</v>
      </c>
      <c r="I594" t="s">
        <v>722</v>
      </c>
      <c r="J594">
        <v>572</v>
      </c>
      <c r="K594">
        <v>172</v>
      </c>
      <c r="L594" t="s">
        <v>722</v>
      </c>
      <c r="M594">
        <v>0.29380000000000001</v>
      </c>
      <c r="N594" t="s">
        <v>722</v>
      </c>
      <c r="O594" t="s">
        <v>722</v>
      </c>
      <c r="P594">
        <v>0.66669999999999996</v>
      </c>
      <c r="Q594">
        <v>25.737300000000001</v>
      </c>
      <c r="R594">
        <v>0</v>
      </c>
      <c r="S594">
        <v>1.8753</v>
      </c>
      <c r="T594" t="s">
        <v>722</v>
      </c>
    </row>
    <row r="595" spans="1:20">
      <c r="A595" t="s">
        <v>364</v>
      </c>
      <c r="B595" t="s">
        <v>2</v>
      </c>
      <c r="C595" t="s">
        <v>32</v>
      </c>
      <c r="D595" t="s">
        <v>2</v>
      </c>
      <c r="E595" t="s">
        <v>32</v>
      </c>
      <c r="F595">
        <v>-137.38839999999999</v>
      </c>
      <c r="G595">
        <v>13.6145</v>
      </c>
      <c r="H595" t="s">
        <v>722</v>
      </c>
      <c r="I595" t="s">
        <v>722</v>
      </c>
      <c r="J595">
        <v>573</v>
      </c>
      <c r="K595">
        <v>173</v>
      </c>
      <c r="L595" t="s">
        <v>722</v>
      </c>
      <c r="M595">
        <v>0.70930000000000004</v>
      </c>
      <c r="N595" t="s">
        <v>722</v>
      </c>
      <c r="O595" t="s">
        <v>722</v>
      </c>
      <c r="P595">
        <v>0.5</v>
      </c>
      <c r="Q595">
        <v>20.883800000000001</v>
      </c>
      <c r="R595">
        <v>0</v>
      </c>
      <c r="S595">
        <v>4.7732999999999999</v>
      </c>
      <c r="T595" t="s">
        <v>722</v>
      </c>
    </row>
    <row r="596" spans="1:20">
      <c r="A596" t="s">
        <v>416</v>
      </c>
      <c r="B596" t="s">
        <v>2</v>
      </c>
      <c r="C596" t="s">
        <v>85</v>
      </c>
      <c r="D596" t="s">
        <v>2</v>
      </c>
      <c r="E596" t="s">
        <v>85</v>
      </c>
      <c r="F596">
        <v>-137.39259999999999</v>
      </c>
      <c r="G596">
        <v>13.610300000000001</v>
      </c>
      <c r="H596" t="s">
        <v>722</v>
      </c>
      <c r="I596">
        <v>350</v>
      </c>
      <c r="J596">
        <v>574</v>
      </c>
      <c r="K596">
        <v>174</v>
      </c>
      <c r="L596" t="s">
        <v>722</v>
      </c>
      <c r="M596">
        <v>1.4178999999999999</v>
      </c>
      <c r="N596">
        <v>130.29</v>
      </c>
      <c r="O596">
        <v>-464.71</v>
      </c>
      <c r="P596">
        <v>0.75</v>
      </c>
      <c r="Q596">
        <v>29.377099999999999</v>
      </c>
      <c r="R596">
        <v>0</v>
      </c>
      <c r="S596">
        <v>8.3811999999999998</v>
      </c>
      <c r="T596" t="s">
        <v>722</v>
      </c>
    </row>
    <row r="597" spans="1:20">
      <c r="A597" t="s">
        <v>523</v>
      </c>
      <c r="B597" t="s">
        <v>1</v>
      </c>
      <c r="C597" t="s">
        <v>41</v>
      </c>
      <c r="D597" t="s">
        <v>1</v>
      </c>
      <c r="E597" t="s">
        <v>41</v>
      </c>
      <c r="F597">
        <v>-137.76249999999999</v>
      </c>
      <c r="G597">
        <v>6.0038</v>
      </c>
      <c r="H597" t="s">
        <v>722</v>
      </c>
      <c r="I597" t="s">
        <v>722</v>
      </c>
      <c r="J597">
        <v>575</v>
      </c>
      <c r="K597">
        <v>169</v>
      </c>
      <c r="L597" t="s">
        <v>722</v>
      </c>
      <c r="M597">
        <v>0.186</v>
      </c>
      <c r="N597">
        <v>188</v>
      </c>
      <c r="O597">
        <v>-408</v>
      </c>
      <c r="P597">
        <v>0</v>
      </c>
      <c r="Q597">
        <v>12.6599</v>
      </c>
      <c r="R597">
        <v>0</v>
      </c>
      <c r="S597">
        <v>6.4843000000000002</v>
      </c>
      <c r="T597" t="s">
        <v>722</v>
      </c>
    </row>
    <row r="598" spans="1:20">
      <c r="A598" t="s">
        <v>563</v>
      </c>
      <c r="B598" t="s">
        <v>1</v>
      </c>
      <c r="C598" t="s">
        <v>132</v>
      </c>
      <c r="D598" t="s">
        <v>1</v>
      </c>
      <c r="E598" t="s">
        <v>132</v>
      </c>
      <c r="F598">
        <v>-137.93629999999999</v>
      </c>
      <c r="G598">
        <v>5.83</v>
      </c>
      <c r="H598" t="s">
        <v>722</v>
      </c>
      <c r="I598" t="s">
        <v>722</v>
      </c>
      <c r="J598">
        <v>576</v>
      </c>
      <c r="K598">
        <v>170</v>
      </c>
      <c r="L598" t="s">
        <v>722</v>
      </c>
      <c r="M598">
        <v>0.23080000000000001</v>
      </c>
      <c r="N598" t="s">
        <v>722</v>
      </c>
      <c r="O598" t="s">
        <v>722</v>
      </c>
      <c r="P598">
        <v>0</v>
      </c>
      <c r="Q598">
        <v>8.2472999999999992</v>
      </c>
      <c r="R598">
        <v>0.6976</v>
      </c>
      <c r="S598">
        <v>7.2537000000000003</v>
      </c>
      <c r="T598" t="s">
        <v>722</v>
      </c>
    </row>
    <row r="599" spans="1:20">
      <c r="A599" t="s">
        <v>1143</v>
      </c>
      <c r="B599" t="s">
        <v>1</v>
      </c>
      <c r="C599" t="s">
        <v>19</v>
      </c>
      <c r="D599" t="s">
        <v>1</v>
      </c>
      <c r="E599" t="s">
        <v>19</v>
      </c>
      <c r="F599">
        <v>-137.9607</v>
      </c>
      <c r="G599">
        <v>5.8056000000000001</v>
      </c>
      <c r="H599" t="s">
        <v>722</v>
      </c>
      <c r="I599" t="s">
        <v>722</v>
      </c>
      <c r="J599">
        <v>577</v>
      </c>
      <c r="K599">
        <v>171</v>
      </c>
      <c r="L599" t="s">
        <v>722</v>
      </c>
      <c r="M599">
        <v>0.53800000000000003</v>
      </c>
      <c r="N599" t="s">
        <v>722</v>
      </c>
      <c r="O599" t="s">
        <v>722</v>
      </c>
      <c r="P599">
        <v>0.33329999999999999</v>
      </c>
      <c r="Q599">
        <v>9.7217000000000002</v>
      </c>
      <c r="R599">
        <v>-0.27579999999999999</v>
      </c>
      <c r="S599">
        <v>5.4686000000000003</v>
      </c>
      <c r="T599" t="s">
        <v>722</v>
      </c>
    </row>
    <row r="600" spans="1:20">
      <c r="A600" t="s">
        <v>1255</v>
      </c>
      <c r="B600" t="s">
        <v>1</v>
      </c>
      <c r="C600" t="s">
        <v>26</v>
      </c>
      <c r="D600" t="s">
        <v>1</v>
      </c>
      <c r="E600" t="s">
        <v>26</v>
      </c>
      <c r="F600">
        <v>-138.37360000000001</v>
      </c>
      <c r="G600">
        <v>5.3928000000000003</v>
      </c>
      <c r="H600" t="s">
        <v>722</v>
      </c>
      <c r="I600" t="s">
        <v>722</v>
      </c>
      <c r="J600">
        <v>578</v>
      </c>
      <c r="K600">
        <v>172</v>
      </c>
      <c r="L600" t="s">
        <v>722</v>
      </c>
      <c r="M600">
        <v>0.29520000000000002</v>
      </c>
      <c r="N600" t="s">
        <v>722</v>
      </c>
      <c r="O600" t="s">
        <v>722</v>
      </c>
      <c r="P600">
        <v>0</v>
      </c>
      <c r="Q600">
        <v>11.6129</v>
      </c>
      <c r="R600">
        <v>0</v>
      </c>
      <c r="S600">
        <v>5.6867000000000001</v>
      </c>
      <c r="T600" t="s">
        <v>722</v>
      </c>
    </row>
    <row r="601" spans="1:20">
      <c r="A601" t="s">
        <v>1093</v>
      </c>
      <c r="B601" t="s">
        <v>1</v>
      </c>
      <c r="C601" t="s">
        <v>39</v>
      </c>
      <c r="D601" t="s">
        <v>1</v>
      </c>
      <c r="E601" t="s">
        <v>39</v>
      </c>
      <c r="F601">
        <v>-138.62379999999999</v>
      </c>
      <c r="G601">
        <v>5.1425000000000001</v>
      </c>
      <c r="H601" t="s">
        <v>722</v>
      </c>
      <c r="I601" t="s">
        <v>722</v>
      </c>
      <c r="J601">
        <v>579</v>
      </c>
      <c r="K601">
        <v>173</v>
      </c>
      <c r="L601" t="s">
        <v>722</v>
      </c>
      <c r="M601">
        <v>0.13500000000000001</v>
      </c>
      <c r="N601">
        <v>231.67</v>
      </c>
      <c r="O601">
        <v>-368.33</v>
      </c>
      <c r="P601">
        <v>0</v>
      </c>
      <c r="Q601">
        <v>8.8872999999999998</v>
      </c>
      <c r="R601">
        <v>0</v>
      </c>
      <c r="S601">
        <v>5.1348000000000003</v>
      </c>
      <c r="T601" t="s">
        <v>722</v>
      </c>
    </row>
    <row r="602" spans="1:20">
      <c r="A602" t="s">
        <v>1084</v>
      </c>
      <c r="B602" t="s">
        <v>1</v>
      </c>
      <c r="C602" t="s">
        <v>341</v>
      </c>
      <c r="D602" t="s">
        <v>1</v>
      </c>
      <c r="E602" t="s">
        <v>341</v>
      </c>
      <c r="F602">
        <v>-138.71360000000001</v>
      </c>
      <c r="G602">
        <v>5.0526999999999997</v>
      </c>
      <c r="H602" t="s">
        <v>722</v>
      </c>
      <c r="I602" t="s">
        <v>722</v>
      </c>
      <c r="J602">
        <v>580</v>
      </c>
      <c r="K602">
        <v>174</v>
      </c>
      <c r="L602" t="s">
        <v>722</v>
      </c>
      <c r="M602">
        <v>0.17610000000000001</v>
      </c>
      <c r="N602" t="s">
        <v>722</v>
      </c>
      <c r="O602" t="s">
        <v>722</v>
      </c>
      <c r="P602">
        <v>0</v>
      </c>
      <c r="Q602">
        <v>10.356999999999999</v>
      </c>
      <c r="R602">
        <v>0</v>
      </c>
      <c r="S602">
        <v>6.2926000000000002</v>
      </c>
      <c r="T602" t="s">
        <v>722</v>
      </c>
    </row>
    <row r="603" spans="1:20">
      <c r="A603" t="s">
        <v>809</v>
      </c>
      <c r="B603" t="s">
        <v>2</v>
      </c>
      <c r="C603" t="s">
        <v>341</v>
      </c>
      <c r="D603" t="s">
        <v>2</v>
      </c>
      <c r="E603" t="s">
        <v>341</v>
      </c>
      <c r="F603">
        <v>-138.80289999999999</v>
      </c>
      <c r="G603">
        <v>12.2</v>
      </c>
      <c r="H603" t="s">
        <v>722</v>
      </c>
      <c r="I603" t="s">
        <v>722</v>
      </c>
      <c r="J603">
        <v>581</v>
      </c>
      <c r="K603">
        <v>175</v>
      </c>
      <c r="L603" t="s">
        <v>722</v>
      </c>
      <c r="M603">
        <v>0.13850000000000001</v>
      </c>
      <c r="N603" t="s">
        <v>722</v>
      </c>
      <c r="O603" t="s">
        <v>722</v>
      </c>
      <c r="P603">
        <v>0.5</v>
      </c>
      <c r="Q603">
        <v>9.9105000000000008</v>
      </c>
      <c r="R603">
        <v>0</v>
      </c>
      <c r="S603">
        <v>5.2767999999999997</v>
      </c>
      <c r="T603" t="s">
        <v>722</v>
      </c>
    </row>
    <row r="604" spans="1:20">
      <c r="A604" t="s">
        <v>1256</v>
      </c>
      <c r="B604" t="s">
        <v>1</v>
      </c>
      <c r="C604" t="s">
        <v>22</v>
      </c>
      <c r="D604" t="s">
        <v>1</v>
      </c>
      <c r="E604" t="s">
        <v>22</v>
      </c>
      <c r="F604">
        <v>-138.80410000000001</v>
      </c>
      <c r="G604">
        <v>4.9622000000000002</v>
      </c>
      <c r="H604" t="s">
        <v>722</v>
      </c>
      <c r="I604" t="s">
        <v>722</v>
      </c>
      <c r="J604">
        <v>582</v>
      </c>
      <c r="K604">
        <v>175</v>
      </c>
      <c r="L604" t="s">
        <v>722</v>
      </c>
      <c r="M604">
        <v>0.2361</v>
      </c>
      <c r="N604" t="s">
        <v>722</v>
      </c>
      <c r="O604" t="s">
        <v>722</v>
      </c>
      <c r="P604">
        <v>0.33329999999999999</v>
      </c>
      <c r="Q604">
        <v>8.7394999999999996</v>
      </c>
      <c r="R604">
        <v>0</v>
      </c>
      <c r="S604">
        <v>6.0941000000000001</v>
      </c>
      <c r="T604" t="s">
        <v>722</v>
      </c>
    </row>
    <row r="605" spans="1:20">
      <c r="A605" t="s">
        <v>372</v>
      </c>
      <c r="B605" t="s">
        <v>2</v>
      </c>
      <c r="C605" t="s">
        <v>19</v>
      </c>
      <c r="D605" t="s">
        <v>2</v>
      </c>
      <c r="E605" t="s">
        <v>19</v>
      </c>
      <c r="F605">
        <v>-138.81809999999999</v>
      </c>
      <c r="G605">
        <v>12.184799999999999</v>
      </c>
      <c r="H605" t="s">
        <v>722</v>
      </c>
      <c r="I605" t="s">
        <v>722</v>
      </c>
      <c r="J605">
        <v>583</v>
      </c>
      <c r="K605">
        <v>176</v>
      </c>
      <c r="L605" t="s">
        <v>722</v>
      </c>
      <c r="M605">
        <v>0.27529999999999999</v>
      </c>
      <c r="N605" t="s">
        <v>722</v>
      </c>
      <c r="O605" t="s">
        <v>722</v>
      </c>
      <c r="P605">
        <v>0.5</v>
      </c>
      <c r="Q605">
        <v>18.613399999999999</v>
      </c>
      <c r="R605">
        <v>0</v>
      </c>
      <c r="S605">
        <v>2.5278</v>
      </c>
      <c r="T605" t="s">
        <v>722</v>
      </c>
    </row>
    <row r="606" spans="1:20">
      <c r="A606" t="s">
        <v>524</v>
      </c>
      <c r="B606" t="s">
        <v>1</v>
      </c>
      <c r="C606" t="s">
        <v>62</v>
      </c>
      <c r="D606" t="s">
        <v>1</v>
      </c>
      <c r="E606" t="s">
        <v>62</v>
      </c>
      <c r="F606">
        <v>-138.97550000000001</v>
      </c>
      <c r="G606">
        <v>4.7907999999999999</v>
      </c>
      <c r="H606" t="s">
        <v>722</v>
      </c>
      <c r="I606" t="s">
        <v>722</v>
      </c>
      <c r="J606">
        <v>584</v>
      </c>
      <c r="K606">
        <v>176</v>
      </c>
      <c r="L606" t="s">
        <v>722</v>
      </c>
      <c r="M606">
        <v>0.19500000000000001</v>
      </c>
      <c r="N606">
        <v>56</v>
      </c>
      <c r="O606">
        <v>-549</v>
      </c>
      <c r="P606">
        <v>0</v>
      </c>
      <c r="Q606">
        <v>9.3576999999999995</v>
      </c>
      <c r="R606">
        <v>0</v>
      </c>
      <c r="S606">
        <v>6.8800999999999997</v>
      </c>
      <c r="T606" t="s">
        <v>722</v>
      </c>
    </row>
    <row r="607" spans="1:20">
      <c r="A607" t="s">
        <v>368</v>
      </c>
      <c r="B607" t="s">
        <v>2</v>
      </c>
      <c r="C607" t="s">
        <v>57</v>
      </c>
      <c r="D607" t="s">
        <v>2</v>
      </c>
      <c r="E607" t="s">
        <v>57</v>
      </c>
      <c r="F607">
        <v>-139.06460000000001</v>
      </c>
      <c r="G607">
        <v>11.9383</v>
      </c>
      <c r="H607" t="s">
        <v>722</v>
      </c>
      <c r="I607" t="s">
        <v>722</v>
      </c>
      <c r="J607">
        <v>585</v>
      </c>
      <c r="K607">
        <v>177</v>
      </c>
      <c r="L607" t="s">
        <v>722</v>
      </c>
      <c r="M607">
        <v>0.31940000000000002</v>
      </c>
      <c r="N607" t="s">
        <v>722</v>
      </c>
      <c r="O607" t="s">
        <v>722</v>
      </c>
      <c r="P607">
        <v>0.33329999999999999</v>
      </c>
      <c r="Q607">
        <v>21.738199999999999</v>
      </c>
      <c r="R607">
        <v>0</v>
      </c>
      <c r="S607">
        <v>2.9628000000000001</v>
      </c>
      <c r="T607" t="s">
        <v>722</v>
      </c>
    </row>
    <row r="608" spans="1:20">
      <c r="A608" t="s">
        <v>503</v>
      </c>
      <c r="B608" t="s">
        <v>1</v>
      </c>
      <c r="C608" t="s">
        <v>55</v>
      </c>
      <c r="D608" t="s">
        <v>1</v>
      </c>
      <c r="E608" t="s">
        <v>55</v>
      </c>
      <c r="F608">
        <v>-139.10499999999999</v>
      </c>
      <c r="G608">
        <v>4.6612999999999998</v>
      </c>
      <c r="H608" t="s">
        <v>722</v>
      </c>
      <c r="I608" t="s">
        <v>722</v>
      </c>
      <c r="J608">
        <v>586</v>
      </c>
      <c r="K608">
        <v>177</v>
      </c>
      <c r="L608" t="s">
        <v>722</v>
      </c>
      <c r="M608">
        <v>0.1623</v>
      </c>
      <c r="N608">
        <v>117.85</v>
      </c>
      <c r="O608">
        <v>-489.15</v>
      </c>
      <c r="P608">
        <v>0</v>
      </c>
      <c r="Q608">
        <v>7.7584</v>
      </c>
      <c r="R608">
        <v>0.04</v>
      </c>
      <c r="S608">
        <v>7.2145999999999999</v>
      </c>
      <c r="T608" t="s">
        <v>722</v>
      </c>
    </row>
    <row r="609" spans="1:20">
      <c r="A609" t="s">
        <v>782</v>
      </c>
      <c r="B609" t="s">
        <v>2</v>
      </c>
      <c r="C609" t="s">
        <v>341</v>
      </c>
      <c r="D609" t="s">
        <v>2</v>
      </c>
      <c r="E609" t="s">
        <v>341</v>
      </c>
      <c r="F609">
        <v>-139.1223</v>
      </c>
      <c r="G609">
        <v>11.880599999999999</v>
      </c>
      <c r="H609" t="s">
        <v>722</v>
      </c>
      <c r="I609" t="s">
        <v>722</v>
      </c>
      <c r="J609">
        <v>587</v>
      </c>
      <c r="K609">
        <v>178</v>
      </c>
      <c r="L609" t="s">
        <v>722</v>
      </c>
      <c r="M609">
        <v>0.52700000000000002</v>
      </c>
      <c r="N609" t="s">
        <v>722</v>
      </c>
      <c r="O609" t="s">
        <v>722</v>
      </c>
      <c r="P609">
        <v>0.33329999999999999</v>
      </c>
      <c r="Q609">
        <v>16.3217</v>
      </c>
      <c r="R609">
        <v>0</v>
      </c>
      <c r="S609">
        <v>3.1936</v>
      </c>
      <c r="T609" t="s">
        <v>722</v>
      </c>
    </row>
    <row r="610" spans="1:20">
      <c r="A610" t="s">
        <v>1261</v>
      </c>
      <c r="B610" t="s">
        <v>1</v>
      </c>
      <c r="C610" t="s">
        <v>36</v>
      </c>
      <c r="D610" t="s">
        <v>1</v>
      </c>
      <c r="E610" t="s">
        <v>36</v>
      </c>
      <c r="F610">
        <v>-139.23589999999999</v>
      </c>
      <c r="G610">
        <v>4.5305</v>
      </c>
      <c r="H610" t="s">
        <v>722</v>
      </c>
      <c r="I610" t="s">
        <v>722</v>
      </c>
      <c r="J610">
        <v>588</v>
      </c>
      <c r="K610">
        <v>178</v>
      </c>
      <c r="L610" t="s">
        <v>722</v>
      </c>
      <c r="M610">
        <v>0.25059999999999999</v>
      </c>
      <c r="N610">
        <v>148.63999999999999</v>
      </c>
      <c r="O610">
        <v>-460.36</v>
      </c>
      <c r="P610">
        <v>0.5</v>
      </c>
      <c r="Q610">
        <v>9.3674999999999997</v>
      </c>
      <c r="R610">
        <v>0</v>
      </c>
      <c r="S610">
        <v>4.7306999999999997</v>
      </c>
      <c r="T610" t="s">
        <v>722</v>
      </c>
    </row>
    <row r="611" spans="1:20">
      <c r="A611" t="s">
        <v>565</v>
      </c>
      <c r="B611" t="s">
        <v>1</v>
      </c>
      <c r="C611" t="s">
        <v>95</v>
      </c>
      <c r="D611" t="s">
        <v>1</v>
      </c>
      <c r="E611" t="s">
        <v>95</v>
      </c>
      <c r="F611">
        <v>-139.2987</v>
      </c>
      <c r="G611">
        <v>4.4676</v>
      </c>
      <c r="H611" t="s">
        <v>722</v>
      </c>
      <c r="I611" t="s">
        <v>722</v>
      </c>
      <c r="J611">
        <v>589</v>
      </c>
      <c r="K611">
        <v>179</v>
      </c>
      <c r="L611" t="s">
        <v>722</v>
      </c>
      <c r="M611">
        <v>0.41270000000000001</v>
      </c>
      <c r="N611" t="s">
        <v>722</v>
      </c>
      <c r="O611" t="s">
        <v>722</v>
      </c>
      <c r="P611">
        <v>0</v>
      </c>
      <c r="Q611">
        <v>11.349399999999999</v>
      </c>
      <c r="R611">
        <v>0</v>
      </c>
      <c r="S611">
        <v>5.9621000000000004</v>
      </c>
      <c r="T611" t="s">
        <v>722</v>
      </c>
    </row>
    <row r="612" spans="1:20">
      <c r="A612" t="s">
        <v>380</v>
      </c>
      <c r="B612" t="s">
        <v>2</v>
      </c>
      <c r="C612" t="s">
        <v>68</v>
      </c>
      <c r="D612" t="s">
        <v>2</v>
      </c>
      <c r="E612" t="s">
        <v>68</v>
      </c>
      <c r="F612">
        <v>-139.64570000000001</v>
      </c>
      <c r="G612">
        <v>11.357200000000001</v>
      </c>
      <c r="H612" t="s">
        <v>722</v>
      </c>
      <c r="I612" t="s">
        <v>722</v>
      </c>
      <c r="J612">
        <v>590</v>
      </c>
      <c r="K612">
        <v>179</v>
      </c>
      <c r="L612" t="s">
        <v>722</v>
      </c>
      <c r="M612">
        <v>0.1106</v>
      </c>
      <c r="N612">
        <v>138.19999999999999</v>
      </c>
      <c r="O612">
        <v>-472.8</v>
      </c>
      <c r="P612">
        <v>0.33329999999999999</v>
      </c>
      <c r="Q612">
        <v>19.772500000000001</v>
      </c>
      <c r="R612">
        <v>0.6</v>
      </c>
      <c r="S612">
        <v>3.1021000000000001</v>
      </c>
      <c r="T612" t="s">
        <v>722</v>
      </c>
    </row>
    <row r="613" spans="1:20">
      <c r="A613" t="s">
        <v>278</v>
      </c>
      <c r="B613" t="s">
        <v>2</v>
      </c>
      <c r="C613" t="s">
        <v>132</v>
      </c>
      <c r="D613" t="s">
        <v>2</v>
      </c>
      <c r="E613" t="s">
        <v>132</v>
      </c>
      <c r="F613">
        <v>-139.65289999999999</v>
      </c>
      <c r="G613">
        <v>11.35</v>
      </c>
      <c r="H613" t="s">
        <v>722</v>
      </c>
      <c r="I613" t="s">
        <v>722</v>
      </c>
      <c r="J613">
        <v>591</v>
      </c>
      <c r="K613">
        <v>180</v>
      </c>
      <c r="L613" t="s">
        <v>722</v>
      </c>
      <c r="M613">
        <v>0.25659999999999999</v>
      </c>
      <c r="N613" t="s">
        <v>722</v>
      </c>
      <c r="O613" t="s">
        <v>722</v>
      </c>
      <c r="P613">
        <v>1</v>
      </c>
      <c r="Q613">
        <v>8.2652999999999999</v>
      </c>
      <c r="R613">
        <v>-0.10059999999999999</v>
      </c>
      <c r="S613">
        <v>5.7506000000000004</v>
      </c>
      <c r="T613" t="s">
        <v>722</v>
      </c>
    </row>
    <row r="614" spans="1:20">
      <c r="A614" t="s">
        <v>535</v>
      </c>
      <c r="B614" t="s">
        <v>1</v>
      </c>
      <c r="C614" t="s">
        <v>91</v>
      </c>
      <c r="D614" t="s">
        <v>1</v>
      </c>
      <c r="E614" t="s">
        <v>91</v>
      </c>
      <c r="F614">
        <v>-139.67420000000001</v>
      </c>
      <c r="G614">
        <v>4.0921000000000003</v>
      </c>
      <c r="H614" t="s">
        <v>722</v>
      </c>
      <c r="I614" t="s">
        <v>722</v>
      </c>
      <c r="J614">
        <v>592</v>
      </c>
      <c r="K614">
        <v>180</v>
      </c>
      <c r="L614" t="s">
        <v>722</v>
      </c>
      <c r="M614">
        <v>0.2606</v>
      </c>
      <c r="N614" t="s">
        <v>722</v>
      </c>
      <c r="O614" t="s">
        <v>722</v>
      </c>
      <c r="P614">
        <v>0</v>
      </c>
      <c r="Q614">
        <v>9.4472000000000005</v>
      </c>
      <c r="R614">
        <v>-4.9099999999999998E-2</v>
      </c>
      <c r="S614">
        <v>4.83</v>
      </c>
      <c r="T614" t="s">
        <v>722</v>
      </c>
    </row>
    <row r="615" spans="1:20">
      <c r="A615" t="s">
        <v>1104</v>
      </c>
      <c r="B615" t="s">
        <v>1</v>
      </c>
      <c r="C615" t="s">
        <v>341</v>
      </c>
      <c r="D615" t="s">
        <v>1</v>
      </c>
      <c r="E615" t="s">
        <v>341</v>
      </c>
      <c r="F615">
        <v>-139.74860000000001</v>
      </c>
      <c r="G615">
        <v>4.0176999999999996</v>
      </c>
      <c r="H615" t="s">
        <v>722</v>
      </c>
      <c r="I615" t="s">
        <v>722</v>
      </c>
      <c r="J615">
        <v>593</v>
      </c>
      <c r="K615">
        <v>181</v>
      </c>
      <c r="L615" t="s">
        <v>722</v>
      </c>
      <c r="M615">
        <v>0.4602</v>
      </c>
      <c r="N615" t="s">
        <v>722</v>
      </c>
      <c r="O615" t="s">
        <v>722</v>
      </c>
      <c r="P615">
        <v>0</v>
      </c>
      <c r="Q615">
        <v>6.766</v>
      </c>
      <c r="R615">
        <v>0</v>
      </c>
      <c r="S615">
        <v>6.6494</v>
      </c>
      <c r="T615" t="s">
        <v>722</v>
      </c>
    </row>
    <row r="616" spans="1:20">
      <c r="A616" t="s">
        <v>412</v>
      </c>
      <c r="B616" t="s">
        <v>2</v>
      </c>
      <c r="C616" t="s">
        <v>36</v>
      </c>
      <c r="D616" t="s">
        <v>2</v>
      </c>
      <c r="E616" t="s">
        <v>36</v>
      </c>
      <c r="F616">
        <v>-139.8596</v>
      </c>
      <c r="G616">
        <v>11.1433</v>
      </c>
      <c r="H616" t="s">
        <v>722</v>
      </c>
      <c r="I616" t="s">
        <v>722</v>
      </c>
      <c r="J616">
        <v>594</v>
      </c>
      <c r="K616">
        <v>181</v>
      </c>
      <c r="L616" t="s">
        <v>722</v>
      </c>
      <c r="M616">
        <v>0.64300000000000002</v>
      </c>
      <c r="N616">
        <v>207.25</v>
      </c>
      <c r="O616">
        <v>-407.75</v>
      </c>
      <c r="P616">
        <v>0.75</v>
      </c>
      <c r="Q616">
        <v>19.9878</v>
      </c>
      <c r="R616">
        <v>0</v>
      </c>
      <c r="S616">
        <v>4.0937000000000001</v>
      </c>
      <c r="T616" t="s">
        <v>722</v>
      </c>
    </row>
    <row r="617" spans="1:20">
      <c r="A617" t="s">
        <v>397</v>
      </c>
      <c r="B617" t="s">
        <v>2</v>
      </c>
      <c r="C617" t="s">
        <v>75</v>
      </c>
      <c r="D617" t="s">
        <v>2</v>
      </c>
      <c r="E617" t="s">
        <v>75</v>
      </c>
      <c r="F617">
        <v>-139.95930000000001</v>
      </c>
      <c r="G617">
        <v>11.0436</v>
      </c>
      <c r="H617" t="s">
        <v>722</v>
      </c>
      <c r="I617" t="s">
        <v>722</v>
      </c>
      <c r="J617">
        <v>595</v>
      </c>
      <c r="K617">
        <v>182</v>
      </c>
      <c r="L617" t="s">
        <v>722</v>
      </c>
      <c r="M617">
        <v>1.2453000000000001</v>
      </c>
      <c r="N617">
        <v>74.5</v>
      </c>
      <c r="O617">
        <v>-541.5</v>
      </c>
      <c r="P617">
        <v>0.33329999999999999</v>
      </c>
      <c r="Q617">
        <v>21.040900000000001</v>
      </c>
      <c r="R617">
        <v>1.8308</v>
      </c>
      <c r="S617">
        <v>3.9325999999999999</v>
      </c>
      <c r="T617" t="s">
        <v>722</v>
      </c>
    </row>
    <row r="618" spans="1:20">
      <c r="A618" t="s">
        <v>548</v>
      </c>
      <c r="B618" t="s">
        <v>1</v>
      </c>
      <c r="C618" t="s">
        <v>83</v>
      </c>
      <c r="D618" t="s">
        <v>1</v>
      </c>
      <c r="E618" t="s">
        <v>83</v>
      </c>
      <c r="F618">
        <v>-140.1208</v>
      </c>
      <c r="G618">
        <v>3.6455000000000002</v>
      </c>
      <c r="H618" t="s">
        <v>722</v>
      </c>
      <c r="I618" t="s">
        <v>722</v>
      </c>
      <c r="J618">
        <v>596</v>
      </c>
      <c r="K618">
        <v>182</v>
      </c>
      <c r="L618" t="s">
        <v>722</v>
      </c>
      <c r="M618">
        <v>0.38779999999999998</v>
      </c>
      <c r="N618" t="s">
        <v>722</v>
      </c>
      <c r="O618" t="s">
        <v>722</v>
      </c>
      <c r="P618">
        <v>1</v>
      </c>
      <c r="Q618">
        <v>7.7641999999999998</v>
      </c>
      <c r="R618">
        <v>0</v>
      </c>
      <c r="S618">
        <v>6.1844000000000001</v>
      </c>
      <c r="T618" t="s">
        <v>722</v>
      </c>
    </row>
    <row r="619" spans="1:20">
      <c r="A619" t="s">
        <v>504</v>
      </c>
      <c r="B619" t="s">
        <v>1</v>
      </c>
      <c r="C619" t="s">
        <v>132</v>
      </c>
      <c r="D619" t="s">
        <v>1</v>
      </c>
      <c r="E619" t="s">
        <v>132</v>
      </c>
      <c r="F619">
        <v>-140.29689999999999</v>
      </c>
      <c r="G619">
        <v>3.4693999999999998</v>
      </c>
      <c r="H619" t="s">
        <v>722</v>
      </c>
      <c r="I619" t="s">
        <v>722</v>
      </c>
      <c r="J619">
        <v>597</v>
      </c>
      <c r="K619">
        <v>183</v>
      </c>
      <c r="L619" t="s">
        <v>722</v>
      </c>
      <c r="M619">
        <v>0.53420000000000001</v>
      </c>
      <c r="N619" t="s">
        <v>722</v>
      </c>
      <c r="O619" t="s">
        <v>722</v>
      </c>
      <c r="P619">
        <v>1</v>
      </c>
      <c r="Q619">
        <v>6.5636000000000001</v>
      </c>
      <c r="R619">
        <v>0.1</v>
      </c>
      <c r="S619">
        <v>6.8197999999999999</v>
      </c>
      <c r="T619" t="s">
        <v>722</v>
      </c>
    </row>
    <row r="620" spans="1:20">
      <c r="A620" t="s">
        <v>515</v>
      </c>
      <c r="B620" t="s">
        <v>1</v>
      </c>
      <c r="C620" t="s">
        <v>47</v>
      </c>
      <c r="D620" t="s">
        <v>1</v>
      </c>
      <c r="E620" t="s">
        <v>47</v>
      </c>
      <c r="F620">
        <v>-140.72030000000001</v>
      </c>
      <c r="G620">
        <v>3.0459999999999998</v>
      </c>
      <c r="H620" t="s">
        <v>722</v>
      </c>
      <c r="I620" t="s">
        <v>722</v>
      </c>
      <c r="J620">
        <v>598</v>
      </c>
      <c r="K620">
        <v>184</v>
      </c>
      <c r="L620" t="s">
        <v>722</v>
      </c>
      <c r="M620">
        <v>0.30580000000000002</v>
      </c>
      <c r="N620" t="s">
        <v>722</v>
      </c>
      <c r="O620" t="s">
        <v>722</v>
      </c>
      <c r="P620">
        <v>0</v>
      </c>
      <c r="Q620">
        <v>5.9436</v>
      </c>
      <c r="R620">
        <v>0</v>
      </c>
      <c r="S620">
        <v>7.7607999999999997</v>
      </c>
      <c r="T620" t="s">
        <v>722</v>
      </c>
    </row>
    <row r="621" spans="1:20">
      <c r="A621" t="s">
        <v>549</v>
      </c>
      <c r="B621" t="s">
        <v>1</v>
      </c>
      <c r="C621" t="s">
        <v>28</v>
      </c>
      <c r="D621" t="s">
        <v>1</v>
      </c>
      <c r="E621" t="s">
        <v>28</v>
      </c>
      <c r="F621">
        <v>-140.9418</v>
      </c>
      <c r="G621">
        <v>2.8245</v>
      </c>
      <c r="H621" t="s">
        <v>722</v>
      </c>
      <c r="I621" t="s">
        <v>722</v>
      </c>
      <c r="J621">
        <v>599</v>
      </c>
      <c r="K621">
        <v>185</v>
      </c>
      <c r="L621" t="s">
        <v>722</v>
      </c>
      <c r="M621">
        <v>0.32479999999999998</v>
      </c>
      <c r="N621">
        <v>230</v>
      </c>
      <c r="O621">
        <v>-390</v>
      </c>
      <c r="P621">
        <v>0</v>
      </c>
      <c r="Q621">
        <v>5.7527999999999997</v>
      </c>
      <c r="R621">
        <v>0</v>
      </c>
      <c r="S621">
        <v>7.0533999999999999</v>
      </c>
      <c r="T621" t="s">
        <v>722</v>
      </c>
    </row>
    <row r="622" spans="1:20">
      <c r="A622" t="s">
        <v>360</v>
      </c>
      <c r="B622" t="s">
        <v>2</v>
      </c>
      <c r="C622" t="s">
        <v>141</v>
      </c>
      <c r="D622" t="s">
        <v>2</v>
      </c>
      <c r="E622" t="s">
        <v>141</v>
      </c>
      <c r="F622">
        <v>-141.04580000000001</v>
      </c>
      <c r="G622">
        <v>9.9571000000000005</v>
      </c>
      <c r="H622" t="s">
        <v>722</v>
      </c>
      <c r="I622" t="s">
        <v>722</v>
      </c>
      <c r="J622">
        <v>600</v>
      </c>
      <c r="K622">
        <v>183</v>
      </c>
      <c r="L622" t="s">
        <v>722</v>
      </c>
      <c r="M622">
        <v>0.32940000000000003</v>
      </c>
      <c r="N622">
        <v>135.11000000000001</v>
      </c>
      <c r="O622">
        <v>-485.89</v>
      </c>
      <c r="P622">
        <v>0.25</v>
      </c>
      <c r="Q622">
        <v>19.1372</v>
      </c>
      <c r="R622">
        <v>0.7</v>
      </c>
      <c r="S622">
        <v>3.7745000000000002</v>
      </c>
      <c r="T622" t="s">
        <v>722</v>
      </c>
    </row>
    <row r="623" spans="1:20">
      <c r="A623" t="s">
        <v>534</v>
      </c>
      <c r="B623" t="s">
        <v>1</v>
      </c>
      <c r="C623" t="s">
        <v>62</v>
      </c>
      <c r="D623" t="s">
        <v>1</v>
      </c>
      <c r="E623" t="s">
        <v>62</v>
      </c>
      <c r="F623">
        <v>-141.1105</v>
      </c>
      <c r="G623">
        <v>2.6558999999999999</v>
      </c>
      <c r="H623" t="s">
        <v>722</v>
      </c>
      <c r="I623" t="s">
        <v>722</v>
      </c>
      <c r="J623">
        <v>601</v>
      </c>
      <c r="K623">
        <v>186</v>
      </c>
      <c r="L623" t="s">
        <v>722</v>
      </c>
      <c r="M623">
        <v>0.36720000000000003</v>
      </c>
      <c r="N623" t="s">
        <v>722</v>
      </c>
      <c r="O623" t="s">
        <v>722</v>
      </c>
      <c r="P623">
        <v>0</v>
      </c>
      <c r="Q623">
        <v>4.9237000000000002</v>
      </c>
      <c r="R623">
        <v>0</v>
      </c>
      <c r="S623">
        <v>7.3087999999999997</v>
      </c>
      <c r="T623" t="s">
        <v>722</v>
      </c>
    </row>
    <row r="624" spans="1:20">
      <c r="A624" t="s">
        <v>399</v>
      </c>
      <c r="B624" t="s">
        <v>2</v>
      </c>
      <c r="C624" t="s">
        <v>15</v>
      </c>
      <c r="D624" t="s">
        <v>2</v>
      </c>
      <c r="E624" t="s">
        <v>15</v>
      </c>
      <c r="F624">
        <v>-141.36340000000001</v>
      </c>
      <c r="G624">
        <v>9.6395</v>
      </c>
      <c r="H624" t="s">
        <v>722</v>
      </c>
      <c r="I624" t="s">
        <v>722</v>
      </c>
      <c r="J624">
        <v>602</v>
      </c>
      <c r="K624">
        <v>184</v>
      </c>
      <c r="L624" t="s">
        <v>722</v>
      </c>
      <c r="M624">
        <v>8.43E-2</v>
      </c>
      <c r="N624">
        <v>187.5</v>
      </c>
      <c r="O624">
        <v>-435.5</v>
      </c>
      <c r="P624">
        <v>0.33329999999999999</v>
      </c>
      <c r="Q624">
        <v>20.2896</v>
      </c>
      <c r="R624">
        <v>0.8</v>
      </c>
      <c r="S624">
        <v>3.8308</v>
      </c>
      <c r="T624" t="s">
        <v>722</v>
      </c>
    </row>
    <row r="625" spans="1:20">
      <c r="A625" t="s">
        <v>377</v>
      </c>
      <c r="B625" t="s">
        <v>2</v>
      </c>
      <c r="C625" t="s">
        <v>17</v>
      </c>
      <c r="D625" t="s">
        <v>2</v>
      </c>
      <c r="E625" t="s">
        <v>17</v>
      </c>
      <c r="F625">
        <v>-141.387</v>
      </c>
      <c r="G625">
        <v>9.6158999999999999</v>
      </c>
      <c r="H625" t="s">
        <v>722</v>
      </c>
      <c r="I625" t="s">
        <v>722</v>
      </c>
      <c r="J625">
        <v>603</v>
      </c>
      <c r="K625">
        <v>185</v>
      </c>
      <c r="L625" t="s">
        <v>722</v>
      </c>
      <c r="M625">
        <v>0.21129999999999999</v>
      </c>
      <c r="N625">
        <v>290</v>
      </c>
      <c r="O625">
        <v>-334</v>
      </c>
      <c r="P625">
        <v>0.25</v>
      </c>
      <c r="Q625">
        <v>15.5343</v>
      </c>
      <c r="R625">
        <v>0</v>
      </c>
      <c r="S625">
        <v>3.6806000000000001</v>
      </c>
      <c r="T625" t="s">
        <v>722</v>
      </c>
    </row>
    <row r="626" spans="1:20">
      <c r="A626" t="s">
        <v>517</v>
      </c>
      <c r="B626" t="s">
        <v>1</v>
      </c>
      <c r="C626" t="s">
        <v>75</v>
      </c>
      <c r="D626" t="s">
        <v>1</v>
      </c>
      <c r="E626" t="s">
        <v>75</v>
      </c>
      <c r="F626">
        <v>-141.4229</v>
      </c>
      <c r="G626">
        <v>2.3435000000000001</v>
      </c>
      <c r="H626" t="s">
        <v>722</v>
      </c>
      <c r="I626" t="s">
        <v>722</v>
      </c>
      <c r="J626">
        <v>604</v>
      </c>
      <c r="K626">
        <v>187</v>
      </c>
      <c r="L626" t="s">
        <v>722</v>
      </c>
      <c r="M626">
        <v>0.12759999999999999</v>
      </c>
      <c r="N626" t="s">
        <v>722</v>
      </c>
      <c r="O626" t="s">
        <v>722</v>
      </c>
      <c r="P626">
        <v>0.25</v>
      </c>
      <c r="Q626">
        <v>6.9210000000000003</v>
      </c>
      <c r="R626">
        <v>-0.84</v>
      </c>
      <c r="S626">
        <v>7.4566999999999997</v>
      </c>
      <c r="T626" t="s">
        <v>722</v>
      </c>
    </row>
    <row r="627" spans="1:20">
      <c r="A627" t="s">
        <v>781</v>
      </c>
      <c r="B627" t="s">
        <v>2</v>
      </c>
      <c r="C627" t="s">
        <v>341</v>
      </c>
      <c r="D627" t="s">
        <v>2</v>
      </c>
      <c r="E627" t="s">
        <v>341</v>
      </c>
      <c r="F627">
        <v>-141.50829999999999</v>
      </c>
      <c r="G627">
        <v>9.4945000000000004</v>
      </c>
      <c r="H627" t="s">
        <v>722</v>
      </c>
      <c r="I627" t="s">
        <v>722</v>
      </c>
      <c r="J627">
        <v>605</v>
      </c>
      <c r="K627">
        <v>186</v>
      </c>
      <c r="L627" t="s">
        <v>722</v>
      </c>
      <c r="M627">
        <v>0.32140000000000002</v>
      </c>
      <c r="N627" t="s">
        <v>722</v>
      </c>
      <c r="O627" t="s">
        <v>722</v>
      </c>
      <c r="P627">
        <v>0.33329999999999999</v>
      </c>
      <c r="Q627">
        <v>13.1584</v>
      </c>
      <c r="R627">
        <v>0</v>
      </c>
      <c r="S627">
        <v>4.1151</v>
      </c>
      <c r="T627" t="s">
        <v>722</v>
      </c>
    </row>
    <row r="628" spans="1:20">
      <c r="A628" t="s">
        <v>543</v>
      </c>
      <c r="B628" t="s">
        <v>1</v>
      </c>
      <c r="C628" t="s">
        <v>24</v>
      </c>
      <c r="D628" t="s">
        <v>1</v>
      </c>
      <c r="E628" t="s">
        <v>24</v>
      </c>
      <c r="F628">
        <v>-141.5324</v>
      </c>
      <c r="G628">
        <v>2.2339000000000002</v>
      </c>
      <c r="H628" t="s">
        <v>722</v>
      </c>
      <c r="I628" t="s">
        <v>722</v>
      </c>
      <c r="J628">
        <v>606</v>
      </c>
      <c r="K628">
        <v>188</v>
      </c>
      <c r="L628" t="s">
        <v>722</v>
      </c>
      <c r="M628">
        <v>8.5199999999999998E-2</v>
      </c>
      <c r="N628">
        <v>37</v>
      </c>
      <c r="O628">
        <v>-590</v>
      </c>
      <c r="P628">
        <v>0.5</v>
      </c>
      <c r="Q628">
        <v>4.5808999999999997</v>
      </c>
      <c r="R628">
        <v>0</v>
      </c>
      <c r="S628">
        <v>7.6355000000000004</v>
      </c>
      <c r="T628" t="s">
        <v>722</v>
      </c>
    </row>
    <row r="629" spans="1:20">
      <c r="A629" t="s">
        <v>525</v>
      </c>
      <c r="B629" t="s">
        <v>1</v>
      </c>
      <c r="C629" t="s">
        <v>83</v>
      </c>
      <c r="D629" t="s">
        <v>1</v>
      </c>
      <c r="E629" t="s">
        <v>83</v>
      </c>
      <c r="F629">
        <v>-141.5684</v>
      </c>
      <c r="G629">
        <v>2.1979000000000002</v>
      </c>
      <c r="H629" t="s">
        <v>722</v>
      </c>
      <c r="I629" t="s">
        <v>722</v>
      </c>
      <c r="J629">
        <v>607</v>
      </c>
      <c r="K629">
        <v>189</v>
      </c>
      <c r="L629" t="s">
        <v>722</v>
      </c>
      <c r="M629">
        <v>9.8599999999999993E-2</v>
      </c>
      <c r="N629" t="s">
        <v>722</v>
      </c>
      <c r="O629" t="s">
        <v>722</v>
      </c>
      <c r="P629">
        <v>0</v>
      </c>
      <c r="Q629">
        <v>4.0747</v>
      </c>
      <c r="R629">
        <v>0</v>
      </c>
      <c r="S629">
        <v>7.6783000000000001</v>
      </c>
      <c r="T629" t="s">
        <v>722</v>
      </c>
    </row>
    <row r="630" spans="1:20">
      <c r="A630" t="s">
        <v>530</v>
      </c>
      <c r="B630" t="s">
        <v>1</v>
      </c>
      <c r="C630" t="s">
        <v>49</v>
      </c>
      <c r="D630" t="s">
        <v>1</v>
      </c>
      <c r="E630" t="s">
        <v>49</v>
      </c>
      <c r="F630">
        <v>-141.6669</v>
      </c>
      <c r="G630">
        <v>2.0994999999999999</v>
      </c>
      <c r="H630" t="s">
        <v>722</v>
      </c>
      <c r="I630" t="s">
        <v>722</v>
      </c>
      <c r="J630">
        <v>608</v>
      </c>
      <c r="K630">
        <v>190</v>
      </c>
      <c r="L630" t="s">
        <v>722</v>
      </c>
      <c r="M630">
        <v>2.58E-2</v>
      </c>
      <c r="N630" t="s">
        <v>722</v>
      </c>
      <c r="O630" t="s">
        <v>722</v>
      </c>
      <c r="P630">
        <v>0</v>
      </c>
      <c r="Q630">
        <v>4.9756</v>
      </c>
      <c r="R630">
        <v>0</v>
      </c>
      <c r="S630">
        <v>7.4438000000000004</v>
      </c>
      <c r="T630" t="s">
        <v>722</v>
      </c>
    </row>
    <row r="631" spans="1:20">
      <c r="A631" t="s">
        <v>514</v>
      </c>
      <c r="B631" t="s">
        <v>1</v>
      </c>
      <c r="C631" t="s">
        <v>341</v>
      </c>
      <c r="D631" t="s">
        <v>1</v>
      </c>
      <c r="E631" t="s">
        <v>341</v>
      </c>
      <c r="F631">
        <v>-141.66730000000001</v>
      </c>
      <c r="G631">
        <v>2.0990000000000002</v>
      </c>
      <c r="H631" t="s">
        <v>722</v>
      </c>
      <c r="I631" t="s">
        <v>722</v>
      </c>
      <c r="J631">
        <v>609</v>
      </c>
      <c r="K631">
        <v>191</v>
      </c>
      <c r="L631" t="s">
        <v>722</v>
      </c>
      <c r="M631">
        <v>0.20130000000000001</v>
      </c>
      <c r="N631" t="s">
        <v>722</v>
      </c>
      <c r="O631" t="s">
        <v>722</v>
      </c>
      <c r="P631">
        <v>0.25</v>
      </c>
      <c r="Q631">
        <v>4.3933999999999997</v>
      </c>
      <c r="R631">
        <v>0</v>
      </c>
      <c r="S631">
        <v>5.1679000000000004</v>
      </c>
      <c r="T631" t="s">
        <v>722</v>
      </c>
    </row>
    <row r="632" spans="1:20">
      <c r="A632" t="s">
        <v>381</v>
      </c>
      <c r="B632" t="s">
        <v>2</v>
      </c>
      <c r="C632" t="s">
        <v>62</v>
      </c>
      <c r="D632" t="s">
        <v>2</v>
      </c>
      <c r="E632" t="s">
        <v>62</v>
      </c>
      <c r="F632">
        <v>-141.68809999999999</v>
      </c>
      <c r="G632">
        <v>9.3148</v>
      </c>
      <c r="H632" t="s">
        <v>722</v>
      </c>
      <c r="I632" t="s">
        <v>722</v>
      </c>
      <c r="J632">
        <v>610</v>
      </c>
      <c r="K632">
        <v>187</v>
      </c>
      <c r="L632" t="s">
        <v>722</v>
      </c>
      <c r="M632">
        <v>0.3483</v>
      </c>
      <c r="N632">
        <v>138</v>
      </c>
      <c r="O632">
        <v>-493</v>
      </c>
      <c r="P632">
        <v>0.66669999999999996</v>
      </c>
      <c r="Q632">
        <v>11.9268</v>
      </c>
      <c r="R632">
        <v>0.1</v>
      </c>
      <c r="S632">
        <v>4.0267999999999997</v>
      </c>
      <c r="T632" t="s">
        <v>722</v>
      </c>
    </row>
    <row r="633" spans="1:20">
      <c r="A633" t="s">
        <v>526</v>
      </c>
      <c r="B633" t="s">
        <v>1</v>
      </c>
      <c r="C633" t="s">
        <v>34</v>
      </c>
      <c r="D633" t="s">
        <v>1</v>
      </c>
      <c r="E633" t="s">
        <v>34</v>
      </c>
      <c r="F633">
        <v>-141.71799999999999</v>
      </c>
      <c r="G633">
        <v>2.0482999999999998</v>
      </c>
      <c r="H633" t="s">
        <v>722</v>
      </c>
      <c r="I633" t="s">
        <v>722</v>
      </c>
      <c r="J633">
        <v>611</v>
      </c>
      <c r="K633">
        <v>192</v>
      </c>
      <c r="L633" t="s">
        <v>722</v>
      </c>
      <c r="M633">
        <v>0.30830000000000002</v>
      </c>
      <c r="N633" t="s">
        <v>722</v>
      </c>
      <c r="O633" t="s">
        <v>722</v>
      </c>
      <c r="P633">
        <v>0</v>
      </c>
      <c r="Q633">
        <v>4.3841999999999999</v>
      </c>
      <c r="R633">
        <v>0</v>
      </c>
      <c r="S633">
        <v>7.7896999999999998</v>
      </c>
      <c r="T633" t="s">
        <v>722</v>
      </c>
    </row>
    <row r="634" spans="1:20">
      <c r="A634" t="s">
        <v>342</v>
      </c>
      <c r="B634" t="s">
        <v>2</v>
      </c>
      <c r="C634" t="s">
        <v>341</v>
      </c>
      <c r="D634" t="s">
        <v>2</v>
      </c>
      <c r="E634" t="s">
        <v>341</v>
      </c>
      <c r="F634">
        <v>-141.97139999999999</v>
      </c>
      <c r="G634">
        <v>9.0314999999999994</v>
      </c>
      <c r="H634" t="s">
        <v>722</v>
      </c>
      <c r="I634" t="s">
        <v>722</v>
      </c>
      <c r="J634">
        <v>612</v>
      </c>
      <c r="K634">
        <v>188</v>
      </c>
      <c r="L634" t="s">
        <v>722</v>
      </c>
      <c r="M634">
        <v>0.1487</v>
      </c>
      <c r="N634" t="s">
        <v>722</v>
      </c>
      <c r="O634" t="s">
        <v>722</v>
      </c>
      <c r="P634">
        <v>0</v>
      </c>
      <c r="Q634">
        <v>15.250400000000001</v>
      </c>
      <c r="R634">
        <v>0</v>
      </c>
      <c r="S634">
        <v>3.0034999999999998</v>
      </c>
      <c r="T634" t="s">
        <v>722</v>
      </c>
    </row>
    <row r="635" spans="1:20">
      <c r="A635" t="s">
        <v>1259</v>
      </c>
      <c r="B635" t="s">
        <v>1</v>
      </c>
      <c r="C635" t="s">
        <v>73</v>
      </c>
      <c r="D635" t="s">
        <v>1</v>
      </c>
      <c r="E635" t="s">
        <v>73</v>
      </c>
      <c r="F635">
        <v>-142.01910000000001</v>
      </c>
      <c r="G635">
        <v>1.7472000000000001</v>
      </c>
      <c r="H635" t="s">
        <v>722</v>
      </c>
      <c r="I635" t="s">
        <v>722</v>
      </c>
      <c r="J635">
        <v>613</v>
      </c>
      <c r="K635">
        <v>193</v>
      </c>
      <c r="L635" t="s">
        <v>722</v>
      </c>
      <c r="M635">
        <v>3.8100000000000002E-2</v>
      </c>
      <c r="N635">
        <v>186</v>
      </c>
      <c r="O635">
        <v>-448</v>
      </c>
      <c r="P635">
        <v>0.33329999999999999</v>
      </c>
      <c r="Q635">
        <v>2.8378000000000001</v>
      </c>
      <c r="R635">
        <v>0</v>
      </c>
      <c r="S635">
        <v>8.6302000000000003</v>
      </c>
      <c r="T635" t="s">
        <v>722</v>
      </c>
    </row>
    <row r="636" spans="1:20">
      <c r="A636" t="s">
        <v>1142</v>
      </c>
      <c r="B636" t="s">
        <v>1</v>
      </c>
      <c r="C636" t="s">
        <v>95</v>
      </c>
      <c r="D636" t="s">
        <v>1</v>
      </c>
      <c r="E636" t="s">
        <v>95</v>
      </c>
      <c r="F636">
        <v>-142.03360000000001</v>
      </c>
      <c r="G636">
        <v>1.7326999999999999</v>
      </c>
      <c r="H636" t="s">
        <v>722</v>
      </c>
      <c r="I636" t="s">
        <v>722</v>
      </c>
      <c r="J636">
        <v>614</v>
      </c>
      <c r="K636">
        <v>194</v>
      </c>
      <c r="L636" t="s">
        <v>722</v>
      </c>
      <c r="M636">
        <v>0.28660000000000002</v>
      </c>
      <c r="N636" t="s">
        <v>722</v>
      </c>
      <c r="O636" t="s">
        <v>722</v>
      </c>
      <c r="P636">
        <v>0</v>
      </c>
      <c r="Q636">
        <v>2.7778</v>
      </c>
      <c r="R636">
        <v>0.1</v>
      </c>
      <c r="S636">
        <v>8.7466000000000008</v>
      </c>
      <c r="T636" t="s">
        <v>722</v>
      </c>
    </row>
    <row r="637" spans="1:20">
      <c r="A637" t="s">
        <v>1257</v>
      </c>
      <c r="B637" t="s">
        <v>1</v>
      </c>
      <c r="C637" t="s">
        <v>95</v>
      </c>
      <c r="D637" t="s">
        <v>1</v>
      </c>
      <c r="E637" t="s">
        <v>95</v>
      </c>
      <c r="F637">
        <v>-142.08070000000001</v>
      </c>
      <c r="G637">
        <v>1.6856</v>
      </c>
      <c r="H637" t="s">
        <v>722</v>
      </c>
      <c r="I637" t="s">
        <v>722</v>
      </c>
      <c r="J637">
        <v>615</v>
      </c>
      <c r="K637">
        <v>195</v>
      </c>
      <c r="L637" t="s">
        <v>722</v>
      </c>
      <c r="M637">
        <v>0.53269999999999995</v>
      </c>
      <c r="N637">
        <v>137.44</v>
      </c>
      <c r="O637">
        <v>-498.56</v>
      </c>
      <c r="P637">
        <v>0.5</v>
      </c>
      <c r="Q637">
        <v>3.7098</v>
      </c>
      <c r="R637">
        <v>0</v>
      </c>
      <c r="S637">
        <v>8.2947000000000006</v>
      </c>
      <c r="T637" t="s">
        <v>722</v>
      </c>
    </row>
    <row r="638" spans="1:20">
      <c r="A638" t="s">
        <v>363</v>
      </c>
      <c r="B638" t="s">
        <v>2</v>
      </c>
      <c r="C638" t="s">
        <v>62</v>
      </c>
      <c r="D638" t="s">
        <v>2</v>
      </c>
      <c r="E638" t="s">
        <v>62</v>
      </c>
      <c r="F638">
        <v>-142.10140000000001</v>
      </c>
      <c r="G638">
        <v>8.9015000000000004</v>
      </c>
      <c r="H638" t="s">
        <v>722</v>
      </c>
      <c r="I638" t="s">
        <v>722</v>
      </c>
      <c r="J638">
        <v>616</v>
      </c>
      <c r="K638">
        <v>189</v>
      </c>
      <c r="L638" t="s">
        <v>722</v>
      </c>
      <c r="M638">
        <v>0.1293</v>
      </c>
      <c r="N638" t="s">
        <v>722</v>
      </c>
      <c r="O638" t="s">
        <v>722</v>
      </c>
      <c r="P638">
        <v>0.5</v>
      </c>
      <c r="Q638">
        <v>20.605799999999999</v>
      </c>
      <c r="R638">
        <v>-4.9099999999999998E-2</v>
      </c>
      <c r="S638">
        <v>4.2225999999999999</v>
      </c>
      <c r="T638" t="s">
        <v>722</v>
      </c>
    </row>
    <row r="639" spans="1:20">
      <c r="A639" t="s">
        <v>355</v>
      </c>
      <c r="B639" t="s">
        <v>2</v>
      </c>
      <c r="C639" t="s">
        <v>57</v>
      </c>
      <c r="D639" t="s">
        <v>2</v>
      </c>
      <c r="E639" t="s">
        <v>57</v>
      </c>
      <c r="F639">
        <v>-142.1388</v>
      </c>
      <c r="G639">
        <v>8.8641000000000005</v>
      </c>
      <c r="H639" t="s">
        <v>722</v>
      </c>
      <c r="I639" t="s">
        <v>722</v>
      </c>
      <c r="J639">
        <v>617</v>
      </c>
      <c r="K639">
        <v>190</v>
      </c>
      <c r="L639" t="s">
        <v>722</v>
      </c>
      <c r="M639">
        <v>0.2009</v>
      </c>
      <c r="N639" t="s">
        <v>722</v>
      </c>
      <c r="O639" t="s">
        <v>722</v>
      </c>
      <c r="P639">
        <v>0</v>
      </c>
      <c r="Q639">
        <v>17.872900000000001</v>
      </c>
      <c r="R639">
        <v>-0.4652</v>
      </c>
      <c r="S639">
        <v>3.2</v>
      </c>
      <c r="T639" t="s">
        <v>722</v>
      </c>
    </row>
    <row r="640" spans="1:20">
      <c r="A640" t="s">
        <v>371</v>
      </c>
      <c r="B640" t="s">
        <v>2</v>
      </c>
      <c r="C640" t="s">
        <v>88</v>
      </c>
      <c r="D640" t="s">
        <v>2</v>
      </c>
      <c r="E640" t="s">
        <v>88</v>
      </c>
      <c r="F640">
        <v>-142.32249999999999</v>
      </c>
      <c r="G640">
        <v>8.6803000000000008</v>
      </c>
      <c r="H640" t="s">
        <v>722</v>
      </c>
      <c r="I640" t="s">
        <v>722</v>
      </c>
      <c r="J640">
        <v>618</v>
      </c>
      <c r="K640">
        <v>191</v>
      </c>
      <c r="L640" t="s">
        <v>722</v>
      </c>
      <c r="M640">
        <v>3.5799999999999998E-2</v>
      </c>
      <c r="N640" t="s">
        <v>722</v>
      </c>
      <c r="O640" t="s">
        <v>722</v>
      </c>
      <c r="P640">
        <v>0</v>
      </c>
      <c r="Q640">
        <v>13.7537</v>
      </c>
      <c r="R640">
        <v>0</v>
      </c>
      <c r="S640">
        <v>4.1382000000000003</v>
      </c>
      <c r="T640" t="s">
        <v>722</v>
      </c>
    </row>
    <row r="641" spans="1:20">
      <c r="A641" t="s">
        <v>385</v>
      </c>
      <c r="B641" t="s">
        <v>2</v>
      </c>
      <c r="C641" t="s">
        <v>26</v>
      </c>
      <c r="D641" t="s">
        <v>2</v>
      </c>
      <c r="E641" t="s">
        <v>26</v>
      </c>
      <c r="F641">
        <v>-142.35679999999999</v>
      </c>
      <c r="G641">
        <v>8.6461000000000006</v>
      </c>
      <c r="H641" t="s">
        <v>722</v>
      </c>
      <c r="I641" t="s">
        <v>722</v>
      </c>
      <c r="J641">
        <v>619</v>
      </c>
      <c r="K641">
        <v>192</v>
      </c>
      <c r="L641" t="s">
        <v>722</v>
      </c>
      <c r="M641">
        <v>0.25509999999999999</v>
      </c>
      <c r="N641" t="s">
        <v>722</v>
      </c>
      <c r="O641" t="s">
        <v>722</v>
      </c>
      <c r="P641">
        <v>0</v>
      </c>
      <c r="Q641">
        <v>17.572500000000002</v>
      </c>
      <c r="R641">
        <v>0.2</v>
      </c>
      <c r="S641">
        <v>4.4039999999999999</v>
      </c>
      <c r="T641" t="s">
        <v>722</v>
      </c>
    </row>
    <row r="642" spans="1:20">
      <c r="A642" t="s">
        <v>406</v>
      </c>
      <c r="B642" t="s">
        <v>2</v>
      </c>
      <c r="C642" t="s">
        <v>91</v>
      </c>
      <c r="D642" t="s">
        <v>2</v>
      </c>
      <c r="E642" t="s">
        <v>91</v>
      </c>
      <c r="F642">
        <v>-142.35990000000001</v>
      </c>
      <c r="G642">
        <v>8.6430000000000007</v>
      </c>
      <c r="H642" t="s">
        <v>722</v>
      </c>
      <c r="I642" t="s">
        <v>722</v>
      </c>
      <c r="J642">
        <v>620</v>
      </c>
      <c r="K642">
        <v>193</v>
      </c>
      <c r="L642" t="s">
        <v>722</v>
      </c>
      <c r="M642">
        <v>0.62309999999999999</v>
      </c>
      <c r="N642" t="s">
        <v>722</v>
      </c>
      <c r="O642" t="s">
        <v>722</v>
      </c>
      <c r="P642">
        <v>0.33329999999999999</v>
      </c>
      <c r="Q642">
        <v>13.8787</v>
      </c>
      <c r="R642">
        <v>0</v>
      </c>
      <c r="S642">
        <v>3.9485000000000001</v>
      </c>
      <c r="T642" t="s">
        <v>722</v>
      </c>
    </row>
    <row r="643" spans="1:20">
      <c r="A643" t="s">
        <v>507</v>
      </c>
      <c r="B643" t="s">
        <v>1</v>
      </c>
      <c r="C643" t="s">
        <v>64</v>
      </c>
      <c r="D643" t="s">
        <v>1</v>
      </c>
      <c r="E643" t="s">
        <v>64</v>
      </c>
      <c r="F643">
        <v>-142.55969999999999</v>
      </c>
      <c r="G643">
        <v>1.2065999999999999</v>
      </c>
      <c r="H643" t="s">
        <v>722</v>
      </c>
      <c r="I643" t="s">
        <v>722</v>
      </c>
      <c r="J643">
        <v>621</v>
      </c>
      <c r="K643">
        <v>196</v>
      </c>
      <c r="L643" t="s">
        <v>722</v>
      </c>
      <c r="M643">
        <v>0.14660000000000001</v>
      </c>
      <c r="N643" t="s">
        <v>722</v>
      </c>
      <c r="O643" t="s">
        <v>722</v>
      </c>
      <c r="P643">
        <v>0.25</v>
      </c>
      <c r="Q643">
        <v>1.8922000000000001</v>
      </c>
      <c r="R643">
        <v>0</v>
      </c>
      <c r="S643">
        <v>8.6135000000000002</v>
      </c>
      <c r="T643" t="s">
        <v>722</v>
      </c>
    </row>
    <row r="644" spans="1:20">
      <c r="A644" t="s">
        <v>502</v>
      </c>
      <c r="B644" t="s">
        <v>1</v>
      </c>
      <c r="C644" t="s">
        <v>44</v>
      </c>
      <c r="D644" t="s">
        <v>1</v>
      </c>
      <c r="E644" t="s">
        <v>44</v>
      </c>
      <c r="F644">
        <v>-142.66720000000001</v>
      </c>
      <c r="G644">
        <v>1.0991</v>
      </c>
      <c r="H644" t="s">
        <v>722</v>
      </c>
      <c r="I644" t="s">
        <v>722</v>
      </c>
      <c r="J644">
        <v>622</v>
      </c>
      <c r="K644">
        <v>197</v>
      </c>
      <c r="L644" t="s">
        <v>722</v>
      </c>
      <c r="M644">
        <v>0.38979999999999998</v>
      </c>
      <c r="N644">
        <v>260.83</v>
      </c>
      <c r="O644">
        <v>-382.17</v>
      </c>
      <c r="P644">
        <v>0.75</v>
      </c>
      <c r="Q644">
        <v>2.1472000000000002</v>
      </c>
      <c r="R644">
        <v>0</v>
      </c>
      <c r="S644">
        <v>5.9359999999999999</v>
      </c>
      <c r="T644" t="s">
        <v>722</v>
      </c>
    </row>
    <row r="645" spans="1:20">
      <c r="A645" t="s">
        <v>505</v>
      </c>
      <c r="B645" t="s">
        <v>1</v>
      </c>
      <c r="C645" t="s">
        <v>88</v>
      </c>
      <c r="D645" t="s">
        <v>1</v>
      </c>
      <c r="E645" t="s">
        <v>88</v>
      </c>
      <c r="F645">
        <v>-142.74539999999999</v>
      </c>
      <c r="G645">
        <v>1.0208999999999999</v>
      </c>
      <c r="H645" t="s">
        <v>722</v>
      </c>
      <c r="I645" t="s">
        <v>722</v>
      </c>
      <c r="J645">
        <v>623</v>
      </c>
      <c r="K645">
        <v>198</v>
      </c>
      <c r="L645" t="s">
        <v>722</v>
      </c>
      <c r="M645">
        <v>0.68259999999999998</v>
      </c>
      <c r="N645" t="s">
        <v>722</v>
      </c>
      <c r="O645" t="s">
        <v>722</v>
      </c>
      <c r="P645">
        <v>0.5</v>
      </c>
      <c r="Q645">
        <v>1.6263000000000001</v>
      </c>
      <c r="R645">
        <v>0</v>
      </c>
      <c r="S645">
        <v>8.7070000000000007</v>
      </c>
      <c r="T645" t="s">
        <v>722</v>
      </c>
    </row>
    <row r="646" spans="1:20">
      <c r="A646" t="s">
        <v>1273</v>
      </c>
      <c r="B646" t="s">
        <v>2</v>
      </c>
      <c r="C646" t="s">
        <v>73</v>
      </c>
      <c r="D646" t="s">
        <v>2</v>
      </c>
      <c r="E646" t="s">
        <v>73</v>
      </c>
      <c r="F646">
        <v>-142.864</v>
      </c>
      <c r="G646">
        <v>8.1388999999999996</v>
      </c>
      <c r="H646" t="s">
        <v>722</v>
      </c>
      <c r="I646" t="s">
        <v>722</v>
      </c>
      <c r="J646">
        <v>624</v>
      </c>
      <c r="K646">
        <v>194</v>
      </c>
      <c r="L646" t="s">
        <v>722</v>
      </c>
      <c r="M646">
        <v>0.37390000000000001</v>
      </c>
      <c r="N646" t="s">
        <v>722</v>
      </c>
      <c r="O646" t="s">
        <v>722</v>
      </c>
      <c r="P646">
        <v>0</v>
      </c>
      <c r="Q646">
        <v>16.626300000000001</v>
      </c>
      <c r="R646">
        <v>0</v>
      </c>
      <c r="S646">
        <v>4.5983000000000001</v>
      </c>
      <c r="T646" t="s">
        <v>722</v>
      </c>
    </row>
    <row r="647" spans="1:20">
      <c r="A647" t="s">
        <v>754</v>
      </c>
      <c r="B647" t="s">
        <v>5</v>
      </c>
      <c r="C647" t="s">
        <v>341</v>
      </c>
      <c r="D647" t="s">
        <v>5</v>
      </c>
      <c r="E647" t="s">
        <v>341</v>
      </c>
      <c r="F647">
        <v>-142.9511</v>
      </c>
      <c r="G647">
        <v>29.890899999999998</v>
      </c>
      <c r="H647" t="s">
        <v>722</v>
      </c>
      <c r="I647" t="s">
        <v>722</v>
      </c>
      <c r="J647">
        <v>625</v>
      </c>
      <c r="K647">
        <v>36</v>
      </c>
      <c r="L647" t="s">
        <v>722</v>
      </c>
      <c r="M647">
        <v>29.890899999999998</v>
      </c>
      <c r="N647">
        <v>176.5</v>
      </c>
      <c r="O647">
        <v>-469.5</v>
      </c>
      <c r="P647">
        <v>0.5</v>
      </c>
      <c r="Q647">
        <v>69.578699999999998</v>
      </c>
      <c r="R647">
        <v>0</v>
      </c>
      <c r="S647">
        <v>9.5473999999999997</v>
      </c>
      <c r="T647" t="s">
        <v>722</v>
      </c>
    </row>
    <row r="648" spans="1:20">
      <c r="A648" t="s">
        <v>384</v>
      </c>
      <c r="B648" t="s">
        <v>2</v>
      </c>
      <c r="C648" t="s">
        <v>91</v>
      </c>
      <c r="D648" t="s">
        <v>2</v>
      </c>
      <c r="E648" t="s">
        <v>91</v>
      </c>
      <c r="F648">
        <v>-143.102</v>
      </c>
      <c r="G648">
        <v>7.9009</v>
      </c>
      <c r="H648" t="s">
        <v>722</v>
      </c>
      <c r="I648" t="s">
        <v>722</v>
      </c>
      <c r="J648">
        <v>626</v>
      </c>
      <c r="K648">
        <v>195</v>
      </c>
      <c r="L648" t="s">
        <v>722</v>
      </c>
      <c r="M648">
        <v>0.27350000000000002</v>
      </c>
      <c r="N648" t="s">
        <v>722</v>
      </c>
      <c r="O648" t="s">
        <v>722</v>
      </c>
      <c r="P648">
        <v>1.3332999999999999</v>
      </c>
      <c r="Q648">
        <v>13.670999999999999</v>
      </c>
      <c r="R648">
        <v>-9.8900000000000002E-2</v>
      </c>
      <c r="S648">
        <v>5.3594999999999997</v>
      </c>
      <c r="T648" t="s">
        <v>722</v>
      </c>
    </row>
    <row r="649" spans="1:20">
      <c r="A649" t="s">
        <v>1260</v>
      </c>
      <c r="B649" t="s">
        <v>1</v>
      </c>
      <c r="C649" t="s">
        <v>132</v>
      </c>
      <c r="D649" t="s">
        <v>1</v>
      </c>
      <c r="E649" t="s">
        <v>132</v>
      </c>
      <c r="F649">
        <v>-143.36859999999999</v>
      </c>
      <c r="G649">
        <v>0.3977</v>
      </c>
      <c r="H649" t="s">
        <v>722</v>
      </c>
      <c r="I649" t="s">
        <v>722</v>
      </c>
      <c r="J649">
        <v>627</v>
      </c>
      <c r="K649">
        <v>199</v>
      </c>
      <c r="L649" t="s">
        <v>722</v>
      </c>
      <c r="M649">
        <v>0.1197</v>
      </c>
      <c r="N649" t="s">
        <v>722</v>
      </c>
      <c r="O649" t="s">
        <v>722</v>
      </c>
      <c r="P649">
        <v>0</v>
      </c>
      <c r="Q649">
        <v>0.5675</v>
      </c>
      <c r="R649">
        <v>0</v>
      </c>
      <c r="S649">
        <v>9.2096999999999998</v>
      </c>
      <c r="T649" t="s">
        <v>722</v>
      </c>
    </row>
    <row r="650" spans="1:20">
      <c r="A650" t="s">
        <v>369</v>
      </c>
      <c r="B650" t="s">
        <v>2</v>
      </c>
      <c r="C650" t="s">
        <v>53</v>
      </c>
      <c r="D650" t="s">
        <v>2</v>
      </c>
      <c r="E650" t="s">
        <v>53</v>
      </c>
      <c r="F650">
        <v>-143.37389999999999</v>
      </c>
      <c r="G650">
        <v>7.6289999999999996</v>
      </c>
      <c r="H650" t="s">
        <v>722</v>
      </c>
      <c r="I650" t="s">
        <v>722</v>
      </c>
      <c r="J650">
        <v>628</v>
      </c>
      <c r="K650">
        <v>196</v>
      </c>
      <c r="L650" t="s">
        <v>722</v>
      </c>
      <c r="M650">
        <v>0.1139</v>
      </c>
      <c r="N650">
        <v>200</v>
      </c>
      <c r="O650">
        <v>-449</v>
      </c>
      <c r="P650">
        <v>0</v>
      </c>
      <c r="Q650">
        <v>16.087700000000002</v>
      </c>
      <c r="R650">
        <v>0</v>
      </c>
      <c r="S650">
        <v>3.4359999999999999</v>
      </c>
      <c r="T650" t="s">
        <v>722</v>
      </c>
    </row>
    <row r="651" spans="1:20">
      <c r="A651" t="s">
        <v>453</v>
      </c>
      <c r="B651" t="s">
        <v>2</v>
      </c>
      <c r="C651" t="s">
        <v>341</v>
      </c>
      <c r="D651" t="s">
        <v>2</v>
      </c>
      <c r="E651" t="s">
        <v>341</v>
      </c>
      <c r="F651">
        <v>-143.37719999999999</v>
      </c>
      <c r="G651">
        <v>7.6257000000000001</v>
      </c>
      <c r="H651" t="s">
        <v>722</v>
      </c>
      <c r="I651" t="s">
        <v>722</v>
      </c>
      <c r="J651">
        <v>629</v>
      </c>
      <c r="K651">
        <v>197</v>
      </c>
      <c r="L651" t="s">
        <v>722</v>
      </c>
      <c r="M651">
        <v>0.33739999999999998</v>
      </c>
      <c r="N651" t="s">
        <v>722</v>
      </c>
      <c r="O651" t="s">
        <v>722</v>
      </c>
      <c r="P651">
        <v>1</v>
      </c>
      <c r="Q651">
        <v>15.569000000000001</v>
      </c>
      <c r="R651">
        <v>0</v>
      </c>
      <c r="S651">
        <v>3.6251000000000002</v>
      </c>
      <c r="T651" t="s">
        <v>722</v>
      </c>
    </row>
    <row r="652" spans="1:20">
      <c r="A652" t="s">
        <v>497</v>
      </c>
      <c r="B652" t="s">
        <v>1</v>
      </c>
      <c r="C652" t="s">
        <v>22</v>
      </c>
      <c r="D652" t="s">
        <v>1</v>
      </c>
      <c r="E652" t="s">
        <v>22</v>
      </c>
      <c r="F652">
        <v>-143.48740000000001</v>
      </c>
      <c r="G652">
        <v>0.27889999999999998</v>
      </c>
      <c r="H652" t="s">
        <v>722</v>
      </c>
      <c r="I652" t="s">
        <v>722</v>
      </c>
      <c r="J652">
        <v>630</v>
      </c>
      <c r="K652">
        <v>200</v>
      </c>
      <c r="L652" t="s">
        <v>722</v>
      </c>
      <c r="M652">
        <v>4.7399999999999998E-2</v>
      </c>
      <c r="N652" t="s">
        <v>722</v>
      </c>
      <c r="O652" t="s">
        <v>722</v>
      </c>
      <c r="P652">
        <v>0.25</v>
      </c>
      <c r="Q652">
        <v>0.46839999999999998</v>
      </c>
      <c r="R652">
        <v>0</v>
      </c>
      <c r="S652">
        <v>9.2566000000000006</v>
      </c>
      <c r="T652" t="s">
        <v>722</v>
      </c>
    </row>
    <row r="653" spans="1:20">
      <c r="A653" t="s">
        <v>1120</v>
      </c>
      <c r="B653" t="s">
        <v>1</v>
      </c>
      <c r="C653" t="s">
        <v>44</v>
      </c>
      <c r="D653" t="s">
        <v>1</v>
      </c>
      <c r="E653" t="s">
        <v>44</v>
      </c>
      <c r="F653">
        <v>-143.48920000000001</v>
      </c>
      <c r="G653">
        <v>0.27710000000000001</v>
      </c>
      <c r="H653" t="s">
        <v>722</v>
      </c>
      <c r="I653" t="s">
        <v>722</v>
      </c>
      <c r="J653">
        <v>631</v>
      </c>
      <c r="K653">
        <v>201</v>
      </c>
      <c r="L653" t="s">
        <v>722</v>
      </c>
      <c r="M653">
        <v>0.18410000000000001</v>
      </c>
      <c r="N653">
        <v>104</v>
      </c>
      <c r="O653">
        <v>-548</v>
      </c>
      <c r="P653">
        <v>0</v>
      </c>
      <c r="Q653">
        <v>0.60770000000000002</v>
      </c>
      <c r="R653">
        <v>0</v>
      </c>
      <c r="S653">
        <v>9.1872000000000007</v>
      </c>
      <c r="T653" t="s">
        <v>722</v>
      </c>
    </row>
    <row r="654" spans="1:20">
      <c r="A654" t="s">
        <v>506</v>
      </c>
      <c r="B654" t="s">
        <v>1</v>
      </c>
      <c r="C654" t="s">
        <v>53</v>
      </c>
      <c r="D654" t="s">
        <v>1</v>
      </c>
      <c r="E654" t="s">
        <v>53</v>
      </c>
      <c r="F654">
        <v>-143.5804</v>
      </c>
      <c r="G654">
        <v>0.18590000000000001</v>
      </c>
      <c r="H654" t="s">
        <v>722</v>
      </c>
      <c r="I654" t="s">
        <v>722</v>
      </c>
      <c r="J654">
        <v>632</v>
      </c>
      <c r="K654">
        <v>202</v>
      </c>
      <c r="L654" t="s">
        <v>722</v>
      </c>
      <c r="M654">
        <v>0.18590000000000001</v>
      </c>
      <c r="N654" t="s">
        <v>722</v>
      </c>
      <c r="O654" t="s">
        <v>722</v>
      </c>
      <c r="P654">
        <v>0</v>
      </c>
      <c r="Q654">
        <v>0.31490000000000001</v>
      </c>
      <c r="R654">
        <v>0</v>
      </c>
      <c r="S654">
        <v>9.3216999999999999</v>
      </c>
      <c r="T654" t="s">
        <v>722</v>
      </c>
    </row>
    <row r="655" spans="1:20">
      <c r="A655" t="s">
        <v>775</v>
      </c>
      <c r="B655" t="s">
        <v>2</v>
      </c>
      <c r="C655" t="s">
        <v>15</v>
      </c>
      <c r="D655" t="s">
        <v>2</v>
      </c>
      <c r="E655" t="s">
        <v>15</v>
      </c>
      <c r="F655">
        <v>-143.5984</v>
      </c>
      <c r="G655">
        <v>7.4044999999999996</v>
      </c>
      <c r="H655" t="s">
        <v>722</v>
      </c>
      <c r="I655" t="s">
        <v>722</v>
      </c>
      <c r="J655">
        <v>633</v>
      </c>
      <c r="K655">
        <v>198</v>
      </c>
      <c r="L655" t="s">
        <v>722</v>
      </c>
      <c r="M655">
        <v>0.28220000000000001</v>
      </c>
      <c r="N655" t="s">
        <v>722</v>
      </c>
      <c r="O655" t="s">
        <v>722</v>
      </c>
      <c r="P655">
        <v>0</v>
      </c>
      <c r="Q655">
        <v>12.7042</v>
      </c>
      <c r="R655">
        <v>0</v>
      </c>
      <c r="S655">
        <v>3.8666999999999998</v>
      </c>
      <c r="T655" t="s">
        <v>722</v>
      </c>
    </row>
    <row r="656" spans="1:20">
      <c r="A656" t="s">
        <v>901</v>
      </c>
      <c r="B656" t="s">
        <v>1</v>
      </c>
      <c r="C656" t="s">
        <v>341</v>
      </c>
      <c r="D656" t="s">
        <v>1</v>
      </c>
      <c r="E656" t="s">
        <v>341</v>
      </c>
      <c r="F656">
        <v>-143.7663</v>
      </c>
      <c r="G656">
        <v>0</v>
      </c>
      <c r="H656" t="s">
        <v>722</v>
      </c>
      <c r="I656" t="s">
        <v>722</v>
      </c>
      <c r="J656">
        <v>736</v>
      </c>
      <c r="K656">
        <v>203</v>
      </c>
      <c r="L656" t="s">
        <v>722</v>
      </c>
      <c r="M656">
        <v>0</v>
      </c>
      <c r="N656" t="s">
        <v>722</v>
      </c>
      <c r="O656" t="s">
        <v>722</v>
      </c>
      <c r="P656">
        <v>0.33329999999999999</v>
      </c>
      <c r="Q656">
        <v>0</v>
      </c>
      <c r="R656">
        <v>0</v>
      </c>
      <c r="S656" t="s">
        <v>722</v>
      </c>
      <c r="T656" t="s">
        <v>722</v>
      </c>
    </row>
    <row r="657" spans="1:20">
      <c r="A657" t="s">
        <v>886</v>
      </c>
      <c r="B657" t="s">
        <v>1</v>
      </c>
      <c r="C657" t="s">
        <v>341</v>
      </c>
      <c r="D657" t="s">
        <v>1</v>
      </c>
      <c r="E657" t="s">
        <v>341</v>
      </c>
      <c r="F657">
        <v>-143.7663</v>
      </c>
      <c r="G657">
        <v>0</v>
      </c>
      <c r="H657" t="s">
        <v>722</v>
      </c>
      <c r="I657" t="s">
        <v>722</v>
      </c>
      <c r="J657">
        <v>736</v>
      </c>
      <c r="K657">
        <v>203</v>
      </c>
      <c r="L657" t="s">
        <v>722</v>
      </c>
      <c r="M657">
        <v>0</v>
      </c>
      <c r="N657" t="s">
        <v>722</v>
      </c>
      <c r="O657" t="s">
        <v>722</v>
      </c>
      <c r="P657">
        <v>0</v>
      </c>
      <c r="Q657">
        <v>0</v>
      </c>
      <c r="R657">
        <v>0</v>
      </c>
      <c r="S657" t="s">
        <v>722</v>
      </c>
      <c r="T657" t="s">
        <v>722</v>
      </c>
    </row>
    <row r="658" spans="1:20">
      <c r="A658" t="s">
        <v>1055</v>
      </c>
      <c r="B658" t="s">
        <v>1</v>
      </c>
      <c r="C658" t="s">
        <v>341</v>
      </c>
      <c r="D658" t="s">
        <v>1</v>
      </c>
      <c r="E658" t="s">
        <v>341</v>
      </c>
      <c r="F658">
        <v>-143.7663</v>
      </c>
      <c r="G658">
        <v>0</v>
      </c>
      <c r="H658" t="s">
        <v>722</v>
      </c>
      <c r="I658" t="s">
        <v>722</v>
      </c>
      <c r="J658">
        <v>736</v>
      </c>
      <c r="K658">
        <v>203</v>
      </c>
      <c r="L658" t="s">
        <v>722</v>
      </c>
      <c r="M658">
        <v>0</v>
      </c>
      <c r="N658" t="s">
        <v>722</v>
      </c>
      <c r="O658" t="s">
        <v>722</v>
      </c>
      <c r="P658">
        <v>0</v>
      </c>
      <c r="Q658">
        <v>0</v>
      </c>
      <c r="R658">
        <v>0</v>
      </c>
      <c r="S658" t="s">
        <v>722</v>
      </c>
      <c r="T658" t="s">
        <v>722</v>
      </c>
    </row>
    <row r="659" spans="1:20">
      <c r="A659" t="s">
        <v>1086</v>
      </c>
      <c r="B659" t="s">
        <v>1</v>
      </c>
      <c r="C659" t="s">
        <v>341</v>
      </c>
      <c r="D659" t="s">
        <v>1</v>
      </c>
      <c r="E659" t="s">
        <v>341</v>
      </c>
      <c r="F659">
        <v>-143.7663</v>
      </c>
      <c r="G659">
        <v>0</v>
      </c>
      <c r="H659" t="s">
        <v>722</v>
      </c>
      <c r="I659" t="s">
        <v>722</v>
      </c>
      <c r="J659">
        <v>736</v>
      </c>
      <c r="K659">
        <v>203</v>
      </c>
      <c r="L659" t="s">
        <v>722</v>
      </c>
      <c r="M659">
        <v>0</v>
      </c>
      <c r="N659" t="s">
        <v>722</v>
      </c>
      <c r="O659" t="s">
        <v>722</v>
      </c>
      <c r="P659">
        <v>0</v>
      </c>
      <c r="Q659">
        <v>0</v>
      </c>
      <c r="R659">
        <v>0</v>
      </c>
      <c r="S659" t="s">
        <v>722</v>
      </c>
      <c r="T659" t="s">
        <v>722</v>
      </c>
    </row>
    <row r="660" spans="1:20">
      <c r="A660" t="s">
        <v>1151</v>
      </c>
      <c r="B660" t="s">
        <v>1</v>
      </c>
      <c r="C660" t="s">
        <v>341</v>
      </c>
      <c r="D660" t="s">
        <v>1</v>
      </c>
      <c r="E660" t="s">
        <v>341</v>
      </c>
      <c r="F660">
        <v>-143.7663</v>
      </c>
      <c r="G660">
        <v>0</v>
      </c>
      <c r="H660" t="s">
        <v>722</v>
      </c>
      <c r="I660" t="s">
        <v>722</v>
      </c>
      <c r="J660">
        <v>736</v>
      </c>
      <c r="K660">
        <v>203</v>
      </c>
      <c r="L660" t="s">
        <v>722</v>
      </c>
      <c r="M660">
        <v>0</v>
      </c>
      <c r="N660" t="s">
        <v>722</v>
      </c>
      <c r="O660" t="s">
        <v>722</v>
      </c>
      <c r="P660">
        <v>0</v>
      </c>
      <c r="Q660">
        <v>0</v>
      </c>
      <c r="R660">
        <v>0</v>
      </c>
      <c r="S660" t="s">
        <v>722</v>
      </c>
      <c r="T660" t="s">
        <v>722</v>
      </c>
    </row>
    <row r="661" spans="1:20">
      <c r="A661" t="s">
        <v>1085</v>
      </c>
      <c r="B661" t="s">
        <v>1</v>
      </c>
      <c r="C661" t="s">
        <v>341</v>
      </c>
      <c r="D661" t="s">
        <v>1</v>
      </c>
      <c r="E661" t="s">
        <v>341</v>
      </c>
      <c r="F661">
        <v>-143.7663</v>
      </c>
      <c r="G661">
        <v>0</v>
      </c>
      <c r="H661" t="s">
        <v>722</v>
      </c>
      <c r="I661" t="s">
        <v>722</v>
      </c>
      <c r="J661">
        <v>736</v>
      </c>
      <c r="K661">
        <v>203</v>
      </c>
      <c r="L661" t="s">
        <v>722</v>
      </c>
      <c r="M661">
        <v>0</v>
      </c>
      <c r="N661" t="s">
        <v>722</v>
      </c>
      <c r="O661" t="s">
        <v>722</v>
      </c>
      <c r="P661">
        <v>0</v>
      </c>
      <c r="Q661">
        <v>0</v>
      </c>
      <c r="R661">
        <v>0</v>
      </c>
      <c r="S661" t="s">
        <v>722</v>
      </c>
      <c r="T661" t="s">
        <v>722</v>
      </c>
    </row>
    <row r="662" spans="1:20">
      <c r="A662" t="s">
        <v>1102</v>
      </c>
      <c r="B662" t="s">
        <v>1</v>
      </c>
      <c r="C662" t="s">
        <v>341</v>
      </c>
      <c r="D662" t="s">
        <v>1</v>
      </c>
      <c r="E662" t="s">
        <v>341</v>
      </c>
      <c r="F662">
        <v>-143.7663</v>
      </c>
      <c r="G662">
        <v>0</v>
      </c>
      <c r="H662" t="s">
        <v>722</v>
      </c>
      <c r="I662" t="s">
        <v>722</v>
      </c>
      <c r="J662">
        <v>736</v>
      </c>
      <c r="K662">
        <v>203</v>
      </c>
      <c r="L662" t="s">
        <v>722</v>
      </c>
      <c r="M662">
        <v>0</v>
      </c>
      <c r="N662" t="s">
        <v>722</v>
      </c>
      <c r="O662" t="s">
        <v>722</v>
      </c>
      <c r="P662">
        <v>0</v>
      </c>
      <c r="Q662">
        <v>0</v>
      </c>
      <c r="R662">
        <v>0</v>
      </c>
      <c r="S662" t="s">
        <v>722</v>
      </c>
      <c r="T662" t="s">
        <v>722</v>
      </c>
    </row>
    <row r="663" spans="1:20">
      <c r="A663" t="s">
        <v>730</v>
      </c>
      <c r="B663" t="s">
        <v>1</v>
      </c>
      <c r="C663" t="s">
        <v>341</v>
      </c>
      <c r="D663" t="s">
        <v>1</v>
      </c>
      <c r="E663" t="s">
        <v>341</v>
      </c>
      <c r="F663">
        <v>-143.7663</v>
      </c>
      <c r="G663">
        <v>0</v>
      </c>
      <c r="H663" t="s">
        <v>722</v>
      </c>
      <c r="I663" t="s">
        <v>722</v>
      </c>
      <c r="J663">
        <v>736</v>
      </c>
      <c r="K663">
        <v>203</v>
      </c>
      <c r="L663" t="s">
        <v>722</v>
      </c>
      <c r="M663">
        <v>0</v>
      </c>
      <c r="N663">
        <v>97</v>
      </c>
      <c r="O663">
        <v>-558</v>
      </c>
      <c r="P663">
        <v>0</v>
      </c>
      <c r="Q663">
        <v>0</v>
      </c>
      <c r="R663">
        <v>0</v>
      </c>
      <c r="S663" t="s">
        <v>722</v>
      </c>
      <c r="T663" t="s">
        <v>722</v>
      </c>
    </row>
    <row r="664" spans="1:20">
      <c r="A664" t="s">
        <v>577</v>
      </c>
      <c r="B664" t="s">
        <v>1</v>
      </c>
      <c r="C664" t="s">
        <v>341</v>
      </c>
      <c r="D664" t="s">
        <v>1</v>
      </c>
      <c r="E664" t="s">
        <v>341</v>
      </c>
      <c r="F664">
        <v>-143.7663</v>
      </c>
      <c r="G664">
        <v>0</v>
      </c>
      <c r="H664" t="s">
        <v>722</v>
      </c>
      <c r="I664" t="s">
        <v>722</v>
      </c>
      <c r="J664">
        <v>736</v>
      </c>
      <c r="K664">
        <v>203</v>
      </c>
      <c r="L664" t="s">
        <v>722</v>
      </c>
      <c r="M664">
        <v>0</v>
      </c>
      <c r="N664" t="s">
        <v>722</v>
      </c>
      <c r="O664" t="s">
        <v>722</v>
      </c>
      <c r="P664">
        <v>0.33329999999999999</v>
      </c>
      <c r="Q664">
        <v>0</v>
      </c>
      <c r="R664">
        <v>0</v>
      </c>
      <c r="S664" t="s">
        <v>722</v>
      </c>
      <c r="T664" t="s">
        <v>722</v>
      </c>
    </row>
    <row r="665" spans="1:20">
      <c r="A665" t="s">
        <v>1121</v>
      </c>
      <c r="B665" t="s">
        <v>1</v>
      </c>
      <c r="C665" t="s">
        <v>341</v>
      </c>
      <c r="D665" t="s">
        <v>1</v>
      </c>
      <c r="E665" t="s">
        <v>341</v>
      </c>
      <c r="F665">
        <v>-143.7663</v>
      </c>
      <c r="G665">
        <v>0</v>
      </c>
      <c r="H665" t="s">
        <v>722</v>
      </c>
      <c r="I665" t="s">
        <v>722</v>
      </c>
      <c r="J665">
        <v>736</v>
      </c>
      <c r="K665">
        <v>203</v>
      </c>
      <c r="L665" t="s">
        <v>722</v>
      </c>
      <c r="M665">
        <v>0</v>
      </c>
      <c r="N665" t="s">
        <v>722</v>
      </c>
      <c r="O665" t="s">
        <v>722</v>
      </c>
      <c r="P665">
        <v>0</v>
      </c>
      <c r="Q665">
        <v>0</v>
      </c>
      <c r="R665">
        <v>0</v>
      </c>
      <c r="S665" t="s">
        <v>722</v>
      </c>
      <c r="T665" t="s">
        <v>722</v>
      </c>
    </row>
    <row r="666" spans="1:20">
      <c r="A666" t="s">
        <v>1156</v>
      </c>
      <c r="B666" t="s">
        <v>1</v>
      </c>
      <c r="C666" t="s">
        <v>341</v>
      </c>
      <c r="D666" t="s">
        <v>1</v>
      </c>
      <c r="E666" t="s">
        <v>341</v>
      </c>
      <c r="F666">
        <v>-143.7663</v>
      </c>
      <c r="G666">
        <v>0</v>
      </c>
      <c r="H666" t="s">
        <v>722</v>
      </c>
      <c r="I666" t="s">
        <v>722</v>
      </c>
      <c r="J666">
        <v>736</v>
      </c>
      <c r="K666">
        <v>203</v>
      </c>
      <c r="L666" t="s">
        <v>722</v>
      </c>
      <c r="M666">
        <v>0</v>
      </c>
      <c r="N666" t="s">
        <v>722</v>
      </c>
      <c r="O666" t="s">
        <v>722</v>
      </c>
      <c r="P666">
        <v>0</v>
      </c>
      <c r="Q666">
        <v>0</v>
      </c>
      <c r="R666">
        <v>0</v>
      </c>
      <c r="S666" t="s">
        <v>722</v>
      </c>
      <c r="T666" t="s">
        <v>722</v>
      </c>
    </row>
    <row r="667" spans="1:20">
      <c r="A667" t="s">
        <v>1101</v>
      </c>
      <c r="B667" t="s">
        <v>1</v>
      </c>
      <c r="C667" t="s">
        <v>341</v>
      </c>
      <c r="D667" t="s">
        <v>1</v>
      </c>
      <c r="E667" t="s">
        <v>341</v>
      </c>
      <c r="F667">
        <v>-143.7663</v>
      </c>
      <c r="G667">
        <v>0</v>
      </c>
      <c r="H667" t="s">
        <v>722</v>
      </c>
      <c r="I667" t="s">
        <v>722</v>
      </c>
      <c r="J667">
        <v>736</v>
      </c>
      <c r="K667">
        <v>203</v>
      </c>
      <c r="L667" t="s">
        <v>722</v>
      </c>
      <c r="M667">
        <v>0</v>
      </c>
      <c r="N667" t="s">
        <v>722</v>
      </c>
      <c r="O667" t="s">
        <v>722</v>
      </c>
      <c r="P667">
        <v>0</v>
      </c>
      <c r="Q667">
        <v>0</v>
      </c>
      <c r="R667">
        <v>0</v>
      </c>
      <c r="S667" t="s">
        <v>722</v>
      </c>
      <c r="T667" t="s">
        <v>722</v>
      </c>
    </row>
    <row r="668" spans="1:20">
      <c r="A668" t="s">
        <v>997</v>
      </c>
      <c r="B668" t="s">
        <v>1</v>
      </c>
      <c r="C668" t="s">
        <v>341</v>
      </c>
      <c r="D668" t="s">
        <v>1</v>
      </c>
      <c r="E668" t="s">
        <v>341</v>
      </c>
      <c r="F668">
        <v>-143.7663</v>
      </c>
      <c r="G668">
        <v>0</v>
      </c>
      <c r="H668" t="s">
        <v>722</v>
      </c>
      <c r="I668" t="s">
        <v>722</v>
      </c>
      <c r="J668">
        <v>736</v>
      </c>
      <c r="K668">
        <v>203</v>
      </c>
      <c r="L668" t="s">
        <v>722</v>
      </c>
      <c r="M668">
        <v>0</v>
      </c>
      <c r="N668" t="s">
        <v>722</v>
      </c>
      <c r="O668" t="s">
        <v>722</v>
      </c>
      <c r="P668">
        <v>0.5</v>
      </c>
      <c r="Q668">
        <v>0</v>
      </c>
      <c r="R668">
        <v>0</v>
      </c>
      <c r="S668" t="s">
        <v>722</v>
      </c>
      <c r="T668" t="s">
        <v>722</v>
      </c>
    </row>
    <row r="669" spans="1:20">
      <c r="A669" t="s">
        <v>496</v>
      </c>
      <c r="B669" t="s">
        <v>1</v>
      </c>
      <c r="C669" t="s">
        <v>32</v>
      </c>
      <c r="D669" t="s">
        <v>1</v>
      </c>
      <c r="E669" t="s">
        <v>32</v>
      </c>
      <c r="F669">
        <v>-143.7663</v>
      </c>
      <c r="G669">
        <v>0</v>
      </c>
      <c r="H669" t="s">
        <v>722</v>
      </c>
      <c r="I669" t="s">
        <v>722</v>
      </c>
      <c r="J669">
        <v>736</v>
      </c>
      <c r="K669">
        <v>203</v>
      </c>
      <c r="L669" t="s">
        <v>722</v>
      </c>
      <c r="M669">
        <v>0</v>
      </c>
      <c r="N669" t="s">
        <v>722</v>
      </c>
      <c r="O669" t="s">
        <v>722</v>
      </c>
      <c r="P669">
        <v>0</v>
      </c>
      <c r="Q669">
        <v>0</v>
      </c>
      <c r="R669">
        <v>0</v>
      </c>
      <c r="S669" t="s">
        <v>722</v>
      </c>
      <c r="T669" t="s">
        <v>722</v>
      </c>
    </row>
    <row r="670" spans="1:20">
      <c r="A670" t="s">
        <v>1161</v>
      </c>
      <c r="B670" t="s">
        <v>1</v>
      </c>
      <c r="C670" t="s">
        <v>341</v>
      </c>
      <c r="D670" t="s">
        <v>1</v>
      </c>
      <c r="E670" t="s">
        <v>341</v>
      </c>
      <c r="F670">
        <v>-143.7663</v>
      </c>
      <c r="G670">
        <v>0</v>
      </c>
      <c r="H670" t="s">
        <v>722</v>
      </c>
      <c r="I670" t="s">
        <v>722</v>
      </c>
      <c r="J670">
        <v>736</v>
      </c>
      <c r="K670">
        <v>203</v>
      </c>
      <c r="L670" t="s">
        <v>722</v>
      </c>
      <c r="M670">
        <v>0</v>
      </c>
      <c r="N670" t="s">
        <v>722</v>
      </c>
      <c r="O670" t="s">
        <v>722</v>
      </c>
      <c r="P670">
        <v>1</v>
      </c>
      <c r="Q670">
        <v>0</v>
      </c>
      <c r="R670">
        <v>0</v>
      </c>
      <c r="S670" t="s">
        <v>722</v>
      </c>
      <c r="T670" t="s">
        <v>722</v>
      </c>
    </row>
    <row r="671" spans="1:20">
      <c r="A671" t="s">
        <v>1139</v>
      </c>
      <c r="B671" t="s">
        <v>1</v>
      </c>
      <c r="C671" t="s">
        <v>341</v>
      </c>
      <c r="D671" t="s">
        <v>1</v>
      </c>
      <c r="E671" t="s">
        <v>341</v>
      </c>
      <c r="F671">
        <v>-143.7663</v>
      </c>
      <c r="G671">
        <v>0</v>
      </c>
      <c r="H671" t="s">
        <v>722</v>
      </c>
      <c r="I671" t="s">
        <v>722</v>
      </c>
      <c r="J671">
        <v>736</v>
      </c>
      <c r="K671">
        <v>203</v>
      </c>
      <c r="L671" t="s">
        <v>722</v>
      </c>
      <c r="M671">
        <v>0</v>
      </c>
      <c r="N671" t="s">
        <v>722</v>
      </c>
      <c r="O671" t="s">
        <v>722</v>
      </c>
      <c r="P671">
        <v>1</v>
      </c>
      <c r="Q671">
        <v>0</v>
      </c>
      <c r="R671">
        <v>0</v>
      </c>
      <c r="S671" t="s">
        <v>722</v>
      </c>
      <c r="T671" t="s">
        <v>722</v>
      </c>
    </row>
    <row r="672" spans="1:20">
      <c r="A672" t="s">
        <v>1262</v>
      </c>
      <c r="B672" t="s">
        <v>1</v>
      </c>
      <c r="C672" t="s">
        <v>17</v>
      </c>
      <c r="D672" t="s">
        <v>1</v>
      </c>
      <c r="E672" t="s">
        <v>17</v>
      </c>
      <c r="F672">
        <v>-143.7663</v>
      </c>
      <c r="G672">
        <v>0</v>
      </c>
      <c r="H672" t="s">
        <v>722</v>
      </c>
      <c r="I672" t="s">
        <v>722</v>
      </c>
      <c r="J672">
        <v>736</v>
      </c>
      <c r="K672">
        <v>203</v>
      </c>
      <c r="L672" t="s">
        <v>722</v>
      </c>
      <c r="M672">
        <v>0</v>
      </c>
      <c r="N672" t="s">
        <v>722</v>
      </c>
      <c r="O672" t="s">
        <v>722</v>
      </c>
      <c r="P672">
        <v>0</v>
      </c>
      <c r="Q672">
        <v>0</v>
      </c>
      <c r="R672">
        <v>0</v>
      </c>
      <c r="S672" t="s">
        <v>722</v>
      </c>
      <c r="T672" t="s">
        <v>722</v>
      </c>
    </row>
    <row r="673" spans="1:20">
      <c r="A673" t="s">
        <v>1124</v>
      </c>
      <c r="B673" t="s">
        <v>1</v>
      </c>
      <c r="C673" t="s">
        <v>341</v>
      </c>
      <c r="D673" t="s">
        <v>1</v>
      </c>
      <c r="E673" t="s">
        <v>341</v>
      </c>
      <c r="F673">
        <v>-143.7663</v>
      </c>
      <c r="G673">
        <v>0</v>
      </c>
      <c r="H673" t="s">
        <v>722</v>
      </c>
      <c r="I673" t="s">
        <v>722</v>
      </c>
      <c r="J673">
        <v>736</v>
      </c>
      <c r="K673">
        <v>203</v>
      </c>
      <c r="L673" t="s">
        <v>722</v>
      </c>
      <c r="M673">
        <v>0</v>
      </c>
      <c r="N673" t="s">
        <v>722</v>
      </c>
      <c r="O673" t="s">
        <v>722</v>
      </c>
      <c r="P673">
        <v>0</v>
      </c>
      <c r="Q673">
        <v>0</v>
      </c>
      <c r="R673">
        <v>0</v>
      </c>
      <c r="S673" t="s">
        <v>722</v>
      </c>
      <c r="T673" t="s">
        <v>722</v>
      </c>
    </row>
    <row r="674" spans="1:20">
      <c r="A674" t="s">
        <v>491</v>
      </c>
      <c r="B674" t="s">
        <v>1</v>
      </c>
      <c r="C674" t="s">
        <v>39</v>
      </c>
      <c r="D674" t="s">
        <v>1</v>
      </c>
      <c r="E674" t="s">
        <v>39</v>
      </c>
      <c r="F674">
        <v>-143.7663</v>
      </c>
      <c r="G674">
        <v>0</v>
      </c>
      <c r="H674" t="s">
        <v>722</v>
      </c>
      <c r="I674" t="s">
        <v>722</v>
      </c>
      <c r="J674">
        <v>736</v>
      </c>
      <c r="K674">
        <v>203</v>
      </c>
      <c r="L674" t="s">
        <v>722</v>
      </c>
      <c r="M674">
        <v>0</v>
      </c>
      <c r="N674">
        <v>409</v>
      </c>
      <c r="O674">
        <v>-246</v>
      </c>
      <c r="P674">
        <v>0.75</v>
      </c>
      <c r="Q674">
        <v>0</v>
      </c>
      <c r="R674">
        <v>0</v>
      </c>
      <c r="S674" t="s">
        <v>722</v>
      </c>
      <c r="T674" t="s">
        <v>722</v>
      </c>
    </row>
    <row r="675" spans="1:20">
      <c r="A675" t="s">
        <v>1109</v>
      </c>
      <c r="B675" t="s">
        <v>1</v>
      </c>
      <c r="C675" t="s">
        <v>41</v>
      </c>
      <c r="D675" t="s">
        <v>1</v>
      </c>
      <c r="E675" t="s">
        <v>41</v>
      </c>
      <c r="F675">
        <v>-143.7663</v>
      </c>
      <c r="G675">
        <v>0</v>
      </c>
      <c r="H675" t="s">
        <v>722</v>
      </c>
      <c r="I675" t="s">
        <v>722</v>
      </c>
      <c r="J675">
        <v>736</v>
      </c>
      <c r="K675">
        <v>203</v>
      </c>
      <c r="L675" t="s">
        <v>722</v>
      </c>
      <c r="M675">
        <v>0</v>
      </c>
      <c r="N675">
        <v>69</v>
      </c>
      <c r="O675">
        <v>-586</v>
      </c>
      <c r="P675">
        <v>0</v>
      </c>
      <c r="Q675">
        <v>0</v>
      </c>
      <c r="R675">
        <v>0</v>
      </c>
      <c r="S675" t="s">
        <v>722</v>
      </c>
      <c r="T675" t="s">
        <v>722</v>
      </c>
    </row>
    <row r="676" spans="1:20">
      <c r="A676" t="s">
        <v>1107</v>
      </c>
      <c r="B676" t="s">
        <v>1</v>
      </c>
      <c r="C676" t="s">
        <v>83</v>
      </c>
      <c r="D676" t="s">
        <v>1</v>
      </c>
      <c r="E676" t="s">
        <v>83</v>
      </c>
      <c r="F676">
        <v>-143.7663</v>
      </c>
      <c r="G676">
        <v>0</v>
      </c>
      <c r="H676" t="s">
        <v>722</v>
      </c>
      <c r="I676" t="s">
        <v>722</v>
      </c>
      <c r="J676">
        <v>736</v>
      </c>
      <c r="K676">
        <v>203</v>
      </c>
      <c r="L676" t="s">
        <v>722</v>
      </c>
      <c r="M676">
        <v>0</v>
      </c>
      <c r="N676">
        <v>166</v>
      </c>
      <c r="O676">
        <v>-489</v>
      </c>
      <c r="P676">
        <v>0</v>
      </c>
      <c r="Q676">
        <v>0</v>
      </c>
      <c r="R676">
        <v>0</v>
      </c>
      <c r="S676" t="s">
        <v>722</v>
      </c>
      <c r="T676" t="s">
        <v>722</v>
      </c>
    </row>
    <row r="677" spans="1:20">
      <c r="A677" t="s">
        <v>1263</v>
      </c>
      <c r="B677" t="s">
        <v>1</v>
      </c>
      <c r="C677" t="s">
        <v>83</v>
      </c>
      <c r="D677" t="s">
        <v>1</v>
      </c>
      <c r="E677" t="s">
        <v>83</v>
      </c>
      <c r="F677">
        <v>-143.7663</v>
      </c>
      <c r="G677">
        <v>0</v>
      </c>
      <c r="H677" t="s">
        <v>722</v>
      </c>
      <c r="I677" t="s">
        <v>722</v>
      </c>
      <c r="J677">
        <v>736</v>
      </c>
      <c r="K677">
        <v>203</v>
      </c>
      <c r="L677" t="s">
        <v>722</v>
      </c>
      <c r="M677">
        <v>0</v>
      </c>
      <c r="N677">
        <v>412</v>
      </c>
      <c r="O677">
        <v>-243</v>
      </c>
      <c r="P677">
        <v>0</v>
      </c>
      <c r="Q677">
        <v>0</v>
      </c>
      <c r="R677">
        <v>0</v>
      </c>
      <c r="S677" t="s">
        <v>722</v>
      </c>
      <c r="T677" t="s">
        <v>722</v>
      </c>
    </row>
    <row r="678" spans="1:20">
      <c r="A678" t="s">
        <v>1170</v>
      </c>
      <c r="B678" t="s">
        <v>1</v>
      </c>
      <c r="C678" t="s">
        <v>341</v>
      </c>
      <c r="D678" t="s">
        <v>1</v>
      </c>
      <c r="E678" t="s">
        <v>341</v>
      </c>
      <c r="F678">
        <v>-143.7663</v>
      </c>
      <c r="G678">
        <v>0</v>
      </c>
      <c r="H678" t="s">
        <v>722</v>
      </c>
      <c r="I678" t="s">
        <v>722</v>
      </c>
      <c r="J678">
        <v>736</v>
      </c>
      <c r="K678">
        <v>203</v>
      </c>
      <c r="L678" t="s">
        <v>722</v>
      </c>
      <c r="M678">
        <v>0</v>
      </c>
      <c r="N678" t="s">
        <v>722</v>
      </c>
      <c r="O678" t="s">
        <v>722</v>
      </c>
      <c r="P678">
        <v>0</v>
      </c>
      <c r="Q678">
        <v>0</v>
      </c>
      <c r="R678">
        <v>0</v>
      </c>
      <c r="S678" t="s">
        <v>722</v>
      </c>
      <c r="T678" t="s">
        <v>722</v>
      </c>
    </row>
    <row r="679" spans="1:20">
      <c r="A679" t="s">
        <v>1171</v>
      </c>
      <c r="B679" t="s">
        <v>1</v>
      </c>
      <c r="C679" t="s">
        <v>341</v>
      </c>
      <c r="D679" t="s">
        <v>1</v>
      </c>
      <c r="E679" t="s">
        <v>341</v>
      </c>
      <c r="F679">
        <v>-143.7663</v>
      </c>
      <c r="G679">
        <v>0</v>
      </c>
      <c r="H679" t="s">
        <v>722</v>
      </c>
      <c r="I679" t="s">
        <v>722</v>
      </c>
      <c r="J679">
        <v>736</v>
      </c>
      <c r="K679">
        <v>203</v>
      </c>
      <c r="L679" t="s">
        <v>722</v>
      </c>
      <c r="M679">
        <v>0</v>
      </c>
      <c r="N679" t="s">
        <v>722</v>
      </c>
      <c r="O679" t="s">
        <v>722</v>
      </c>
      <c r="P679">
        <v>0</v>
      </c>
      <c r="Q679">
        <v>0</v>
      </c>
      <c r="R679">
        <v>0</v>
      </c>
      <c r="S679" t="s">
        <v>722</v>
      </c>
      <c r="T679" t="s">
        <v>722</v>
      </c>
    </row>
    <row r="680" spans="1:20">
      <c r="A680" t="s">
        <v>1258</v>
      </c>
      <c r="B680" t="s">
        <v>1</v>
      </c>
      <c r="C680" t="s">
        <v>49</v>
      </c>
      <c r="D680" t="s">
        <v>1</v>
      </c>
      <c r="E680" t="s">
        <v>49</v>
      </c>
      <c r="F680">
        <v>-143.7663</v>
      </c>
      <c r="G680">
        <v>0</v>
      </c>
      <c r="H680" t="s">
        <v>722</v>
      </c>
      <c r="I680" t="s">
        <v>722</v>
      </c>
      <c r="J680">
        <v>736</v>
      </c>
      <c r="K680">
        <v>203</v>
      </c>
      <c r="L680" t="s">
        <v>722</v>
      </c>
      <c r="M680">
        <v>0</v>
      </c>
      <c r="N680">
        <v>45.5</v>
      </c>
      <c r="O680">
        <v>-609.5</v>
      </c>
      <c r="P680">
        <v>0</v>
      </c>
      <c r="Q680">
        <v>0</v>
      </c>
      <c r="R680">
        <v>0</v>
      </c>
      <c r="S680" t="s">
        <v>722</v>
      </c>
      <c r="T680" t="s">
        <v>722</v>
      </c>
    </row>
    <row r="681" spans="1:20">
      <c r="A681" t="s">
        <v>1264</v>
      </c>
      <c r="B681" t="s">
        <v>1</v>
      </c>
      <c r="C681" t="s">
        <v>57</v>
      </c>
      <c r="D681" t="s">
        <v>1</v>
      </c>
      <c r="E681" t="s">
        <v>57</v>
      </c>
      <c r="F681">
        <v>-143.7663</v>
      </c>
      <c r="G681">
        <v>0</v>
      </c>
      <c r="H681" t="s">
        <v>722</v>
      </c>
      <c r="I681" t="s">
        <v>722</v>
      </c>
      <c r="J681">
        <v>736</v>
      </c>
      <c r="K681">
        <v>203</v>
      </c>
      <c r="L681" t="s">
        <v>722</v>
      </c>
      <c r="M681">
        <v>0</v>
      </c>
      <c r="N681">
        <v>66</v>
      </c>
      <c r="O681">
        <v>-589</v>
      </c>
      <c r="P681">
        <v>0</v>
      </c>
      <c r="Q681">
        <v>0</v>
      </c>
      <c r="R681">
        <v>0</v>
      </c>
      <c r="S681" t="s">
        <v>722</v>
      </c>
      <c r="T681" t="s">
        <v>722</v>
      </c>
    </row>
    <row r="682" spans="1:20">
      <c r="A682" t="s">
        <v>1265</v>
      </c>
      <c r="B682" t="s">
        <v>1</v>
      </c>
      <c r="C682" t="s">
        <v>41</v>
      </c>
      <c r="D682" t="s">
        <v>1</v>
      </c>
      <c r="E682" t="s">
        <v>41</v>
      </c>
      <c r="F682">
        <v>-143.7663</v>
      </c>
      <c r="G682">
        <v>0</v>
      </c>
      <c r="H682" t="s">
        <v>722</v>
      </c>
      <c r="I682" t="s">
        <v>722</v>
      </c>
      <c r="J682">
        <v>736</v>
      </c>
      <c r="K682">
        <v>203</v>
      </c>
      <c r="L682" t="s">
        <v>722</v>
      </c>
      <c r="M682">
        <v>0</v>
      </c>
      <c r="N682">
        <v>60.33</v>
      </c>
      <c r="O682">
        <v>-594.66999999999996</v>
      </c>
      <c r="P682">
        <v>0</v>
      </c>
      <c r="Q682">
        <v>0</v>
      </c>
      <c r="R682">
        <v>0</v>
      </c>
      <c r="S682" t="s">
        <v>722</v>
      </c>
      <c r="T682" t="s">
        <v>722</v>
      </c>
    </row>
    <row r="683" spans="1:20">
      <c r="A683" t="s">
        <v>1266</v>
      </c>
      <c r="B683" t="s">
        <v>1</v>
      </c>
      <c r="C683" t="s">
        <v>36</v>
      </c>
      <c r="D683" t="s">
        <v>1</v>
      </c>
      <c r="E683" t="s">
        <v>36</v>
      </c>
      <c r="F683">
        <v>-143.7663</v>
      </c>
      <c r="G683">
        <v>0</v>
      </c>
      <c r="H683" t="s">
        <v>722</v>
      </c>
      <c r="I683" t="s">
        <v>722</v>
      </c>
      <c r="J683">
        <v>736</v>
      </c>
      <c r="K683">
        <v>203</v>
      </c>
      <c r="L683" t="s">
        <v>722</v>
      </c>
      <c r="M683">
        <v>0</v>
      </c>
      <c r="N683" t="s">
        <v>722</v>
      </c>
      <c r="O683" t="s">
        <v>722</v>
      </c>
      <c r="P683">
        <v>0</v>
      </c>
      <c r="Q683">
        <v>0</v>
      </c>
      <c r="R683">
        <v>0</v>
      </c>
      <c r="S683" t="s">
        <v>722</v>
      </c>
      <c r="T683" t="s">
        <v>722</v>
      </c>
    </row>
    <row r="684" spans="1:20">
      <c r="A684" t="s">
        <v>1267</v>
      </c>
      <c r="B684" t="s">
        <v>1</v>
      </c>
      <c r="C684" t="s">
        <v>30</v>
      </c>
      <c r="D684" t="s">
        <v>1</v>
      </c>
      <c r="E684" t="s">
        <v>30</v>
      </c>
      <c r="F684">
        <v>-143.7663</v>
      </c>
      <c r="G684">
        <v>0</v>
      </c>
      <c r="H684" t="s">
        <v>722</v>
      </c>
      <c r="I684" t="s">
        <v>722</v>
      </c>
      <c r="J684">
        <v>736</v>
      </c>
      <c r="K684">
        <v>203</v>
      </c>
      <c r="L684" t="s">
        <v>722</v>
      </c>
      <c r="M684">
        <v>0</v>
      </c>
      <c r="N684" t="s">
        <v>722</v>
      </c>
      <c r="O684" t="s">
        <v>722</v>
      </c>
      <c r="P684">
        <v>0</v>
      </c>
      <c r="Q684">
        <v>0</v>
      </c>
      <c r="R684">
        <v>0</v>
      </c>
      <c r="S684" t="s">
        <v>722</v>
      </c>
      <c r="T684" t="s">
        <v>722</v>
      </c>
    </row>
    <row r="685" spans="1:20">
      <c r="A685" t="s">
        <v>1268</v>
      </c>
      <c r="B685" t="s">
        <v>1</v>
      </c>
      <c r="C685" t="s">
        <v>53</v>
      </c>
      <c r="D685" t="s">
        <v>1</v>
      </c>
      <c r="E685" t="s">
        <v>53</v>
      </c>
      <c r="F685">
        <v>-143.7663</v>
      </c>
      <c r="G685">
        <v>0</v>
      </c>
      <c r="H685" t="s">
        <v>722</v>
      </c>
      <c r="I685" t="s">
        <v>722</v>
      </c>
      <c r="J685">
        <v>736</v>
      </c>
      <c r="K685">
        <v>203</v>
      </c>
      <c r="L685" t="s">
        <v>722</v>
      </c>
      <c r="M685">
        <v>0</v>
      </c>
      <c r="N685" t="s">
        <v>722</v>
      </c>
      <c r="O685" t="s">
        <v>722</v>
      </c>
      <c r="P685">
        <v>0</v>
      </c>
      <c r="Q685">
        <v>0</v>
      </c>
      <c r="R685">
        <v>0</v>
      </c>
      <c r="S685" t="s">
        <v>722</v>
      </c>
      <c r="T685" t="s">
        <v>722</v>
      </c>
    </row>
    <row r="686" spans="1:20">
      <c r="A686" t="s">
        <v>1269</v>
      </c>
      <c r="B686" t="s">
        <v>1</v>
      </c>
      <c r="C686" t="s">
        <v>15</v>
      </c>
      <c r="D686" t="s">
        <v>1</v>
      </c>
      <c r="E686" t="s">
        <v>15</v>
      </c>
      <c r="F686">
        <v>-143.7663</v>
      </c>
      <c r="G686">
        <v>0</v>
      </c>
      <c r="H686" t="s">
        <v>722</v>
      </c>
      <c r="I686" t="s">
        <v>722</v>
      </c>
      <c r="J686">
        <v>736</v>
      </c>
      <c r="K686">
        <v>203</v>
      </c>
      <c r="L686" t="s">
        <v>722</v>
      </c>
      <c r="M686">
        <v>0</v>
      </c>
      <c r="N686" t="s">
        <v>722</v>
      </c>
      <c r="O686" t="s">
        <v>722</v>
      </c>
      <c r="P686">
        <v>1</v>
      </c>
      <c r="Q686">
        <v>0</v>
      </c>
      <c r="R686">
        <v>0</v>
      </c>
      <c r="S686" t="s">
        <v>722</v>
      </c>
      <c r="T686" t="s">
        <v>722</v>
      </c>
    </row>
    <row r="687" spans="1:20">
      <c r="A687" t="s">
        <v>1270</v>
      </c>
      <c r="B687" t="s">
        <v>1</v>
      </c>
      <c r="C687" t="s">
        <v>341</v>
      </c>
      <c r="D687" t="s">
        <v>1</v>
      </c>
      <c r="E687" t="s">
        <v>341</v>
      </c>
      <c r="F687">
        <v>-143.7663</v>
      </c>
      <c r="G687">
        <v>0</v>
      </c>
      <c r="H687" t="s">
        <v>722</v>
      </c>
      <c r="I687" t="s">
        <v>722</v>
      </c>
      <c r="J687">
        <v>736</v>
      </c>
      <c r="K687">
        <v>203</v>
      </c>
      <c r="L687" t="s">
        <v>722</v>
      </c>
      <c r="M687">
        <v>0</v>
      </c>
      <c r="N687" t="s">
        <v>722</v>
      </c>
      <c r="O687" t="s">
        <v>722</v>
      </c>
      <c r="P687">
        <v>0</v>
      </c>
      <c r="Q687">
        <v>0</v>
      </c>
      <c r="R687">
        <v>0</v>
      </c>
      <c r="S687" t="s">
        <v>722</v>
      </c>
      <c r="T687" t="s">
        <v>722</v>
      </c>
    </row>
    <row r="688" spans="1:20">
      <c r="A688" t="s">
        <v>1271</v>
      </c>
      <c r="B688" t="s">
        <v>1</v>
      </c>
      <c r="C688" t="s">
        <v>71</v>
      </c>
      <c r="D688" t="s">
        <v>1</v>
      </c>
      <c r="E688" t="s">
        <v>71</v>
      </c>
      <c r="F688">
        <v>-143.7663</v>
      </c>
      <c r="G688">
        <v>0</v>
      </c>
      <c r="H688" t="s">
        <v>722</v>
      </c>
      <c r="I688" t="s">
        <v>722</v>
      </c>
      <c r="J688">
        <v>736</v>
      </c>
      <c r="K688">
        <v>203</v>
      </c>
      <c r="L688" t="s">
        <v>722</v>
      </c>
      <c r="M688" t="s">
        <v>722</v>
      </c>
      <c r="N688">
        <v>297</v>
      </c>
      <c r="O688">
        <v>-358</v>
      </c>
      <c r="P688">
        <v>0</v>
      </c>
      <c r="Q688">
        <v>0</v>
      </c>
      <c r="R688">
        <v>0</v>
      </c>
      <c r="S688" t="s">
        <v>722</v>
      </c>
      <c r="T688" t="s">
        <v>722</v>
      </c>
    </row>
    <row r="689" spans="1:20">
      <c r="A689" t="s">
        <v>1272</v>
      </c>
      <c r="B689" t="s">
        <v>1</v>
      </c>
      <c r="C689" t="s">
        <v>71</v>
      </c>
      <c r="D689" t="s">
        <v>1</v>
      </c>
      <c r="E689" t="s">
        <v>71</v>
      </c>
      <c r="F689">
        <v>-143.7663</v>
      </c>
      <c r="G689">
        <v>0</v>
      </c>
      <c r="H689" t="s">
        <v>722</v>
      </c>
      <c r="I689" t="s">
        <v>722</v>
      </c>
      <c r="J689">
        <v>736</v>
      </c>
      <c r="K689">
        <v>203</v>
      </c>
      <c r="L689" t="s">
        <v>722</v>
      </c>
      <c r="M689" t="s">
        <v>722</v>
      </c>
      <c r="N689" t="s">
        <v>722</v>
      </c>
      <c r="O689" t="s">
        <v>722</v>
      </c>
      <c r="P689">
        <v>0</v>
      </c>
      <c r="Q689">
        <v>0</v>
      </c>
      <c r="R689">
        <v>0</v>
      </c>
      <c r="S689" t="s">
        <v>722</v>
      </c>
      <c r="T689" t="s">
        <v>722</v>
      </c>
    </row>
    <row r="690" spans="1:20">
      <c r="A690" t="s">
        <v>948</v>
      </c>
      <c r="B690" t="s">
        <v>2</v>
      </c>
      <c r="C690" t="s">
        <v>53</v>
      </c>
      <c r="D690" t="s">
        <v>2</v>
      </c>
      <c r="E690" t="s">
        <v>53</v>
      </c>
      <c r="F690">
        <v>-143.83080000000001</v>
      </c>
      <c r="G690">
        <v>7.1721000000000004</v>
      </c>
      <c r="H690" t="s">
        <v>722</v>
      </c>
      <c r="I690" t="s">
        <v>722</v>
      </c>
      <c r="J690">
        <v>634</v>
      </c>
      <c r="K690">
        <v>199</v>
      </c>
      <c r="L690" t="s">
        <v>722</v>
      </c>
      <c r="M690">
        <v>0.10059999999999999</v>
      </c>
      <c r="N690" t="s">
        <v>722</v>
      </c>
      <c r="O690" t="s">
        <v>722</v>
      </c>
      <c r="P690">
        <v>0</v>
      </c>
      <c r="Q690">
        <v>12.340400000000001</v>
      </c>
      <c r="R690">
        <v>0</v>
      </c>
      <c r="S690">
        <v>3.9899</v>
      </c>
      <c r="T690" t="s">
        <v>722</v>
      </c>
    </row>
    <row r="691" spans="1:20">
      <c r="A691" t="s">
        <v>1274</v>
      </c>
      <c r="B691" t="s">
        <v>2</v>
      </c>
      <c r="C691" t="s">
        <v>341</v>
      </c>
      <c r="D691" t="s">
        <v>2</v>
      </c>
      <c r="E691" t="s">
        <v>341</v>
      </c>
      <c r="F691">
        <v>-143.93039999999999</v>
      </c>
      <c r="G691">
        <v>7.0724999999999998</v>
      </c>
      <c r="H691" t="s">
        <v>722</v>
      </c>
      <c r="I691" t="s">
        <v>722</v>
      </c>
      <c r="J691">
        <v>635</v>
      </c>
      <c r="K691">
        <v>200</v>
      </c>
      <c r="L691" t="s">
        <v>722</v>
      </c>
      <c r="M691">
        <v>0.34920000000000001</v>
      </c>
      <c r="N691" t="s">
        <v>722</v>
      </c>
      <c r="O691" t="s">
        <v>722</v>
      </c>
      <c r="P691">
        <v>0.33329999999999999</v>
      </c>
      <c r="Q691">
        <v>13.8177</v>
      </c>
      <c r="R691">
        <v>0</v>
      </c>
      <c r="S691">
        <v>3.6637</v>
      </c>
      <c r="T691" t="s">
        <v>722</v>
      </c>
    </row>
    <row r="692" spans="1:20">
      <c r="A692" t="s">
        <v>349</v>
      </c>
      <c r="B692" t="s">
        <v>2</v>
      </c>
      <c r="C692" t="s">
        <v>36</v>
      </c>
      <c r="D692" t="s">
        <v>2</v>
      </c>
      <c r="E692" t="s">
        <v>36</v>
      </c>
      <c r="F692">
        <v>-143.9324</v>
      </c>
      <c r="G692">
        <v>7.0705</v>
      </c>
      <c r="H692" t="s">
        <v>722</v>
      </c>
      <c r="I692" t="s">
        <v>722</v>
      </c>
      <c r="J692">
        <v>636</v>
      </c>
      <c r="K692">
        <v>201</v>
      </c>
      <c r="L692" t="s">
        <v>722</v>
      </c>
      <c r="M692">
        <v>0.69489999999999996</v>
      </c>
      <c r="N692" t="s">
        <v>722</v>
      </c>
      <c r="O692" t="s">
        <v>722</v>
      </c>
      <c r="P692">
        <v>0.25</v>
      </c>
      <c r="Q692">
        <v>12.8078</v>
      </c>
      <c r="R692">
        <v>0</v>
      </c>
      <c r="S692">
        <v>4.0629</v>
      </c>
      <c r="T692" t="s">
        <v>722</v>
      </c>
    </row>
    <row r="693" spans="1:20">
      <c r="A693" t="s">
        <v>362</v>
      </c>
      <c r="B693" t="s">
        <v>2</v>
      </c>
      <c r="C693" t="s">
        <v>55</v>
      </c>
      <c r="D693" t="s">
        <v>2</v>
      </c>
      <c r="E693" t="s">
        <v>55</v>
      </c>
      <c r="F693">
        <v>-144.6268</v>
      </c>
      <c r="G693">
        <v>6.3761000000000001</v>
      </c>
      <c r="H693" t="s">
        <v>722</v>
      </c>
      <c r="I693" t="s">
        <v>722</v>
      </c>
      <c r="J693">
        <v>637</v>
      </c>
      <c r="K693">
        <v>202</v>
      </c>
      <c r="L693" t="s">
        <v>722</v>
      </c>
      <c r="M693">
        <v>7.2599999999999998E-2</v>
      </c>
      <c r="N693" t="s">
        <v>722</v>
      </c>
      <c r="O693" t="s">
        <v>722</v>
      </c>
      <c r="P693">
        <v>1</v>
      </c>
      <c r="Q693">
        <v>10.069599999999999</v>
      </c>
      <c r="R693">
        <v>0</v>
      </c>
      <c r="S693">
        <v>4.0609000000000002</v>
      </c>
      <c r="T693" t="s">
        <v>722</v>
      </c>
    </row>
    <row r="694" spans="1:20">
      <c r="A694" t="s">
        <v>352</v>
      </c>
      <c r="B694" t="s">
        <v>2</v>
      </c>
      <c r="C694" t="s">
        <v>49</v>
      </c>
      <c r="D694" t="s">
        <v>2</v>
      </c>
      <c r="E694" t="s">
        <v>49</v>
      </c>
      <c r="F694">
        <v>-144.62790000000001</v>
      </c>
      <c r="G694">
        <v>6.375</v>
      </c>
      <c r="H694" t="s">
        <v>722</v>
      </c>
      <c r="I694" t="s">
        <v>722</v>
      </c>
      <c r="J694">
        <v>638</v>
      </c>
      <c r="K694">
        <v>203</v>
      </c>
      <c r="L694" t="s">
        <v>722</v>
      </c>
      <c r="M694">
        <v>0.42559999999999998</v>
      </c>
      <c r="N694">
        <v>286</v>
      </c>
      <c r="O694">
        <v>-407</v>
      </c>
      <c r="P694">
        <v>0</v>
      </c>
      <c r="Q694">
        <v>11.6675</v>
      </c>
      <c r="R694">
        <v>0</v>
      </c>
      <c r="S694">
        <v>4.7492999999999999</v>
      </c>
      <c r="T694" t="s">
        <v>722</v>
      </c>
    </row>
    <row r="695" spans="1:20">
      <c r="A695" t="s">
        <v>405</v>
      </c>
      <c r="B695" t="s">
        <v>2</v>
      </c>
      <c r="C695" t="s">
        <v>28</v>
      </c>
      <c r="D695" t="s">
        <v>2</v>
      </c>
      <c r="E695" t="s">
        <v>28</v>
      </c>
      <c r="F695">
        <v>-144.77099999999999</v>
      </c>
      <c r="G695">
        <v>6.2319000000000004</v>
      </c>
      <c r="H695" t="s">
        <v>722</v>
      </c>
      <c r="I695" t="s">
        <v>722</v>
      </c>
      <c r="J695">
        <v>639</v>
      </c>
      <c r="K695">
        <v>204</v>
      </c>
      <c r="L695" t="s">
        <v>722</v>
      </c>
      <c r="M695">
        <v>0.59130000000000005</v>
      </c>
      <c r="N695" t="s">
        <v>722</v>
      </c>
      <c r="O695" t="s">
        <v>722</v>
      </c>
      <c r="P695">
        <v>0.5</v>
      </c>
      <c r="Q695">
        <v>10.168900000000001</v>
      </c>
      <c r="R695">
        <v>0</v>
      </c>
      <c r="S695">
        <v>5.5930999999999997</v>
      </c>
      <c r="T695" t="s">
        <v>722</v>
      </c>
    </row>
    <row r="696" spans="1:20">
      <c r="A696" t="s">
        <v>822</v>
      </c>
      <c r="B696" t="s">
        <v>2</v>
      </c>
      <c r="C696" t="s">
        <v>341</v>
      </c>
      <c r="D696" t="s">
        <v>2</v>
      </c>
      <c r="E696" t="s">
        <v>341</v>
      </c>
      <c r="F696">
        <v>-145.33600000000001</v>
      </c>
      <c r="G696">
        <v>5.6669</v>
      </c>
      <c r="H696" t="s">
        <v>722</v>
      </c>
      <c r="I696" t="s">
        <v>722</v>
      </c>
      <c r="J696">
        <v>640</v>
      </c>
      <c r="K696">
        <v>205</v>
      </c>
      <c r="L696" t="s">
        <v>722</v>
      </c>
      <c r="M696">
        <v>0.1216</v>
      </c>
      <c r="N696" t="s">
        <v>722</v>
      </c>
      <c r="O696" t="s">
        <v>722</v>
      </c>
      <c r="P696">
        <v>0</v>
      </c>
      <c r="Q696">
        <v>7.6310000000000002</v>
      </c>
      <c r="R696">
        <v>0</v>
      </c>
      <c r="S696">
        <v>5.5525000000000002</v>
      </c>
      <c r="T696" t="s">
        <v>722</v>
      </c>
    </row>
    <row r="697" spans="1:20">
      <c r="A697" t="s">
        <v>398</v>
      </c>
      <c r="B697" t="s">
        <v>2</v>
      </c>
      <c r="C697" t="s">
        <v>39</v>
      </c>
      <c r="D697" t="s">
        <v>2</v>
      </c>
      <c r="E697" t="s">
        <v>39</v>
      </c>
      <c r="F697">
        <v>-145.38849999999999</v>
      </c>
      <c r="G697">
        <v>5.6143999999999998</v>
      </c>
      <c r="H697" t="s">
        <v>722</v>
      </c>
      <c r="I697" t="s">
        <v>722</v>
      </c>
      <c r="J697">
        <v>641</v>
      </c>
      <c r="K697">
        <v>206</v>
      </c>
      <c r="L697" t="s">
        <v>722</v>
      </c>
      <c r="M697">
        <v>0.1799</v>
      </c>
      <c r="N697">
        <v>83</v>
      </c>
      <c r="O697">
        <v>-613</v>
      </c>
      <c r="P697">
        <v>0.33329999999999999</v>
      </c>
      <c r="Q697">
        <v>11.805199999999999</v>
      </c>
      <c r="R697">
        <v>0</v>
      </c>
      <c r="S697">
        <v>4.9664000000000001</v>
      </c>
      <c r="T697" t="s">
        <v>722</v>
      </c>
    </row>
    <row r="698" spans="1:20">
      <c r="A698" t="s">
        <v>390</v>
      </c>
      <c r="B698" t="s">
        <v>2</v>
      </c>
      <c r="C698" t="s">
        <v>47</v>
      </c>
      <c r="D698" t="s">
        <v>2</v>
      </c>
      <c r="E698" t="s">
        <v>47</v>
      </c>
      <c r="F698">
        <v>-145.52670000000001</v>
      </c>
      <c r="G698">
        <v>5.4762000000000004</v>
      </c>
      <c r="H698" t="s">
        <v>722</v>
      </c>
      <c r="I698" t="s">
        <v>722</v>
      </c>
      <c r="J698">
        <v>642</v>
      </c>
      <c r="K698">
        <v>207</v>
      </c>
      <c r="L698" t="s">
        <v>722</v>
      </c>
      <c r="M698">
        <v>0.14610000000000001</v>
      </c>
      <c r="N698" t="s">
        <v>722</v>
      </c>
      <c r="O698" t="s">
        <v>722</v>
      </c>
      <c r="P698">
        <v>0</v>
      </c>
      <c r="Q698">
        <v>11.9491</v>
      </c>
      <c r="R698">
        <v>0</v>
      </c>
      <c r="S698">
        <v>5.3780000000000001</v>
      </c>
      <c r="T698" t="s">
        <v>722</v>
      </c>
    </row>
    <row r="699" spans="1:20">
      <c r="A699" t="s">
        <v>361</v>
      </c>
      <c r="B699" t="s">
        <v>2</v>
      </c>
      <c r="C699" t="s">
        <v>88</v>
      </c>
      <c r="D699" t="s">
        <v>2</v>
      </c>
      <c r="E699" t="s">
        <v>88</v>
      </c>
      <c r="F699">
        <v>-145.61009999999999</v>
      </c>
      <c r="G699">
        <v>5.3928000000000003</v>
      </c>
      <c r="H699" t="s">
        <v>722</v>
      </c>
      <c r="I699" t="s">
        <v>722</v>
      </c>
      <c r="J699">
        <v>643</v>
      </c>
      <c r="K699">
        <v>208</v>
      </c>
      <c r="L699" t="s">
        <v>722</v>
      </c>
      <c r="M699">
        <v>0.1293</v>
      </c>
      <c r="N699">
        <v>195.5</v>
      </c>
      <c r="O699">
        <v>-502.5</v>
      </c>
      <c r="P699">
        <v>0</v>
      </c>
      <c r="Q699">
        <v>8.4177</v>
      </c>
      <c r="R699">
        <v>0</v>
      </c>
      <c r="S699">
        <v>5.8776000000000002</v>
      </c>
      <c r="T699" t="s">
        <v>722</v>
      </c>
    </row>
    <row r="700" spans="1:20">
      <c r="A700" t="s">
        <v>1275</v>
      </c>
      <c r="B700" t="s">
        <v>2</v>
      </c>
      <c r="C700" t="s">
        <v>30</v>
      </c>
      <c r="D700" t="s">
        <v>2</v>
      </c>
      <c r="E700" t="s">
        <v>30</v>
      </c>
      <c r="F700">
        <v>-145.7355</v>
      </c>
      <c r="G700">
        <v>5.2674000000000003</v>
      </c>
      <c r="H700" t="s">
        <v>722</v>
      </c>
      <c r="I700" t="s">
        <v>722</v>
      </c>
      <c r="J700">
        <v>644</v>
      </c>
      <c r="K700">
        <v>209</v>
      </c>
      <c r="L700" t="s">
        <v>722</v>
      </c>
      <c r="M700">
        <v>5.1700000000000003E-2</v>
      </c>
      <c r="N700">
        <v>73.33</v>
      </c>
      <c r="O700">
        <v>-625.66999999999996</v>
      </c>
      <c r="P700">
        <v>0</v>
      </c>
      <c r="Q700">
        <v>11.1211</v>
      </c>
      <c r="R700">
        <v>0</v>
      </c>
      <c r="S700">
        <v>5.2393000000000001</v>
      </c>
      <c r="T700" t="s">
        <v>722</v>
      </c>
    </row>
    <row r="701" spans="1:20">
      <c r="A701" t="s">
        <v>1276</v>
      </c>
      <c r="B701" t="s">
        <v>2</v>
      </c>
      <c r="C701" t="s">
        <v>47</v>
      </c>
      <c r="D701" t="s">
        <v>2</v>
      </c>
      <c r="E701" t="s">
        <v>47</v>
      </c>
      <c r="F701">
        <v>-145.7433</v>
      </c>
      <c r="G701">
        <v>5.2595999999999998</v>
      </c>
      <c r="H701" t="s">
        <v>722</v>
      </c>
      <c r="I701" t="s">
        <v>722</v>
      </c>
      <c r="J701">
        <v>645</v>
      </c>
      <c r="K701">
        <v>210</v>
      </c>
      <c r="L701" t="s">
        <v>722</v>
      </c>
      <c r="M701">
        <v>0.1336</v>
      </c>
      <c r="N701">
        <v>62.75</v>
      </c>
      <c r="O701">
        <v>-637.25</v>
      </c>
      <c r="P701">
        <v>0.25</v>
      </c>
      <c r="Q701">
        <v>10.5509</v>
      </c>
      <c r="R701">
        <v>0</v>
      </c>
      <c r="S701">
        <v>5.5549999999999997</v>
      </c>
      <c r="T701" t="s">
        <v>722</v>
      </c>
    </row>
    <row r="702" spans="1:20">
      <c r="A702" t="s">
        <v>922</v>
      </c>
      <c r="B702" t="s">
        <v>2</v>
      </c>
      <c r="C702" t="s">
        <v>22</v>
      </c>
      <c r="D702" t="s">
        <v>2</v>
      </c>
      <c r="E702" t="s">
        <v>22</v>
      </c>
      <c r="F702">
        <v>-145.83099999999999</v>
      </c>
      <c r="G702">
        <v>5.1718999999999999</v>
      </c>
      <c r="H702" t="s">
        <v>722</v>
      </c>
      <c r="I702" t="s">
        <v>722</v>
      </c>
      <c r="J702">
        <v>646</v>
      </c>
      <c r="K702">
        <v>211</v>
      </c>
      <c r="L702" t="s">
        <v>722</v>
      </c>
      <c r="M702">
        <v>0.22270000000000001</v>
      </c>
      <c r="N702">
        <v>153.47</v>
      </c>
      <c r="O702">
        <v>-547.53</v>
      </c>
      <c r="P702">
        <v>0.25</v>
      </c>
      <c r="Q702">
        <v>8.0223999999999993</v>
      </c>
      <c r="R702">
        <v>0.2</v>
      </c>
      <c r="S702">
        <v>6.4673999999999996</v>
      </c>
      <c r="T702" t="s">
        <v>722</v>
      </c>
    </row>
    <row r="703" spans="1:20">
      <c r="A703" t="s">
        <v>1277</v>
      </c>
      <c r="B703" t="s">
        <v>2</v>
      </c>
      <c r="C703" t="s">
        <v>24</v>
      </c>
      <c r="D703" t="s">
        <v>2</v>
      </c>
      <c r="E703" t="s">
        <v>24</v>
      </c>
      <c r="F703">
        <v>-145.92269999999999</v>
      </c>
      <c r="G703">
        <v>5.0801999999999996</v>
      </c>
      <c r="H703" t="s">
        <v>722</v>
      </c>
      <c r="I703" t="s">
        <v>722</v>
      </c>
      <c r="J703">
        <v>647</v>
      </c>
      <c r="K703">
        <v>212</v>
      </c>
      <c r="L703" t="s">
        <v>722</v>
      </c>
      <c r="M703">
        <v>0.37840000000000001</v>
      </c>
      <c r="N703">
        <v>192</v>
      </c>
      <c r="O703">
        <v>-510</v>
      </c>
      <c r="P703">
        <v>0</v>
      </c>
      <c r="Q703">
        <v>10.6921</v>
      </c>
      <c r="R703">
        <v>0</v>
      </c>
      <c r="S703">
        <v>4.2956000000000003</v>
      </c>
      <c r="T703" t="s">
        <v>722</v>
      </c>
    </row>
    <row r="704" spans="1:20">
      <c r="A704" t="s">
        <v>1278</v>
      </c>
      <c r="B704" t="s">
        <v>2</v>
      </c>
      <c r="C704" t="s">
        <v>53</v>
      </c>
      <c r="D704" t="s">
        <v>2</v>
      </c>
      <c r="E704" t="s">
        <v>53</v>
      </c>
      <c r="F704">
        <v>-146.1848</v>
      </c>
      <c r="G704">
        <v>4.8181000000000003</v>
      </c>
      <c r="H704" t="s">
        <v>722</v>
      </c>
      <c r="I704" t="s">
        <v>722</v>
      </c>
      <c r="J704">
        <v>648</v>
      </c>
      <c r="K704">
        <v>213</v>
      </c>
      <c r="L704" t="s">
        <v>722</v>
      </c>
      <c r="M704">
        <v>0.39360000000000001</v>
      </c>
      <c r="N704">
        <v>82</v>
      </c>
      <c r="O704">
        <v>-621</v>
      </c>
      <c r="P704">
        <v>0.33329999999999999</v>
      </c>
      <c r="Q704">
        <v>10.2171</v>
      </c>
      <c r="R704">
        <v>0</v>
      </c>
      <c r="S704">
        <v>5.4329999999999998</v>
      </c>
      <c r="T704" t="s">
        <v>722</v>
      </c>
    </row>
    <row r="705" spans="1:20">
      <c r="A705" t="s">
        <v>357</v>
      </c>
      <c r="B705" t="s">
        <v>2</v>
      </c>
      <c r="C705" t="s">
        <v>83</v>
      </c>
      <c r="D705" t="s">
        <v>2</v>
      </c>
      <c r="E705" t="s">
        <v>83</v>
      </c>
      <c r="F705">
        <v>-146.41730000000001</v>
      </c>
      <c r="G705">
        <v>4.5854999999999997</v>
      </c>
      <c r="H705" t="s">
        <v>722</v>
      </c>
      <c r="I705" t="s">
        <v>722</v>
      </c>
      <c r="J705">
        <v>649</v>
      </c>
      <c r="K705">
        <v>214</v>
      </c>
      <c r="L705" t="s">
        <v>722</v>
      </c>
      <c r="M705">
        <v>0.34889999999999999</v>
      </c>
      <c r="N705" t="s">
        <v>722</v>
      </c>
      <c r="O705" t="s">
        <v>722</v>
      </c>
      <c r="P705">
        <v>0</v>
      </c>
      <c r="Q705">
        <v>9.1338000000000008</v>
      </c>
      <c r="R705">
        <v>-0.27579999999999999</v>
      </c>
      <c r="S705">
        <v>5.7819000000000003</v>
      </c>
      <c r="T705" t="s">
        <v>722</v>
      </c>
    </row>
    <row r="706" spans="1:20">
      <c r="A706" t="s">
        <v>376</v>
      </c>
      <c r="B706" t="s">
        <v>2</v>
      </c>
      <c r="C706" t="s">
        <v>44</v>
      </c>
      <c r="D706" t="s">
        <v>2</v>
      </c>
      <c r="E706" t="s">
        <v>44</v>
      </c>
      <c r="F706">
        <v>-146.73949999999999</v>
      </c>
      <c r="G706">
        <v>4.2633999999999999</v>
      </c>
      <c r="H706" t="s">
        <v>722</v>
      </c>
      <c r="I706" t="s">
        <v>722</v>
      </c>
      <c r="J706">
        <v>650</v>
      </c>
      <c r="K706">
        <v>215</v>
      </c>
      <c r="L706" t="s">
        <v>722</v>
      </c>
      <c r="M706">
        <v>6.7000000000000004E-2</v>
      </c>
      <c r="N706" t="s">
        <v>722</v>
      </c>
      <c r="O706" t="s">
        <v>722</v>
      </c>
      <c r="P706">
        <v>0</v>
      </c>
      <c r="Q706">
        <v>7.8921999999999999</v>
      </c>
      <c r="R706">
        <v>0</v>
      </c>
      <c r="S706">
        <v>5.7972999999999999</v>
      </c>
      <c r="T706" t="s">
        <v>722</v>
      </c>
    </row>
    <row r="707" spans="1:20">
      <c r="A707" t="s">
        <v>407</v>
      </c>
      <c r="B707" t="s">
        <v>2</v>
      </c>
      <c r="C707" t="s">
        <v>91</v>
      </c>
      <c r="D707" t="s">
        <v>2</v>
      </c>
      <c r="E707" t="s">
        <v>91</v>
      </c>
      <c r="F707">
        <v>-146.79300000000001</v>
      </c>
      <c r="G707">
        <v>4.2099000000000002</v>
      </c>
      <c r="H707" t="s">
        <v>722</v>
      </c>
      <c r="I707" t="s">
        <v>722</v>
      </c>
      <c r="J707">
        <v>651</v>
      </c>
      <c r="K707">
        <v>216</v>
      </c>
      <c r="L707" t="s">
        <v>722</v>
      </c>
      <c r="M707">
        <v>5.0299999999999997E-2</v>
      </c>
      <c r="N707" t="s">
        <v>722</v>
      </c>
      <c r="O707" t="s">
        <v>722</v>
      </c>
      <c r="P707">
        <v>0</v>
      </c>
      <c r="Q707">
        <v>7.0506000000000002</v>
      </c>
      <c r="R707">
        <v>0</v>
      </c>
      <c r="S707">
        <v>5.4756999999999998</v>
      </c>
      <c r="T707" t="s">
        <v>722</v>
      </c>
    </row>
    <row r="708" spans="1:20">
      <c r="A708" t="s">
        <v>1279</v>
      </c>
      <c r="B708" t="s">
        <v>2</v>
      </c>
      <c r="C708" t="s">
        <v>41</v>
      </c>
      <c r="D708" t="s">
        <v>2</v>
      </c>
      <c r="E708" t="s">
        <v>41</v>
      </c>
      <c r="F708">
        <v>-146.82</v>
      </c>
      <c r="G708">
        <v>4.1829000000000001</v>
      </c>
      <c r="H708" t="s">
        <v>722</v>
      </c>
      <c r="I708" t="s">
        <v>722</v>
      </c>
      <c r="J708">
        <v>652</v>
      </c>
      <c r="K708">
        <v>217</v>
      </c>
      <c r="L708" t="s">
        <v>722</v>
      </c>
      <c r="M708">
        <v>9.0899999999999995E-2</v>
      </c>
      <c r="N708">
        <v>107</v>
      </c>
      <c r="O708">
        <v>-600</v>
      </c>
      <c r="P708">
        <v>0.25</v>
      </c>
      <c r="Q708">
        <v>8.7763000000000009</v>
      </c>
      <c r="R708">
        <v>0</v>
      </c>
      <c r="S708">
        <v>5.7760999999999996</v>
      </c>
      <c r="T708" t="s">
        <v>722</v>
      </c>
    </row>
    <row r="709" spans="1:20">
      <c r="A709" t="s">
        <v>403</v>
      </c>
      <c r="B709" t="s">
        <v>2</v>
      </c>
      <c r="C709" t="s">
        <v>91</v>
      </c>
      <c r="D709" t="s">
        <v>2</v>
      </c>
      <c r="E709" t="s">
        <v>91</v>
      </c>
      <c r="F709">
        <v>-146.8665</v>
      </c>
      <c r="G709">
        <v>4.1364000000000001</v>
      </c>
      <c r="H709" t="s">
        <v>722</v>
      </c>
      <c r="I709" t="s">
        <v>722</v>
      </c>
      <c r="J709">
        <v>653</v>
      </c>
      <c r="K709">
        <v>218</v>
      </c>
      <c r="L709" t="s">
        <v>722</v>
      </c>
      <c r="M709">
        <v>0.16850000000000001</v>
      </c>
      <c r="N709" t="s">
        <v>722</v>
      </c>
      <c r="O709" t="s">
        <v>722</v>
      </c>
      <c r="P709">
        <v>0</v>
      </c>
      <c r="Q709">
        <v>7.6246999999999998</v>
      </c>
      <c r="R709">
        <v>0</v>
      </c>
      <c r="S709">
        <v>5.2801</v>
      </c>
      <c r="T709" t="s">
        <v>722</v>
      </c>
    </row>
    <row r="710" spans="1:20">
      <c r="A710" t="s">
        <v>394</v>
      </c>
      <c r="B710" t="s">
        <v>2</v>
      </c>
      <c r="C710" t="s">
        <v>34</v>
      </c>
      <c r="D710" t="s">
        <v>2</v>
      </c>
      <c r="E710" t="s">
        <v>34</v>
      </c>
      <c r="F710">
        <v>-146.9554</v>
      </c>
      <c r="G710">
        <v>4.0475000000000003</v>
      </c>
      <c r="H710" t="s">
        <v>722</v>
      </c>
      <c r="I710" t="s">
        <v>722</v>
      </c>
      <c r="J710">
        <v>654</v>
      </c>
      <c r="K710">
        <v>219</v>
      </c>
      <c r="L710" t="s">
        <v>722</v>
      </c>
      <c r="M710">
        <v>0.29330000000000001</v>
      </c>
      <c r="N710">
        <v>452</v>
      </c>
      <c r="O710">
        <v>-257</v>
      </c>
      <c r="P710">
        <v>0.5</v>
      </c>
      <c r="Q710">
        <v>6.9433999999999996</v>
      </c>
      <c r="R710">
        <v>1.2</v>
      </c>
      <c r="S710">
        <v>6.1970999999999998</v>
      </c>
      <c r="T710" t="s">
        <v>722</v>
      </c>
    </row>
    <row r="711" spans="1:20">
      <c r="A711" t="s">
        <v>379</v>
      </c>
      <c r="B711" t="s">
        <v>2</v>
      </c>
      <c r="C711" t="s">
        <v>91</v>
      </c>
      <c r="D711" t="s">
        <v>2</v>
      </c>
      <c r="E711" t="s">
        <v>91</v>
      </c>
      <c r="F711">
        <v>-147.1146</v>
      </c>
      <c r="G711">
        <v>3.8883000000000001</v>
      </c>
      <c r="H711" t="s">
        <v>722</v>
      </c>
      <c r="I711" t="s">
        <v>722</v>
      </c>
      <c r="J711">
        <v>655</v>
      </c>
      <c r="K711">
        <v>220</v>
      </c>
      <c r="L711" t="s">
        <v>722</v>
      </c>
      <c r="M711">
        <v>0.31840000000000002</v>
      </c>
      <c r="N711" t="s">
        <v>722</v>
      </c>
      <c r="O711" t="s">
        <v>722</v>
      </c>
      <c r="P711">
        <v>0</v>
      </c>
      <c r="Q711">
        <v>10.9122</v>
      </c>
      <c r="R711">
        <v>0</v>
      </c>
      <c r="S711">
        <v>5.6417999999999999</v>
      </c>
      <c r="T711" t="s">
        <v>722</v>
      </c>
    </row>
    <row r="712" spans="1:20">
      <c r="A712" t="s">
        <v>344</v>
      </c>
      <c r="B712" t="s">
        <v>2</v>
      </c>
      <c r="C712" t="s">
        <v>34</v>
      </c>
      <c r="D712" t="s">
        <v>2</v>
      </c>
      <c r="E712" t="s">
        <v>34</v>
      </c>
      <c r="F712">
        <v>-147.3828</v>
      </c>
      <c r="G712">
        <v>3.6200999999999999</v>
      </c>
      <c r="H712" t="s">
        <v>722</v>
      </c>
      <c r="I712" t="s">
        <v>722</v>
      </c>
      <c r="J712">
        <v>656</v>
      </c>
      <c r="K712">
        <v>221</v>
      </c>
      <c r="L712" t="s">
        <v>722</v>
      </c>
      <c r="M712">
        <v>0.1482</v>
      </c>
      <c r="N712" t="s">
        <v>722</v>
      </c>
      <c r="O712" t="s">
        <v>722</v>
      </c>
      <c r="P712">
        <v>0</v>
      </c>
      <c r="Q712">
        <v>6.5616000000000003</v>
      </c>
      <c r="R712">
        <v>-0.02</v>
      </c>
      <c r="S712">
        <v>6.1097999999999999</v>
      </c>
      <c r="T712" t="s">
        <v>722</v>
      </c>
    </row>
    <row r="713" spans="1:20">
      <c r="A713" t="s">
        <v>350</v>
      </c>
      <c r="B713" t="s">
        <v>2</v>
      </c>
      <c r="C713" t="s">
        <v>341</v>
      </c>
      <c r="D713" t="s">
        <v>2</v>
      </c>
      <c r="E713" t="s">
        <v>341</v>
      </c>
      <c r="F713">
        <v>-147.48330000000001</v>
      </c>
      <c r="G713">
        <v>3.5196000000000001</v>
      </c>
      <c r="H713" t="s">
        <v>722</v>
      </c>
      <c r="I713" t="s">
        <v>722</v>
      </c>
      <c r="J713">
        <v>657</v>
      </c>
      <c r="K713">
        <v>222</v>
      </c>
      <c r="L713" t="s">
        <v>722</v>
      </c>
      <c r="M713">
        <v>0.1111</v>
      </c>
      <c r="N713" t="s">
        <v>722</v>
      </c>
      <c r="O713" t="s">
        <v>722</v>
      </c>
      <c r="P713">
        <v>0.33329999999999999</v>
      </c>
      <c r="Q713">
        <v>6.0663</v>
      </c>
      <c r="R713">
        <v>0</v>
      </c>
      <c r="S713">
        <v>5.8966000000000003</v>
      </c>
      <c r="T713" t="s">
        <v>722</v>
      </c>
    </row>
    <row r="714" spans="1:20">
      <c r="A714" t="s">
        <v>351</v>
      </c>
      <c r="B714" t="s">
        <v>2</v>
      </c>
      <c r="C714" t="s">
        <v>44</v>
      </c>
      <c r="D714" t="s">
        <v>2</v>
      </c>
      <c r="E714" t="s">
        <v>44</v>
      </c>
      <c r="F714">
        <v>-147.57859999999999</v>
      </c>
      <c r="G714">
        <v>3.4241999999999999</v>
      </c>
      <c r="H714" t="s">
        <v>722</v>
      </c>
      <c r="I714" t="s">
        <v>722</v>
      </c>
      <c r="J714">
        <v>658</v>
      </c>
      <c r="K714">
        <v>223</v>
      </c>
      <c r="L714" t="s">
        <v>722</v>
      </c>
      <c r="M714">
        <v>7.0199999999999999E-2</v>
      </c>
      <c r="N714">
        <v>207</v>
      </c>
      <c r="O714">
        <v>-506</v>
      </c>
      <c r="P714">
        <v>1.3332999999999999</v>
      </c>
      <c r="Q714">
        <v>5.3789999999999996</v>
      </c>
      <c r="R714">
        <v>0</v>
      </c>
      <c r="S714">
        <v>6.6247999999999996</v>
      </c>
      <c r="T714" t="s">
        <v>722</v>
      </c>
    </row>
    <row r="715" spans="1:20">
      <c r="A715" t="s">
        <v>389</v>
      </c>
      <c r="B715" t="s">
        <v>2</v>
      </c>
      <c r="C715" t="s">
        <v>39</v>
      </c>
      <c r="D715" t="s">
        <v>2</v>
      </c>
      <c r="E715" t="s">
        <v>39</v>
      </c>
      <c r="F715">
        <v>-147.61009999999999</v>
      </c>
      <c r="G715">
        <v>3.3927999999999998</v>
      </c>
      <c r="H715" t="s">
        <v>722</v>
      </c>
      <c r="I715" t="s">
        <v>722</v>
      </c>
      <c r="J715">
        <v>659</v>
      </c>
      <c r="K715">
        <v>224</v>
      </c>
      <c r="L715" t="s">
        <v>722</v>
      </c>
      <c r="M715">
        <v>7.9399999999999998E-2</v>
      </c>
      <c r="N715">
        <v>203</v>
      </c>
      <c r="O715">
        <v>-511</v>
      </c>
      <c r="P715">
        <v>0.66669999999999996</v>
      </c>
      <c r="Q715">
        <v>6.3365</v>
      </c>
      <c r="R715">
        <v>0</v>
      </c>
      <c r="S715">
        <v>5.6314000000000002</v>
      </c>
      <c r="T715" t="s">
        <v>722</v>
      </c>
    </row>
    <row r="716" spans="1:20">
      <c r="A716" t="s">
        <v>1043</v>
      </c>
      <c r="B716" t="s">
        <v>2</v>
      </c>
      <c r="C716" t="s">
        <v>91</v>
      </c>
      <c r="D716" t="s">
        <v>2</v>
      </c>
      <c r="E716" t="s">
        <v>91</v>
      </c>
      <c r="F716">
        <v>-147.6876</v>
      </c>
      <c r="G716">
        <v>3.3153000000000001</v>
      </c>
      <c r="H716" t="s">
        <v>722</v>
      </c>
      <c r="I716" t="s">
        <v>722</v>
      </c>
      <c r="J716">
        <v>660</v>
      </c>
      <c r="K716">
        <v>225</v>
      </c>
      <c r="L716" t="s">
        <v>722</v>
      </c>
      <c r="M716">
        <v>4.8000000000000001E-2</v>
      </c>
      <c r="N716" t="s">
        <v>722</v>
      </c>
      <c r="O716" t="s">
        <v>722</v>
      </c>
      <c r="P716">
        <v>0.5</v>
      </c>
      <c r="Q716">
        <v>7.3319000000000001</v>
      </c>
      <c r="R716">
        <v>0</v>
      </c>
      <c r="S716">
        <v>4.4005999999999998</v>
      </c>
      <c r="T716" t="s">
        <v>722</v>
      </c>
    </row>
    <row r="717" spans="1:20">
      <c r="A717" t="s">
        <v>388</v>
      </c>
      <c r="B717" t="s">
        <v>2</v>
      </c>
      <c r="C717" t="s">
        <v>47</v>
      </c>
      <c r="D717" t="s">
        <v>2</v>
      </c>
      <c r="E717" t="s">
        <v>47</v>
      </c>
      <c r="F717">
        <v>-147.69139999999999</v>
      </c>
      <c r="G717">
        <v>3.3115000000000001</v>
      </c>
      <c r="H717" t="s">
        <v>722</v>
      </c>
      <c r="I717" t="s">
        <v>722</v>
      </c>
      <c r="J717">
        <v>661</v>
      </c>
      <c r="K717">
        <v>226</v>
      </c>
      <c r="L717" t="s">
        <v>722</v>
      </c>
      <c r="M717">
        <v>9.9900000000000003E-2</v>
      </c>
      <c r="N717" t="s">
        <v>722</v>
      </c>
      <c r="O717" t="s">
        <v>722</v>
      </c>
      <c r="P717">
        <v>0</v>
      </c>
      <c r="Q717">
        <v>5.5082000000000004</v>
      </c>
      <c r="R717">
        <v>0</v>
      </c>
      <c r="S717">
        <v>5.9814999999999996</v>
      </c>
      <c r="T717" t="s">
        <v>722</v>
      </c>
    </row>
    <row r="718" spans="1:20">
      <c r="A718" t="s">
        <v>914</v>
      </c>
      <c r="B718" t="s">
        <v>2</v>
      </c>
      <c r="C718" t="s">
        <v>55</v>
      </c>
      <c r="D718" t="s">
        <v>2</v>
      </c>
      <c r="E718" t="s">
        <v>55</v>
      </c>
      <c r="F718">
        <v>-147.77969999999999</v>
      </c>
      <c r="G718">
        <v>3.2231999999999998</v>
      </c>
      <c r="H718" t="s">
        <v>722</v>
      </c>
      <c r="I718" t="s">
        <v>722</v>
      </c>
      <c r="J718">
        <v>662</v>
      </c>
      <c r="K718">
        <v>227</v>
      </c>
      <c r="L718" t="s">
        <v>722</v>
      </c>
      <c r="M718">
        <v>2.3400000000000001E-2</v>
      </c>
      <c r="N718" t="s">
        <v>722</v>
      </c>
      <c r="O718" t="s">
        <v>722</v>
      </c>
      <c r="P718">
        <v>0</v>
      </c>
      <c r="Q718">
        <v>4.7393999999999998</v>
      </c>
      <c r="R718">
        <v>0</v>
      </c>
      <c r="S718">
        <v>6.8567</v>
      </c>
      <c r="T718" t="s">
        <v>722</v>
      </c>
    </row>
    <row r="719" spans="1:20">
      <c r="A719" t="s">
        <v>1040</v>
      </c>
      <c r="B719" t="s">
        <v>2</v>
      </c>
      <c r="C719" t="s">
        <v>68</v>
      </c>
      <c r="D719" t="s">
        <v>2</v>
      </c>
      <c r="E719" t="s">
        <v>68</v>
      </c>
      <c r="F719">
        <v>-147.80289999999999</v>
      </c>
      <c r="G719">
        <v>3.2</v>
      </c>
      <c r="H719" t="s">
        <v>722</v>
      </c>
      <c r="I719" t="s">
        <v>722</v>
      </c>
      <c r="J719">
        <v>663</v>
      </c>
      <c r="K719">
        <v>228</v>
      </c>
      <c r="L719" t="s">
        <v>722</v>
      </c>
      <c r="M719">
        <v>6.7900000000000002E-2</v>
      </c>
      <c r="N719" t="s">
        <v>722</v>
      </c>
      <c r="O719" t="s">
        <v>722</v>
      </c>
      <c r="P719">
        <v>1</v>
      </c>
      <c r="Q719">
        <v>4.1494999999999997</v>
      </c>
      <c r="R719">
        <v>3.2</v>
      </c>
      <c r="S719">
        <v>7.4105999999999996</v>
      </c>
      <c r="T719" t="s">
        <v>722</v>
      </c>
    </row>
    <row r="720" spans="1:20">
      <c r="A720" t="s">
        <v>386</v>
      </c>
      <c r="B720" t="s">
        <v>2</v>
      </c>
      <c r="C720" t="s">
        <v>39</v>
      </c>
      <c r="D720" t="s">
        <v>2</v>
      </c>
      <c r="E720" t="s">
        <v>39</v>
      </c>
      <c r="F720">
        <v>-147.80350000000001</v>
      </c>
      <c r="G720">
        <v>3.1993999999999998</v>
      </c>
      <c r="H720" t="s">
        <v>722</v>
      </c>
      <c r="I720" t="s">
        <v>722</v>
      </c>
      <c r="J720">
        <v>664</v>
      </c>
      <c r="K720">
        <v>229</v>
      </c>
      <c r="L720" t="s">
        <v>722</v>
      </c>
      <c r="M720">
        <v>0.25</v>
      </c>
      <c r="N720" t="s">
        <v>722</v>
      </c>
      <c r="O720" t="s">
        <v>722</v>
      </c>
      <c r="P720">
        <v>0</v>
      </c>
      <c r="Q720">
        <v>5.3590999999999998</v>
      </c>
      <c r="R720">
        <v>0</v>
      </c>
      <c r="S720">
        <v>6.0175999999999998</v>
      </c>
      <c r="T720" t="s">
        <v>722</v>
      </c>
    </row>
    <row r="721" spans="1:20">
      <c r="A721" t="s">
        <v>451</v>
      </c>
      <c r="B721" t="s">
        <v>2</v>
      </c>
      <c r="C721" t="s">
        <v>64</v>
      </c>
      <c r="D721" t="s">
        <v>2</v>
      </c>
      <c r="E721" t="s">
        <v>64</v>
      </c>
      <c r="F721">
        <v>-147.93809999999999</v>
      </c>
      <c r="G721">
        <v>3.0648</v>
      </c>
      <c r="H721" t="s">
        <v>722</v>
      </c>
      <c r="I721" t="s">
        <v>722</v>
      </c>
      <c r="J721">
        <v>665</v>
      </c>
      <c r="K721">
        <v>230</v>
      </c>
      <c r="L721" t="s">
        <v>722</v>
      </c>
      <c r="M721">
        <v>0.30170000000000002</v>
      </c>
      <c r="N721" t="s">
        <v>722</v>
      </c>
      <c r="O721" t="s">
        <v>722</v>
      </c>
      <c r="P721">
        <v>0</v>
      </c>
      <c r="Q721">
        <v>5.5597000000000003</v>
      </c>
      <c r="R721">
        <v>0</v>
      </c>
      <c r="S721">
        <v>5.9630999999999998</v>
      </c>
      <c r="T721" t="s">
        <v>722</v>
      </c>
    </row>
    <row r="722" spans="1:20">
      <c r="A722" t="s">
        <v>348</v>
      </c>
      <c r="B722" t="s">
        <v>2</v>
      </c>
      <c r="C722" t="s">
        <v>19</v>
      </c>
      <c r="D722" t="s">
        <v>2</v>
      </c>
      <c r="E722" t="s">
        <v>19</v>
      </c>
      <c r="F722">
        <v>-148.1688</v>
      </c>
      <c r="G722">
        <v>2.8340999999999998</v>
      </c>
      <c r="H722" t="s">
        <v>722</v>
      </c>
      <c r="I722" t="s">
        <v>722</v>
      </c>
      <c r="J722">
        <v>666</v>
      </c>
      <c r="K722">
        <v>231</v>
      </c>
      <c r="L722" t="s">
        <v>722</v>
      </c>
      <c r="M722">
        <v>0.34239999999999998</v>
      </c>
      <c r="N722" t="s">
        <v>722</v>
      </c>
      <c r="O722" t="s">
        <v>722</v>
      </c>
      <c r="P722">
        <v>0.5</v>
      </c>
      <c r="Q722">
        <v>5.4623999999999997</v>
      </c>
      <c r="R722">
        <v>0</v>
      </c>
      <c r="S722">
        <v>6.5903999999999998</v>
      </c>
      <c r="T722" t="s">
        <v>722</v>
      </c>
    </row>
    <row r="723" spans="1:20">
      <c r="A723" t="s">
        <v>396</v>
      </c>
      <c r="B723" t="s">
        <v>2</v>
      </c>
      <c r="C723" t="s">
        <v>132</v>
      </c>
      <c r="D723" t="s">
        <v>2</v>
      </c>
      <c r="E723" t="s">
        <v>132</v>
      </c>
      <c r="F723">
        <v>-148.3107</v>
      </c>
      <c r="G723">
        <v>2.6922000000000001</v>
      </c>
      <c r="H723" t="s">
        <v>722</v>
      </c>
      <c r="I723" t="s">
        <v>722</v>
      </c>
      <c r="J723">
        <v>667</v>
      </c>
      <c r="K723">
        <v>232</v>
      </c>
      <c r="L723" t="s">
        <v>722</v>
      </c>
      <c r="M723">
        <v>0.40250000000000002</v>
      </c>
      <c r="N723" t="s">
        <v>722</v>
      </c>
      <c r="O723" t="s">
        <v>722</v>
      </c>
      <c r="P723">
        <v>0</v>
      </c>
      <c r="Q723">
        <v>4.8136999999999999</v>
      </c>
      <c r="R723">
        <v>0</v>
      </c>
      <c r="S723">
        <v>5.9508000000000001</v>
      </c>
      <c r="T723" t="s">
        <v>722</v>
      </c>
    </row>
    <row r="724" spans="1:20">
      <c r="A724" t="s">
        <v>1280</v>
      </c>
      <c r="B724" t="s">
        <v>2</v>
      </c>
      <c r="C724" t="s">
        <v>49</v>
      </c>
      <c r="D724" t="s">
        <v>2</v>
      </c>
      <c r="E724" t="s">
        <v>49</v>
      </c>
      <c r="F724">
        <v>-148.71180000000001</v>
      </c>
      <c r="G724">
        <v>2.2911000000000001</v>
      </c>
      <c r="H724" t="s">
        <v>722</v>
      </c>
      <c r="I724" t="s">
        <v>722</v>
      </c>
      <c r="J724">
        <v>668</v>
      </c>
      <c r="K724">
        <v>233</v>
      </c>
      <c r="L724" t="s">
        <v>722</v>
      </c>
      <c r="M724">
        <v>0.1145</v>
      </c>
      <c r="N724">
        <v>94.77</v>
      </c>
      <c r="O724">
        <v>-628.23</v>
      </c>
      <c r="P724">
        <v>0.66669999999999996</v>
      </c>
      <c r="Q724">
        <v>4.4625000000000004</v>
      </c>
      <c r="R724">
        <v>0</v>
      </c>
      <c r="S724">
        <v>6.4131</v>
      </c>
      <c r="T724" t="s">
        <v>722</v>
      </c>
    </row>
    <row r="725" spans="1:20">
      <c r="A725" t="s">
        <v>353</v>
      </c>
      <c r="B725" t="s">
        <v>2</v>
      </c>
      <c r="C725" t="s">
        <v>341</v>
      </c>
      <c r="D725" t="s">
        <v>2</v>
      </c>
      <c r="E725" t="s">
        <v>341</v>
      </c>
      <c r="F725">
        <v>-148.71459999999999</v>
      </c>
      <c r="G725">
        <v>2.2883</v>
      </c>
      <c r="H725" t="s">
        <v>722</v>
      </c>
      <c r="I725" t="s">
        <v>722</v>
      </c>
      <c r="J725">
        <v>669</v>
      </c>
      <c r="K725">
        <v>234</v>
      </c>
      <c r="L725" t="s">
        <v>722</v>
      </c>
      <c r="M725">
        <v>0.22650000000000001</v>
      </c>
      <c r="N725" t="s">
        <v>722</v>
      </c>
      <c r="O725" t="s">
        <v>722</v>
      </c>
      <c r="P725">
        <v>0</v>
      </c>
      <c r="Q725">
        <v>4.2422000000000004</v>
      </c>
      <c r="R725">
        <v>0</v>
      </c>
      <c r="S725">
        <v>6.3460999999999999</v>
      </c>
      <c r="T725" t="s">
        <v>722</v>
      </c>
    </row>
    <row r="726" spans="1:20">
      <c r="A726" t="s">
        <v>365</v>
      </c>
      <c r="B726" t="s">
        <v>2</v>
      </c>
      <c r="C726" t="s">
        <v>24</v>
      </c>
      <c r="D726" t="s">
        <v>2</v>
      </c>
      <c r="E726" t="s">
        <v>24</v>
      </c>
      <c r="F726">
        <v>-148.93809999999999</v>
      </c>
      <c r="G726">
        <v>2.0648</v>
      </c>
      <c r="H726" t="s">
        <v>722</v>
      </c>
      <c r="I726" t="s">
        <v>722</v>
      </c>
      <c r="J726">
        <v>670</v>
      </c>
      <c r="K726">
        <v>235</v>
      </c>
      <c r="L726" t="s">
        <v>722</v>
      </c>
      <c r="M726">
        <v>6.2600000000000003E-2</v>
      </c>
      <c r="N726" t="s">
        <v>722</v>
      </c>
      <c r="O726" t="s">
        <v>722</v>
      </c>
      <c r="P726">
        <v>0</v>
      </c>
      <c r="Q726">
        <v>3.6789000000000001</v>
      </c>
      <c r="R726">
        <v>0</v>
      </c>
      <c r="S726">
        <v>6.3902999999999999</v>
      </c>
      <c r="T726" t="s">
        <v>722</v>
      </c>
    </row>
    <row r="727" spans="1:20">
      <c r="A727" t="s">
        <v>889</v>
      </c>
      <c r="B727" t="s">
        <v>2</v>
      </c>
      <c r="C727" t="s">
        <v>88</v>
      </c>
      <c r="D727" t="s">
        <v>2</v>
      </c>
      <c r="E727" t="s">
        <v>88</v>
      </c>
      <c r="F727">
        <v>-148.9442</v>
      </c>
      <c r="G727">
        <v>2.0587</v>
      </c>
      <c r="H727" t="s">
        <v>722</v>
      </c>
      <c r="I727" t="s">
        <v>722</v>
      </c>
      <c r="J727">
        <v>671</v>
      </c>
      <c r="K727">
        <v>236</v>
      </c>
      <c r="L727" t="s">
        <v>722</v>
      </c>
      <c r="M727">
        <v>0.12959999999999999</v>
      </c>
      <c r="N727" t="s">
        <v>722</v>
      </c>
      <c r="O727" t="s">
        <v>722</v>
      </c>
      <c r="P727">
        <v>0</v>
      </c>
      <c r="Q727">
        <v>3.7778999999999998</v>
      </c>
      <c r="R727">
        <v>0</v>
      </c>
      <c r="S727">
        <v>6.5155000000000003</v>
      </c>
      <c r="T727" t="s">
        <v>722</v>
      </c>
    </row>
    <row r="728" spans="1:20">
      <c r="A728" t="s">
        <v>354</v>
      </c>
      <c r="B728" t="s">
        <v>2</v>
      </c>
      <c r="C728" t="s">
        <v>64</v>
      </c>
      <c r="D728" t="s">
        <v>2</v>
      </c>
      <c r="E728" t="s">
        <v>64</v>
      </c>
      <c r="F728">
        <v>-149.05709999999999</v>
      </c>
      <c r="G728">
        <v>1.9458</v>
      </c>
      <c r="H728" t="s">
        <v>722</v>
      </c>
      <c r="I728" t="s">
        <v>722</v>
      </c>
      <c r="J728">
        <v>672</v>
      </c>
      <c r="K728">
        <v>237</v>
      </c>
      <c r="L728" t="s">
        <v>722</v>
      </c>
      <c r="M728">
        <v>0.10970000000000001</v>
      </c>
      <c r="N728">
        <v>47</v>
      </c>
      <c r="O728">
        <v>-680</v>
      </c>
      <c r="P728">
        <v>0</v>
      </c>
      <c r="Q728">
        <v>4.0952000000000002</v>
      </c>
      <c r="R728">
        <v>0</v>
      </c>
      <c r="S728">
        <v>6.4164000000000003</v>
      </c>
      <c r="T728" t="s">
        <v>722</v>
      </c>
    </row>
    <row r="729" spans="1:20">
      <c r="A729" t="s">
        <v>1281</v>
      </c>
      <c r="B729" t="s">
        <v>2</v>
      </c>
      <c r="C729" t="s">
        <v>341</v>
      </c>
      <c r="D729" t="s">
        <v>2</v>
      </c>
      <c r="E729" t="s">
        <v>341</v>
      </c>
      <c r="F729">
        <v>-149.09059999999999</v>
      </c>
      <c r="G729">
        <v>1.9123000000000001</v>
      </c>
      <c r="H729" t="s">
        <v>722</v>
      </c>
      <c r="I729" t="s">
        <v>722</v>
      </c>
      <c r="J729">
        <v>673</v>
      </c>
      <c r="K729">
        <v>238</v>
      </c>
      <c r="L729" t="s">
        <v>722</v>
      </c>
      <c r="M729">
        <v>0.67830000000000001</v>
      </c>
      <c r="N729">
        <v>129.5</v>
      </c>
      <c r="O729">
        <v>-598.5</v>
      </c>
      <c r="P729">
        <v>0.33329999999999999</v>
      </c>
      <c r="Q729">
        <v>4.1898</v>
      </c>
      <c r="R729">
        <v>0</v>
      </c>
      <c r="S729">
        <v>6.3658999999999999</v>
      </c>
      <c r="T729" t="s">
        <v>722</v>
      </c>
    </row>
    <row r="730" spans="1:20">
      <c r="A730" t="s">
        <v>1282</v>
      </c>
      <c r="B730" t="s">
        <v>2</v>
      </c>
      <c r="C730" t="s">
        <v>71</v>
      </c>
      <c r="D730" t="s">
        <v>2</v>
      </c>
      <c r="E730" t="s">
        <v>71</v>
      </c>
      <c r="F730">
        <v>-149.2431</v>
      </c>
      <c r="G730">
        <v>1.7598</v>
      </c>
      <c r="H730" t="s">
        <v>722</v>
      </c>
      <c r="I730" t="s">
        <v>722</v>
      </c>
      <c r="J730">
        <v>674</v>
      </c>
      <c r="K730">
        <v>239</v>
      </c>
      <c r="L730" t="s">
        <v>722</v>
      </c>
      <c r="M730">
        <v>1.0517000000000001</v>
      </c>
      <c r="N730">
        <v>73</v>
      </c>
      <c r="O730">
        <v>-656</v>
      </c>
      <c r="P730">
        <v>0</v>
      </c>
      <c r="Q730">
        <v>3.7038000000000002</v>
      </c>
      <c r="R730">
        <v>0</v>
      </c>
      <c r="S730">
        <v>6.5422000000000002</v>
      </c>
      <c r="T730" t="s">
        <v>722</v>
      </c>
    </row>
    <row r="731" spans="1:20">
      <c r="A731" t="s">
        <v>895</v>
      </c>
      <c r="B731" t="s">
        <v>2</v>
      </c>
      <c r="C731" t="s">
        <v>30</v>
      </c>
      <c r="D731" t="s">
        <v>2</v>
      </c>
      <c r="E731" t="s">
        <v>30</v>
      </c>
      <c r="F731">
        <v>-150.29480000000001</v>
      </c>
      <c r="G731">
        <v>0.70809999999999995</v>
      </c>
      <c r="H731" t="s">
        <v>722</v>
      </c>
      <c r="I731" t="s">
        <v>722</v>
      </c>
      <c r="J731">
        <v>675</v>
      </c>
      <c r="K731">
        <v>240</v>
      </c>
      <c r="L731" t="s">
        <v>722</v>
      </c>
      <c r="M731">
        <v>5.6099999999999997E-2</v>
      </c>
      <c r="N731" t="s">
        <v>722</v>
      </c>
      <c r="O731" t="s">
        <v>722</v>
      </c>
      <c r="P731">
        <v>0</v>
      </c>
      <c r="Q731">
        <v>1.5529999999999999</v>
      </c>
      <c r="R731">
        <v>0</v>
      </c>
      <c r="S731">
        <v>7.226</v>
      </c>
      <c r="T731" t="s">
        <v>722</v>
      </c>
    </row>
    <row r="732" spans="1:20">
      <c r="A732" t="s">
        <v>340</v>
      </c>
      <c r="B732" t="s">
        <v>2</v>
      </c>
      <c r="C732" t="s">
        <v>41</v>
      </c>
      <c r="D732" t="s">
        <v>2</v>
      </c>
      <c r="E732" t="s">
        <v>41</v>
      </c>
      <c r="F732">
        <v>-150.29480000000001</v>
      </c>
      <c r="G732">
        <v>0.70809999999999995</v>
      </c>
      <c r="H732" t="s">
        <v>722</v>
      </c>
      <c r="I732" t="s">
        <v>722</v>
      </c>
      <c r="J732">
        <v>675</v>
      </c>
      <c r="K732">
        <v>240</v>
      </c>
      <c r="L732" t="s">
        <v>722</v>
      </c>
      <c r="M732">
        <v>0.2671</v>
      </c>
      <c r="N732">
        <v>98</v>
      </c>
      <c r="O732">
        <v>-632</v>
      </c>
      <c r="P732">
        <v>0</v>
      </c>
      <c r="Q732">
        <v>1.5529999999999999</v>
      </c>
      <c r="R732">
        <v>0</v>
      </c>
      <c r="S732">
        <v>7.226</v>
      </c>
      <c r="T732" t="s">
        <v>722</v>
      </c>
    </row>
    <row r="733" spans="1:20">
      <c r="A733" t="s">
        <v>1022</v>
      </c>
      <c r="B733" t="s">
        <v>2</v>
      </c>
      <c r="C733" t="s">
        <v>141</v>
      </c>
      <c r="D733" t="s">
        <v>2</v>
      </c>
      <c r="E733" t="s">
        <v>141</v>
      </c>
      <c r="F733">
        <v>-150.40700000000001</v>
      </c>
      <c r="G733">
        <v>0.59589999999999999</v>
      </c>
      <c r="H733" t="s">
        <v>722</v>
      </c>
      <c r="I733" t="s">
        <v>722</v>
      </c>
      <c r="J733">
        <v>677</v>
      </c>
      <c r="K733">
        <v>242</v>
      </c>
      <c r="L733" t="s">
        <v>722</v>
      </c>
      <c r="M733">
        <v>0.37830000000000003</v>
      </c>
      <c r="N733" t="s">
        <v>722</v>
      </c>
      <c r="O733" t="s">
        <v>722</v>
      </c>
      <c r="P733">
        <v>0</v>
      </c>
      <c r="Q733">
        <v>1.0718000000000001</v>
      </c>
      <c r="R733">
        <v>-4.9099999999999998E-2</v>
      </c>
      <c r="S733">
        <v>5.5605000000000002</v>
      </c>
      <c r="T733" t="s">
        <v>722</v>
      </c>
    </row>
    <row r="734" spans="1:20">
      <c r="A734" t="s">
        <v>975</v>
      </c>
      <c r="B734" t="s">
        <v>2</v>
      </c>
      <c r="C734" t="s">
        <v>30</v>
      </c>
      <c r="D734" t="s">
        <v>2</v>
      </c>
      <c r="E734" t="s">
        <v>30</v>
      </c>
      <c r="F734">
        <v>-150.71680000000001</v>
      </c>
      <c r="G734">
        <v>0.28610000000000002</v>
      </c>
      <c r="H734" t="s">
        <v>722</v>
      </c>
      <c r="I734" t="s">
        <v>722</v>
      </c>
      <c r="J734">
        <v>678</v>
      </c>
      <c r="K734">
        <v>243</v>
      </c>
      <c r="L734" t="s">
        <v>722</v>
      </c>
      <c r="M734">
        <v>0.18659999999999999</v>
      </c>
      <c r="N734">
        <v>357</v>
      </c>
      <c r="O734">
        <v>-376</v>
      </c>
      <c r="P734">
        <v>0</v>
      </c>
      <c r="Q734">
        <v>0.68789999999999996</v>
      </c>
      <c r="R734">
        <v>0</v>
      </c>
      <c r="S734">
        <v>7.5138999999999996</v>
      </c>
      <c r="T734" t="s">
        <v>722</v>
      </c>
    </row>
    <row r="735" spans="1:20">
      <c r="A735" t="s">
        <v>1283</v>
      </c>
      <c r="B735" t="s">
        <v>2</v>
      </c>
      <c r="C735" t="s">
        <v>49</v>
      </c>
      <c r="D735" t="s">
        <v>2</v>
      </c>
      <c r="E735" t="s">
        <v>49</v>
      </c>
      <c r="F735">
        <v>-150.85380000000001</v>
      </c>
      <c r="G735">
        <v>0.14910000000000001</v>
      </c>
      <c r="H735" t="s">
        <v>722</v>
      </c>
      <c r="I735" t="s">
        <v>722</v>
      </c>
      <c r="J735">
        <v>679</v>
      </c>
      <c r="K735">
        <v>244</v>
      </c>
      <c r="L735" t="s">
        <v>722</v>
      </c>
      <c r="M735">
        <v>9.9400000000000002E-2</v>
      </c>
      <c r="N735">
        <v>292</v>
      </c>
      <c r="O735">
        <v>-442</v>
      </c>
      <c r="P735">
        <v>0.33329999999999999</v>
      </c>
      <c r="Q735">
        <v>0.18590000000000001</v>
      </c>
      <c r="R735">
        <v>0</v>
      </c>
      <c r="S735">
        <v>7.6734</v>
      </c>
      <c r="T735" t="s">
        <v>722</v>
      </c>
    </row>
    <row r="736" spans="1:20">
      <c r="A736" t="s">
        <v>1069</v>
      </c>
      <c r="B736" t="s">
        <v>2</v>
      </c>
      <c r="C736" t="s">
        <v>83</v>
      </c>
      <c r="D736" t="s">
        <v>2</v>
      </c>
      <c r="E736" t="s">
        <v>83</v>
      </c>
      <c r="F736">
        <v>-150.95320000000001</v>
      </c>
      <c r="G736">
        <v>4.9700000000000001E-2</v>
      </c>
      <c r="H736" t="s">
        <v>722</v>
      </c>
      <c r="I736" t="s">
        <v>722</v>
      </c>
      <c r="J736">
        <v>680</v>
      </c>
      <c r="K736">
        <v>245</v>
      </c>
      <c r="L736" t="s">
        <v>722</v>
      </c>
      <c r="M736">
        <v>2.4899999999999999E-2</v>
      </c>
      <c r="N736" t="s">
        <v>722</v>
      </c>
      <c r="O736" t="s">
        <v>722</v>
      </c>
      <c r="P736">
        <v>1</v>
      </c>
      <c r="Q736">
        <v>6.2E-2</v>
      </c>
      <c r="R736">
        <v>0</v>
      </c>
      <c r="S736">
        <v>7.7130999999999998</v>
      </c>
      <c r="T736" t="s">
        <v>722</v>
      </c>
    </row>
    <row r="737" spans="1:20">
      <c r="A737" t="s">
        <v>346</v>
      </c>
      <c r="B737" t="s">
        <v>2</v>
      </c>
      <c r="C737" t="s">
        <v>95</v>
      </c>
      <c r="D737" t="s">
        <v>2</v>
      </c>
      <c r="E737" t="s">
        <v>95</v>
      </c>
      <c r="F737">
        <v>-150.95320000000001</v>
      </c>
      <c r="G737">
        <v>4.9700000000000001E-2</v>
      </c>
      <c r="H737" t="s">
        <v>722</v>
      </c>
      <c r="I737" t="s">
        <v>722</v>
      </c>
      <c r="J737">
        <v>680</v>
      </c>
      <c r="K737">
        <v>245</v>
      </c>
      <c r="L737" t="s">
        <v>722</v>
      </c>
      <c r="M737">
        <v>4.9700000000000001E-2</v>
      </c>
      <c r="N737">
        <v>176</v>
      </c>
      <c r="O737">
        <v>-559</v>
      </c>
      <c r="P737">
        <v>1</v>
      </c>
      <c r="Q737">
        <v>7.0900000000000005E-2</v>
      </c>
      <c r="R737">
        <v>0</v>
      </c>
      <c r="S737">
        <v>7.7102000000000004</v>
      </c>
      <c r="T737" t="s">
        <v>722</v>
      </c>
    </row>
    <row r="738" spans="1:20">
      <c r="A738" t="s">
        <v>801</v>
      </c>
      <c r="B738" t="s">
        <v>2</v>
      </c>
      <c r="C738" t="s">
        <v>341</v>
      </c>
      <c r="D738" t="s">
        <v>2</v>
      </c>
      <c r="E738" t="s">
        <v>341</v>
      </c>
      <c r="F738">
        <v>-151.00290000000001</v>
      </c>
      <c r="G738">
        <v>0</v>
      </c>
      <c r="H738" t="s">
        <v>722</v>
      </c>
      <c r="I738" t="s">
        <v>722</v>
      </c>
      <c r="J738">
        <v>736</v>
      </c>
      <c r="K738">
        <v>246</v>
      </c>
      <c r="L738" t="s">
        <v>722</v>
      </c>
      <c r="M738">
        <v>0</v>
      </c>
      <c r="N738" t="s">
        <v>722</v>
      </c>
      <c r="O738" t="s">
        <v>722</v>
      </c>
      <c r="P738">
        <v>0</v>
      </c>
      <c r="Q738">
        <v>0</v>
      </c>
      <c r="R738">
        <v>0</v>
      </c>
      <c r="S738" t="s">
        <v>722</v>
      </c>
      <c r="T738" t="s">
        <v>722</v>
      </c>
    </row>
    <row r="739" spans="1:20">
      <c r="A739" t="s">
        <v>1019</v>
      </c>
      <c r="B739" t="s">
        <v>2</v>
      </c>
      <c r="C739" t="s">
        <v>39</v>
      </c>
      <c r="D739" t="s">
        <v>2</v>
      </c>
      <c r="E739" t="s">
        <v>39</v>
      </c>
      <c r="F739">
        <v>-151.00290000000001</v>
      </c>
      <c r="G739">
        <v>0</v>
      </c>
      <c r="H739" t="s">
        <v>722</v>
      </c>
      <c r="I739" t="s">
        <v>722</v>
      </c>
      <c r="J739">
        <v>736</v>
      </c>
      <c r="K739">
        <v>246</v>
      </c>
      <c r="L739" t="s">
        <v>722</v>
      </c>
      <c r="M739">
        <v>0</v>
      </c>
      <c r="N739" t="s">
        <v>722</v>
      </c>
      <c r="O739" t="s">
        <v>722</v>
      </c>
      <c r="P739">
        <v>1</v>
      </c>
      <c r="Q739">
        <v>0</v>
      </c>
      <c r="R739">
        <v>0</v>
      </c>
      <c r="S739" t="s">
        <v>722</v>
      </c>
      <c r="T739" t="s">
        <v>722</v>
      </c>
    </row>
    <row r="740" spans="1:20">
      <c r="A740" t="s">
        <v>893</v>
      </c>
      <c r="B740" t="s">
        <v>2</v>
      </c>
      <c r="C740" t="s">
        <v>341</v>
      </c>
      <c r="D740" t="s">
        <v>2</v>
      </c>
      <c r="E740" t="s">
        <v>341</v>
      </c>
      <c r="F740">
        <v>-151.00290000000001</v>
      </c>
      <c r="G740">
        <v>0</v>
      </c>
      <c r="H740" t="s">
        <v>722</v>
      </c>
      <c r="I740" t="s">
        <v>722</v>
      </c>
      <c r="J740">
        <v>736</v>
      </c>
      <c r="K740">
        <v>246</v>
      </c>
      <c r="L740" t="s">
        <v>722</v>
      </c>
      <c r="M740">
        <v>0</v>
      </c>
      <c r="N740" t="s">
        <v>722</v>
      </c>
      <c r="O740" t="s">
        <v>722</v>
      </c>
      <c r="P740">
        <v>0</v>
      </c>
      <c r="Q740">
        <v>0</v>
      </c>
      <c r="R740">
        <v>0</v>
      </c>
      <c r="S740" t="s">
        <v>722</v>
      </c>
      <c r="T740" t="s">
        <v>722</v>
      </c>
    </row>
    <row r="741" spans="1:20">
      <c r="A741" t="s">
        <v>1025</v>
      </c>
      <c r="B741" t="s">
        <v>2</v>
      </c>
      <c r="C741" t="s">
        <v>341</v>
      </c>
      <c r="D741" t="s">
        <v>2</v>
      </c>
      <c r="E741" t="s">
        <v>341</v>
      </c>
      <c r="F741">
        <v>-151.00290000000001</v>
      </c>
      <c r="G741">
        <v>0</v>
      </c>
      <c r="H741" t="s">
        <v>722</v>
      </c>
      <c r="I741" t="s">
        <v>722</v>
      </c>
      <c r="J741">
        <v>736</v>
      </c>
      <c r="K741">
        <v>246</v>
      </c>
      <c r="L741" t="s">
        <v>722</v>
      </c>
      <c r="M741">
        <v>0</v>
      </c>
      <c r="N741">
        <v>364</v>
      </c>
      <c r="O741">
        <v>-373</v>
      </c>
      <c r="P741">
        <v>1</v>
      </c>
      <c r="Q741">
        <v>0</v>
      </c>
      <c r="R741">
        <v>0</v>
      </c>
      <c r="S741" t="s">
        <v>722</v>
      </c>
      <c r="T741" t="s">
        <v>722</v>
      </c>
    </row>
    <row r="742" spans="1:20">
      <c r="A742" t="s">
        <v>972</v>
      </c>
      <c r="B742" t="s">
        <v>2</v>
      </c>
      <c r="C742" t="s">
        <v>341</v>
      </c>
      <c r="D742" t="s">
        <v>2</v>
      </c>
      <c r="E742" t="s">
        <v>341</v>
      </c>
      <c r="F742">
        <v>-151.00290000000001</v>
      </c>
      <c r="G742">
        <v>0</v>
      </c>
      <c r="H742" t="s">
        <v>722</v>
      </c>
      <c r="I742" t="s">
        <v>722</v>
      </c>
      <c r="J742">
        <v>736</v>
      </c>
      <c r="K742">
        <v>246</v>
      </c>
      <c r="L742" t="s">
        <v>722</v>
      </c>
      <c r="M742">
        <v>0</v>
      </c>
      <c r="N742" t="s">
        <v>722</v>
      </c>
      <c r="O742" t="s">
        <v>722</v>
      </c>
      <c r="P742">
        <v>0</v>
      </c>
      <c r="Q742">
        <v>0</v>
      </c>
      <c r="R742">
        <v>0</v>
      </c>
      <c r="S742" t="s">
        <v>722</v>
      </c>
      <c r="T742" t="s">
        <v>722</v>
      </c>
    </row>
    <row r="743" spans="1:20">
      <c r="A743" t="s">
        <v>981</v>
      </c>
      <c r="B743" t="s">
        <v>2</v>
      </c>
      <c r="C743" t="s">
        <v>341</v>
      </c>
      <c r="D743" t="s">
        <v>2</v>
      </c>
      <c r="E743" t="s">
        <v>341</v>
      </c>
      <c r="F743">
        <v>-151.00290000000001</v>
      </c>
      <c r="G743">
        <v>0</v>
      </c>
      <c r="H743" t="s">
        <v>722</v>
      </c>
      <c r="I743" t="s">
        <v>722</v>
      </c>
      <c r="J743">
        <v>736</v>
      </c>
      <c r="K743">
        <v>246</v>
      </c>
      <c r="L743" t="s">
        <v>722</v>
      </c>
      <c r="M743">
        <v>0</v>
      </c>
      <c r="N743" t="s">
        <v>722</v>
      </c>
      <c r="O743" t="s">
        <v>722</v>
      </c>
      <c r="P743">
        <v>0</v>
      </c>
      <c r="Q743">
        <v>0</v>
      </c>
      <c r="R743">
        <v>0</v>
      </c>
      <c r="S743" t="s">
        <v>722</v>
      </c>
      <c r="T743" t="s">
        <v>722</v>
      </c>
    </row>
    <row r="744" spans="1:20">
      <c r="A744" t="s">
        <v>1048</v>
      </c>
      <c r="B744" t="s">
        <v>2</v>
      </c>
      <c r="C744" t="s">
        <v>341</v>
      </c>
      <c r="D744" t="s">
        <v>2</v>
      </c>
      <c r="E744" t="s">
        <v>341</v>
      </c>
      <c r="F744">
        <v>-151.00290000000001</v>
      </c>
      <c r="G744">
        <v>0</v>
      </c>
      <c r="H744" t="s">
        <v>722</v>
      </c>
      <c r="I744" t="s">
        <v>722</v>
      </c>
      <c r="J744">
        <v>736</v>
      </c>
      <c r="K744">
        <v>246</v>
      </c>
      <c r="L744" t="s">
        <v>722</v>
      </c>
      <c r="M744">
        <v>0</v>
      </c>
      <c r="N744" t="s">
        <v>722</v>
      </c>
      <c r="O744" t="s">
        <v>722</v>
      </c>
      <c r="P744">
        <v>1</v>
      </c>
      <c r="Q744">
        <v>0</v>
      </c>
      <c r="R744">
        <v>0</v>
      </c>
      <c r="S744" t="s">
        <v>722</v>
      </c>
      <c r="T744" t="s">
        <v>722</v>
      </c>
    </row>
    <row r="745" spans="1:20">
      <c r="A745" t="s">
        <v>1059</v>
      </c>
      <c r="B745" t="s">
        <v>2</v>
      </c>
      <c r="C745" t="s">
        <v>341</v>
      </c>
      <c r="D745" t="s">
        <v>2</v>
      </c>
      <c r="E745" t="s">
        <v>341</v>
      </c>
      <c r="F745">
        <v>-151.00290000000001</v>
      </c>
      <c r="G745">
        <v>0</v>
      </c>
      <c r="H745" t="s">
        <v>722</v>
      </c>
      <c r="I745" t="s">
        <v>722</v>
      </c>
      <c r="J745">
        <v>736</v>
      </c>
      <c r="K745">
        <v>246</v>
      </c>
      <c r="L745" t="s">
        <v>722</v>
      </c>
      <c r="M745">
        <v>0</v>
      </c>
      <c r="N745" t="s">
        <v>722</v>
      </c>
      <c r="O745" t="s">
        <v>722</v>
      </c>
      <c r="P745">
        <v>0</v>
      </c>
      <c r="Q745">
        <v>0</v>
      </c>
      <c r="R745">
        <v>0</v>
      </c>
      <c r="S745" t="s">
        <v>722</v>
      </c>
      <c r="T745" t="s">
        <v>722</v>
      </c>
    </row>
    <row r="746" spans="1:20">
      <c r="A746" t="s">
        <v>899</v>
      </c>
      <c r="B746" t="s">
        <v>2</v>
      </c>
      <c r="C746" t="s">
        <v>341</v>
      </c>
      <c r="D746" t="s">
        <v>2</v>
      </c>
      <c r="E746" t="s">
        <v>341</v>
      </c>
      <c r="F746">
        <v>-151.00290000000001</v>
      </c>
      <c r="G746">
        <v>0</v>
      </c>
      <c r="H746" t="s">
        <v>722</v>
      </c>
      <c r="I746" t="s">
        <v>722</v>
      </c>
      <c r="J746">
        <v>736</v>
      </c>
      <c r="K746">
        <v>246</v>
      </c>
      <c r="L746" t="s">
        <v>722</v>
      </c>
      <c r="M746">
        <v>0</v>
      </c>
      <c r="N746" t="s">
        <v>722</v>
      </c>
      <c r="O746" t="s">
        <v>722</v>
      </c>
      <c r="P746">
        <v>1</v>
      </c>
      <c r="Q746">
        <v>0</v>
      </c>
      <c r="R746">
        <v>0</v>
      </c>
      <c r="S746" t="s">
        <v>722</v>
      </c>
      <c r="T746" t="s">
        <v>722</v>
      </c>
    </row>
    <row r="747" spans="1:20">
      <c r="A747" t="s">
        <v>520</v>
      </c>
      <c r="B747" t="s">
        <v>2</v>
      </c>
      <c r="C747" t="s">
        <v>47</v>
      </c>
      <c r="D747" t="s">
        <v>2</v>
      </c>
      <c r="E747" t="s">
        <v>47</v>
      </c>
      <c r="F747">
        <v>-151.00290000000001</v>
      </c>
      <c r="G747">
        <v>0</v>
      </c>
      <c r="H747" t="s">
        <v>722</v>
      </c>
      <c r="I747" t="s">
        <v>722</v>
      </c>
      <c r="J747">
        <v>736</v>
      </c>
      <c r="K747">
        <v>246</v>
      </c>
      <c r="L747" t="s">
        <v>722</v>
      </c>
      <c r="M747">
        <v>0</v>
      </c>
      <c r="N747" t="s">
        <v>722</v>
      </c>
      <c r="O747" t="s">
        <v>722</v>
      </c>
      <c r="P747">
        <v>0</v>
      </c>
      <c r="Q747">
        <v>5.0864000000000003</v>
      </c>
      <c r="R747">
        <v>0</v>
      </c>
      <c r="S747">
        <v>6.4485999999999999</v>
      </c>
      <c r="T747" t="s">
        <v>722</v>
      </c>
    </row>
    <row r="748" spans="1:20">
      <c r="A748" t="s">
        <v>1538</v>
      </c>
      <c r="B748" t="s">
        <v>2</v>
      </c>
      <c r="C748" t="s">
        <v>341</v>
      </c>
      <c r="D748" t="s">
        <v>2</v>
      </c>
      <c r="E748" t="s">
        <v>341</v>
      </c>
      <c r="F748">
        <v>-151.00290000000001</v>
      </c>
      <c r="G748">
        <v>0</v>
      </c>
      <c r="H748" t="s">
        <v>722</v>
      </c>
      <c r="I748" t="s">
        <v>722</v>
      </c>
      <c r="J748">
        <v>736</v>
      </c>
      <c r="K748">
        <v>246</v>
      </c>
      <c r="L748" t="s">
        <v>722</v>
      </c>
      <c r="M748">
        <v>0</v>
      </c>
      <c r="N748" t="s">
        <v>722</v>
      </c>
      <c r="O748" t="s">
        <v>722</v>
      </c>
      <c r="P748">
        <v>0</v>
      </c>
      <c r="Q748">
        <v>0</v>
      </c>
      <c r="R748">
        <v>0</v>
      </c>
      <c r="S748" t="s">
        <v>722</v>
      </c>
      <c r="T748" t="s">
        <v>722</v>
      </c>
    </row>
    <row r="749" spans="1:20">
      <c r="A749" t="s">
        <v>347</v>
      </c>
      <c r="B749" t="s">
        <v>2</v>
      </c>
      <c r="C749" t="s">
        <v>88</v>
      </c>
      <c r="D749" t="s">
        <v>2</v>
      </c>
      <c r="E749" t="s">
        <v>88</v>
      </c>
      <c r="F749">
        <v>-151.00290000000001</v>
      </c>
      <c r="G749">
        <v>0</v>
      </c>
      <c r="H749" t="s">
        <v>722</v>
      </c>
      <c r="I749" t="s">
        <v>722</v>
      </c>
      <c r="J749">
        <v>736</v>
      </c>
      <c r="K749">
        <v>246</v>
      </c>
      <c r="L749" t="s">
        <v>722</v>
      </c>
      <c r="M749">
        <v>0</v>
      </c>
      <c r="N749" t="s">
        <v>722</v>
      </c>
      <c r="O749" t="s">
        <v>722</v>
      </c>
      <c r="P749">
        <v>0.5</v>
      </c>
      <c r="Q749">
        <v>0</v>
      </c>
      <c r="R749">
        <v>0</v>
      </c>
      <c r="S749" t="s">
        <v>722</v>
      </c>
      <c r="T749" t="s">
        <v>722</v>
      </c>
    </row>
    <row r="750" spans="1:20">
      <c r="A750" t="s">
        <v>826</v>
      </c>
      <c r="B750" t="s">
        <v>2</v>
      </c>
      <c r="C750" t="s">
        <v>341</v>
      </c>
      <c r="D750" t="s">
        <v>2</v>
      </c>
      <c r="E750" t="s">
        <v>341</v>
      </c>
      <c r="F750">
        <v>-151.00290000000001</v>
      </c>
      <c r="G750">
        <v>0</v>
      </c>
      <c r="H750" t="s">
        <v>722</v>
      </c>
      <c r="I750" t="s">
        <v>722</v>
      </c>
      <c r="J750">
        <v>736</v>
      </c>
      <c r="K750">
        <v>246</v>
      </c>
      <c r="L750" t="s">
        <v>722</v>
      </c>
      <c r="M750">
        <v>0</v>
      </c>
      <c r="N750" t="s">
        <v>722</v>
      </c>
      <c r="O750" t="s">
        <v>722</v>
      </c>
      <c r="P750">
        <v>0</v>
      </c>
      <c r="Q750">
        <v>0</v>
      </c>
      <c r="R750">
        <v>0</v>
      </c>
      <c r="S750" t="s">
        <v>722</v>
      </c>
      <c r="T750" t="s">
        <v>722</v>
      </c>
    </row>
    <row r="751" spans="1:20">
      <c r="A751" t="s">
        <v>874</v>
      </c>
      <c r="B751" t="s">
        <v>2</v>
      </c>
      <c r="C751" t="s">
        <v>64</v>
      </c>
      <c r="D751" t="s">
        <v>2</v>
      </c>
      <c r="E751" t="s">
        <v>64</v>
      </c>
      <c r="F751">
        <v>-151.00290000000001</v>
      </c>
      <c r="G751">
        <v>0</v>
      </c>
      <c r="H751" t="s">
        <v>722</v>
      </c>
      <c r="I751" t="s">
        <v>722</v>
      </c>
      <c r="J751">
        <v>736</v>
      </c>
      <c r="K751">
        <v>246</v>
      </c>
      <c r="L751" t="s">
        <v>722</v>
      </c>
      <c r="M751">
        <v>0</v>
      </c>
      <c r="N751" t="s">
        <v>722</v>
      </c>
      <c r="O751" t="s">
        <v>722</v>
      </c>
      <c r="P751">
        <v>0</v>
      </c>
      <c r="Q751">
        <v>0</v>
      </c>
      <c r="R751">
        <v>0</v>
      </c>
      <c r="S751" t="s">
        <v>722</v>
      </c>
      <c r="T751" t="s">
        <v>722</v>
      </c>
    </row>
    <row r="752" spans="1:20">
      <c r="A752" t="s">
        <v>902</v>
      </c>
      <c r="B752" t="s">
        <v>2</v>
      </c>
      <c r="C752" t="s">
        <v>30</v>
      </c>
      <c r="D752" t="s">
        <v>2</v>
      </c>
      <c r="E752" t="s">
        <v>30</v>
      </c>
      <c r="F752">
        <v>-151.00290000000001</v>
      </c>
      <c r="G752">
        <v>0</v>
      </c>
      <c r="H752" t="s">
        <v>722</v>
      </c>
      <c r="I752" t="s">
        <v>722</v>
      </c>
      <c r="J752">
        <v>736</v>
      </c>
      <c r="K752">
        <v>246</v>
      </c>
      <c r="L752" t="s">
        <v>722</v>
      </c>
      <c r="M752">
        <v>0</v>
      </c>
      <c r="N752" t="s">
        <v>722</v>
      </c>
      <c r="O752" t="s">
        <v>722</v>
      </c>
      <c r="P752">
        <v>0</v>
      </c>
      <c r="Q752">
        <v>0</v>
      </c>
      <c r="R752">
        <v>0</v>
      </c>
      <c r="S752">
        <v>-0.83089999999999997</v>
      </c>
      <c r="T752" t="s">
        <v>722</v>
      </c>
    </row>
    <row r="753" spans="1:20">
      <c r="A753" t="s">
        <v>1020</v>
      </c>
      <c r="B753" t="s">
        <v>2</v>
      </c>
      <c r="C753" t="s">
        <v>88</v>
      </c>
      <c r="D753" t="s">
        <v>2</v>
      </c>
      <c r="E753" t="s">
        <v>88</v>
      </c>
      <c r="F753">
        <v>-151.00290000000001</v>
      </c>
      <c r="G753">
        <v>0</v>
      </c>
      <c r="H753" t="s">
        <v>722</v>
      </c>
      <c r="I753" t="s">
        <v>722</v>
      </c>
      <c r="J753">
        <v>736</v>
      </c>
      <c r="K753">
        <v>246</v>
      </c>
      <c r="L753" t="s">
        <v>722</v>
      </c>
      <c r="M753">
        <v>0</v>
      </c>
      <c r="N753">
        <v>327</v>
      </c>
      <c r="O753">
        <v>-410</v>
      </c>
      <c r="P753">
        <v>0.75</v>
      </c>
      <c r="Q753">
        <v>0</v>
      </c>
      <c r="R753">
        <v>0</v>
      </c>
      <c r="S753">
        <v>-1.1404000000000001</v>
      </c>
      <c r="T753" t="s">
        <v>722</v>
      </c>
    </row>
    <row r="754" spans="1:20">
      <c r="A754" t="s">
        <v>865</v>
      </c>
      <c r="B754" t="s">
        <v>2</v>
      </c>
      <c r="C754" t="s">
        <v>341</v>
      </c>
      <c r="D754" t="s">
        <v>2</v>
      </c>
      <c r="E754" t="s">
        <v>341</v>
      </c>
      <c r="F754">
        <v>-151.00290000000001</v>
      </c>
      <c r="G754">
        <v>0</v>
      </c>
      <c r="H754" t="s">
        <v>722</v>
      </c>
      <c r="I754" t="s">
        <v>722</v>
      </c>
      <c r="J754">
        <v>736</v>
      </c>
      <c r="K754">
        <v>246</v>
      </c>
      <c r="L754" t="s">
        <v>722</v>
      </c>
      <c r="M754">
        <v>0</v>
      </c>
      <c r="N754" t="s">
        <v>722</v>
      </c>
      <c r="O754" t="s">
        <v>722</v>
      </c>
      <c r="P754">
        <v>0.33329999999999999</v>
      </c>
      <c r="Q754">
        <v>0</v>
      </c>
      <c r="R754">
        <v>0</v>
      </c>
      <c r="S754">
        <v>-0.61380000000000001</v>
      </c>
      <c r="T754" t="s">
        <v>722</v>
      </c>
    </row>
    <row r="755" spans="1:20">
      <c r="A755" t="s">
        <v>1033</v>
      </c>
      <c r="B755" t="s">
        <v>2</v>
      </c>
      <c r="C755" t="s">
        <v>30</v>
      </c>
      <c r="D755" t="s">
        <v>2</v>
      </c>
      <c r="E755" t="s">
        <v>30</v>
      </c>
      <c r="F755">
        <v>-151.00290000000001</v>
      </c>
      <c r="G755">
        <v>0</v>
      </c>
      <c r="H755" t="s">
        <v>722</v>
      </c>
      <c r="I755" t="s">
        <v>722</v>
      </c>
      <c r="J755">
        <v>736</v>
      </c>
      <c r="K755">
        <v>246</v>
      </c>
      <c r="L755" t="s">
        <v>722</v>
      </c>
      <c r="M755">
        <v>0</v>
      </c>
      <c r="N755" t="s">
        <v>722</v>
      </c>
      <c r="O755" t="s">
        <v>722</v>
      </c>
      <c r="P755">
        <v>0</v>
      </c>
      <c r="Q755">
        <v>0</v>
      </c>
      <c r="R755">
        <v>0</v>
      </c>
      <c r="S755" t="s">
        <v>722</v>
      </c>
      <c r="T755" t="s">
        <v>722</v>
      </c>
    </row>
    <row r="756" spans="1:20">
      <c r="A756" t="s">
        <v>931</v>
      </c>
      <c r="B756" t="s">
        <v>2</v>
      </c>
      <c r="C756" t="s">
        <v>341</v>
      </c>
      <c r="D756" t="s">
        <v>2</v>
      </c>
      <c r="E756" t="s">
        <v>341</v>
      </c>
      <c r="F756">
        <v>-151.00290000000001</v>
      </c>
      <c r="G756">
        <v>0</v>
      </c>
      <c r="H756" t="s">
        <v>722</v>
      </c>
      <c r="I756" t="s">
        <v>722</v>
      </c>
      <c r="J756">
        <v>736</v>
      </c>
      <c r="K756">
        <v>246</v>
      </c>
      <c r="L756" t="s">
        <v>722</v>
      </c>
      <c r="M756">
        <v>0</v>
      </c>
      <c r="N756" t="s">
        <v>722</v>
      </c>
      <c r="O756" t="s">
        <v>722</v>
      </c>
      <c r="P756">
        <v>0</v>
      </c>
      <c r="Q756">
        <v>0</v>
      </c>
      <c r="R756">
        <v>0</v>
      </c>
      <c r="S756" t="s">
        <v>722</v>
      </c>
      <c r="T756" t="s">
        <v>722</v>
      </c>
    </row>
    <row r="757" spans="1:20">
      <c r="A757" t="s">
        <v>843</v>
      </c>
      <c r="B757" t="s">
        <v>2</v>
      </c>
      <c r="C757" t="s">
        <v>132</v>
      </c>
      <c r="D757" t="s">
        <v>2</v>
      </c>
      <c r="E757" t="s">
        <v>132</v>
      </c>
      <c r="F757">
        <v>-151.00290000000001</v>
      </c>
      <c r="G757">
        <v>0</v>
      </c>
      <c r="H757" t="s">
        <v>722</v>
      </c>
      <c r="I757" t="s">
        <v>722</v>
      </c>
      <c r="J757">
        <v>736</v>
      </c>
      <c r="K757">
        <v>246</v>
      </c>
      <c r="L757" t="s">
        <v>722</v>
      </c>
      <c r="M757">
        <v>0</v>
      </c>
      <c r="N757">
        <v>177.56</v>
      </c>
      <c r="O757">
        <v>-559.44000000000005</v>
      </c>
      <c r="P757">
        <v>1.75</v>
      </c>
      <c r="Q757">
        <v>0</v>
      </c>
      <c r="R757">
        <v>0</v>
      </c>
      <c r="S757">
        <v>-1.0316000000000001</v>
      </c>
      <c r="T757" t="s">
        <v>722</v>
      </c>
    </row>
    <row r="758" spans="1:20">
      <c r="A758" t="s">
        <v>1036</v>
      </c>
      <c r="B758" t="s">
        <v>2</v>
      </c>
      <c r="C758" t="s">
        <v>64</v>
      </c>
      <c r="D758" t="s">
        <v>2</v>
      </c>
      <c r="E758" t="s">
        <v>64</v>
      </c>
      <c r="F758">
        <v>-151.00290000000001</v>
      </c>
      <c r="G758">
        <v>0</v>
      </c>
      <c r="H758" t="s">
        <v>722</v>
      </c>
      <c r="I758" t="s">
        <v>722</v>
      </c>
      <c r="J758">
        <v>736</v>
      </c>
      <c r="K758">
        <v>246</v>
      </c>
      <c r="L758" t="s">
        <v>722</v>
      </c>
      <c r="M758">
        <v>0</v>
      </c>
      <c r="N758" t="s">
        <v>722</v>
      </c>
      <c r="O758" t="s">
        <v>722</v>
      </c>
      <c r="P758">
        <v>0</v>
      </c>
      <c r="Q758">
        <v>0</v>
      </c>
      <c r="R758">
        <v>0</v>
      </c>
      <c r="S758" t="s">
        <v>722</v>
      </c>
      <c r="T758" t="s">
        <v>722</v>
      </c>
    </row>
    <row r="759" spans="1:20">
      <c r="A759" t="s">
        <v>837</v>
      </c>
      <c r="B759" t="s">
        <v>2</v>
      </c>
      <c r="C759" t="s">
        <v>341</v>
      </c>
      <c r="D759" t="s">
        <v>2</v>
      </c>
      <c r="E759" t="s">
        <v>341</v>
      </c>
      <c r="F759">
        <v>-151.00290000000001</v>
      </c>
      <c r="G759">
        <v>0</v>
      </c>
      <c r="H759" t="s">
        <v>722</v>
      </c>
      <c r="I759" t="s">
        <v>722</v>
      </c>
      <c r="J759">
        <v>736</v>
      </c>
      <c r="K759">
        <v>246</v>
      </c>
      <c r="L759" t="s">
        <v>722</v>
      </c>
      <c r="M759">
        <v>0</v>
      </c>
      <c r="N759" t="s">
        <v>722</v>
      </c>
      <c r="O759" t="s">
        <v>722</v>
      </c>
      <c r="P759">
        <v>0.33329999999999999</v>
      </c>
      <c r="Q759">
        <v>0</v>
      </c>
      <c r="R759">
        <v>0</v>
      </c>
      <c r="S759" t="s">
        <v>722</v>
      </c>
      <c r="T759" t="s">
        <v>722</v>
      </c>
    </row>
    <row r="760" spans="1:20">
      <c r="A760" t="s">
        <v>74</v>
      </c>
      <c r="B760" t="s">
        <v>2</v>
      </c>
      <c r="C760" t="s">
        <v>75</v>
      </c>
      <c r="D760" t="s">
        <v>2</v>
      </c>
      <c r="E760" t="s">
        <v>75</v>
      </c>
      <c r="F760">
        <v>-151.00290000000001</v>
      </c>
      <c r="G760">
        <v>0</v>
      </c>
      <c r="H760" t="s">
        <v>722</v>
      </c>
      <c r="I760" t="s">
        <v>722</v>
      </c>
      <c r="J760">
        <v>736</v>
      </c>
      <c r="K760">
        <v>246</v>
      </c>
      <c r="L760" t="s">
        <v>722</v>
      </c>
      <c r="M760">
        <v>0</v>
      </c>
      <c r="N760">
        <v>40.81</v>
      </c>
      <c r="O760">
        <v>-696.19</v>
      </c>
      <c r="P760">
        <v>17.925000000000001</v>
      </c>
      <c r="Q760">
        <v>0</v>
      </c>
      <c r="R760">
        <v>0</v>
      </c>
      <c r="S760">
        <v>1.0456000000000001</v>
      </c>
      <c r="T760" t="s">
        <v>722</v>
      </c>
    </row>
    <row r="761" spans="1:20">
      <c r="A761" t="s">
        <v>943</v>
      </c>
      <c r="B761" t="s">
        <v>2</v>
      </c>
      <c r="C761" t="s">
        <v>41</v>
      </c>
      <c r="D761" t="s">
        <v>2</v>
      </c>
      <c r="E761" t="s">
        <v>41</v>
      </c>
      <c r="F761">
        <v>-151.00290000000001</v>
      </c>
      <c r="G761">
        <v>0</v>
      </c>
      <c r="H761" t="s">
        <v>722</v>
      </c>
      <c r="I761" t="s">
        <v>722</v>
      </c>
      <c r="J761">
        <v>736</v>
      </c>
      <c r="K761">
        <v>246</v>
      </c>
      <c r="L761" t="s">
        <v>722</v>
      </c>
      <c r="M761">
        <v>0</v>
      </c>
      <c r="N761" t="s">
        <v>722</v>
      </c>
      <c r="O761" t="s">
        <v>722</v>
      </c>
      <c r="P761">
        <v>0</v>
      </c>
      <c r="Q761">
        <v>0</v>
      </c>
      <c r="R761">
        <v>0</v>
      </c>
      <c r="S761" t="s">
        <v>722</v>
      </c>
      <c r="T761" t="s">
        <v>722</v>
      </c>
    </row>
    <row r="762" spans="1:20">
      <c r="A762" t="s">
        <v>1044</v>
      </c>
      <c r="B762" t="s">
        <v>2</v>
      </c>
      <c r="C762" t="s">
        <v>83</v>
      </c>
      <c r="D762" t="s">
        <v>2</v>
      </c>
      <c r="E762" t="s">
        <v>83</v>
      </c>
      <c r="F762">
        <v>-151.00290000000001</v>
      </c>
      <c r="G762">
        <v>0</v>
      </c>
      <c r="H762" t="s">
        <v>722</v>
      </c>
      <c r="I762" t="s">
        <v>722</v>
      </c>
      <c r="J762">
        <v>736</v>
      </c>
      <c r="K762">
        <v>246</v>
      </c>
      <c r="L762" t="s">
        <v>722</v>
      </c>
      <c r="M762">
        <v>0</v>
      </c>
      <c r="N762" t="s">
        <v>722</v>
      </c>
      <c r="O762" t="s">
        <v>722</v>
      </c>
      <c r="P762">
        <v>0</v>
      </c>
      <c r="Q762">
        <v>0</v>
      </c>
      <c r="R762">
        <v>0</v>
      </c>
      <c r="S762" t="s">
        <v>722</v>
      </c>
      <c r="T762" t="s">
        <v>722</v>
      </c>
    </row>
    <row r="763" spans="1:20">
      <c r="A763" t="s">
        <v>968</v>
      </c>
      <c r="B763" t="s">
        <v>2</v>
      </c>
      <c r="C763" t="s">
        <v>36</v>
      </c>
      <c r="D763" t="s">
        <v>2</v>
      </c>
      <c r="E763" t="s">
        <v>36</v>
      </c>
      <c r="F763">
        <v>-151.00290000000001</v>
      </c>
      <c r="G763">
        <v>0</v>
      </c>
      <c r="H763" t="s">
        <v>722</v>
      </c>
      <c r="I763" t="s">
        <v>722</v>
      </c>
      <c r="J763">
        <v>736</v>
      </c>
      <c r="K763">
        <v>246</v>
      </c>
      <c r="L763" t="s">
        <v>722</v>
      </c>
      <c r="M763">
        <v>0</v>
      </c>
      <c r="N763" t="s">
        <v>722</v>
      </c>
      <c r="O763" t="s">
        <v>722</v>
      </c>
      <c r="P763">
        <v>1</v>
      </c>
      <c r="Q763">
        <v>0</v>
      </c>
      <c r="R763">
        <v>0</v>
      </c>
      <c r="S763">
        <v>-1.0369999999999999</v>
      </c>
      <c r="T763" t="s">
        <v>722</v>
      </c>
    </row>
    <row r="764" spans="1:20">
      <c r="A764" t="s">
        <v>1285</v>
      </c>
      <c r="B764" t="s">
        <v>2</v>
      </c>
      <c r="C764" t="s">
        <v>24</v>
      </c>
      <c r="D764" t="s">
        <v>2</v>
      </c>
      <c r="E764" t="s">
        <v>24</v>
      </c>
      <c r="F764">
        <v>-151.00290000000001</v>
      </c>
      <c r="G764">
        <v>0</v>
      </c>
      <c r="H764" t="s">
        <v>722</v>
      </c>
      <c r="I764" t="s">
        <v>722</v>
      </c>
      <c r="J764">
        <v>736</v>
      </c>
      <c r="K764">
        <v>246</v>
      </c>
      <c r="L764" t="s">
        <v>722</v>
      </c>
      <c r="M764">
        <v>0</v>
      </c>
      <c r="N764">
        <v>89</v>
      </c>
      <c r="O764">
        <v>-648</v>
      </c>
      <c r="P764">
        <v>0</v>
      </c>
      <c r="Q764">
        <v>0</v>
      </c>
      <c r="R764">
        <v>0</v>
      </c>
      <c r="S764" t="s">
        <v>722</v>
      </c>
      <c r="T764" t="s">
        <v>722</v>
      </c>
    </row>
    <row r="765" spans="1:20">
      <c r="A765" t="s">
        <v>1286</v>
      </c>
      <c r="B765" t="s">
        <v>2</v>
      </c>
      <c r="C765" t="s">
        <v>26</v>
      </c>
      <c r="D765" t="s">
        <v>2</v>
      </c>
      <c r="E765" t="s">
        <v>26</v>
      </c>
      <c r="F765">
        <v>-151.00290000000001</v>
      </c>
      <c r="G765">
        <v>0</v>
      </c>
      <c r="H765" t="s">
        <v>722</v>
      </c>
      <c r="I765" t="s">
        <v>722</v>
      </c>
      <c r="J765">
        <v>736</v>
      </c>
      <c r="K765">
        <v>246</v>
      </c>
      <c r="L765" t="s">
        <v>722</v>
      </c>
      <c r="M765">
        <v>0</v>
      </c>
      <c r="N765" t="s">
        <v>722</v>
      </c>
      <c r="O765" t="s">
        <v>722</v>
      </c>
      <c r="P765">
        <v>0</v>
      </c>
      <c r="Q765">
        <v>0</v>
      </c>
      <c r="R765">
        <v>0</v>
      </c>
      <c r="S765" t="s">
        <v>722</v>
      </c>
      <c r="T765" t="s">
        <v>722</v>
      </c>
    </row>
    <row r="766" spans="1:20">
      <c r="A766" t="s">
        <v>1287</v>
      </c>
      <c r="B766" t="s">
        <v>2</v>
      </c>
      <c r="C766" t="s">
        <v>341</v>
      </c>
      <c r="D766" t="s">
        <v>2</v>
      </c>
      <c r="E766" t="s">
        <v>341</v>
      </c>
      <c r="F766">
        <v>-151.00290000000001</v>
      </c>
      <c r="G766">
        <v>0</v>
      </c>
      <c r="H766" t="s">
        <v>722</v>
      </c>
      <c r="I766" t="s">
        <v>722</v>
      </c>
      <c r="J766">
        <v>736</v>
      </c>
      <c r="K766">
        <v>246</v>
      </c>
      <c r="L766" t="s">
        <v>722</v>
      </c>
      <c r="M766">
        <v>0</v>
      </c>
      <c r="N766" t="s">
        <v>722</v>
      </c>
      <c r="O766" t="s">
        <v>722</v>
      </c>
      <c r="P766">
        <v>0</v>
      </c>
      <c r="Q766">
        <v>0</v>
      </c>
      <c r="R766">
        <v>0</v>
      </c>
      <c r="S766" t="s">
        <v>722</v>
      </c>
      <c r="T766" t="s">
        <v>722</v>
      </c>
    </row>
    <row r="767" spans="1:20">
      <c r="A767" t="s">
        <v>1046</v>
      </c>
      <c r="B767" t="s">
        <v>2</v>
      </c>
      <c r="C767" t="s">
        <v>24</v>
      </c>
      <c r="D767" t="s">
        <v>2</v>
      </c>
      <c r="E767" t="s">
        <v>24</v>
      </c>
      <c r="F767">
        <v>-151.00290000000001</v>
      </c>
      <c r="G767">
        <v>0</v>
      </c>
      <c r="H767" t="s">
        <v>722</v>
      </c>
      <c r="I767" t="s">
        <v>722</v>
      </c>
      <c r="J767">
        <v>736</v>
      </c>
      <c r="K767">
        <v>246</v>
      </c>
      <c r="L767" t="s">
        <v>722</v>
      </c>
      <c r="M767">
        <v>0</v>
      </c>
      <c r="N767" t="s">
        <v>722</v>
      </c>
      <c r="O767" t="s">
        <v>722</v>
      </c>
      <c r="P767">
        <v>0</v>
      </c>
      <c r="Q767">
        <v>0</v>
      </c>
      <c r="R767">
        <v>0</v>
      </c>
      <c r="S767" t="s">
        <v>722</v>
      </c>
      <c r="T767" t="s">
        <v>722</v>
      </c>
    </row>
    <row r="768" spans="1:20">
      <c r="A768" t="s">
        <v>1288</v>
      </c>
      <c r="B768" t="s">
        <v>2</v>
      </c>
      <c r="C768" t="s">
        <v>341</v>
      </c>
      <c r="D768" t="s">
        <v>2</v>
      </c>
      <c r="E768" t="s">
        <v>341</v>
      </c>
      <c r="F768">
        <v>-151.00290000000001</v>
      </c>
      <c r="G768">
        <v>0</v>
      </c>
      <c r="H768" t="s">
        <v>722</v>
      </c>
      <c r="I768" t="s">
        <v>722</v>
      </c>
      <c r="J768">
        <v>736</v>
      </c>
      <c r="K768">
        <v>246</v>
      </c>
      <c r="L768" t="s">
        <v>722</v>
      </c>
      <c r="M768">
        <v>0</v>
      </c>
      <c r="N768" t="s">
        <v>722</v>
      </c>
      <c r="O768" t="s">
        <v>722</v>
      </c>
      <c r="P768">
        <v>0</v>
      </c>
      <c r="Q768">
        <v>0</v>
      </c>
      <c r="R768">
        <v>0</v>
      </c>
      <c r="S768" t="s">
        <v>722</v>
      </c>
      <c r="T768" t="s">
        <v>722</v>
      </c>
    </row>
    <row r="769" spans="1:20">
      <c r="A769" t="s">
        <v>1289</v>
      </c>
      <c r="B769" t="s">
        <v>2</v>
      </c>
      <c r="C769" t="s">
        <v>85</v>
      </c>
      <c r="D769" t="s">
        <v>2</v>
      </c>
      <c r="E769" t="s">
        <v>85</v>
      </c>
      <c r="F769">
        <v>-151.00290000000001</v>
      </c>
      <c r="G769">
        <v>0</v>
      </c>
      <c r="H769" t="s">
        <v>722</v>
      </c>
      <c r="I769" t="s">
        <v>722</v>
      </c>
      <c r="J769">
        <v>736</v>
      </c>
      <c r="K769">
        <v>246</v>
      </c>
      <c r="L769" t="s">
        <v>722</v>
      </c>
      <c r="M769">
        <v>0</v>
      </c>
      <c r="N769">
        <v>209</v>
      </c>
      <c r="O769">
        <v>-528</v>
      </c>
      <c r="P769">
        <v>0</v>
      </c>
      <c r="Q769">
        <v>0</v>
      </c>
      <c r="R769">
        <v>0</v>
      </c>
      <c r="S769" t="s">
        <v>722</v>
      </c>
      <c r="T769" t="s">
        <v>722</v>
      </c>
    </row>
    <row r="770" spans="1:20">
      <c r="A770" t="s">
        <v>1290</v>
      </c>
      <c r="B770" t="s">
        <v>2</v>
      </c>
      <c r="C770" t="s">
        <v>57</v>
      </c>
      <c r="D770" t="s">
        <v>2</v>
      </c>
      <c r="E770" t="s">
        <v>57</v>
      </c>
      <c r="F770">
        <v>-151.00290000000001</v>
      </c>
      <c r="G770">
        <v>0</v>
      </c>
      <c r="H770" t="s">
        <v>722</v>
      </c>
      <c r="I770" t="s">
        <v>722</v>
      </c>
      <c r="J770">
        <v>736</v>
      </c>
      <c r="K770">
        <v>246</v>
      </c>
      <c r="L770" t="s">
        <v>722</v>
      </c>
      <c r="M770">
        <v>0</v>
      </c>
      <c r="N770" t="s">
        <v>722</v>
      </c>
      <c r="O770" t="s">
        <v>722</v>
      </c>
      <c r="P770">
        <v>0</v>
      </c>
      <c r="Q770">
        <v>0</v>
      </c>
      <c r="R770">
        <v>0</v>
      </c>
      <c r="S770" t="s">
        <v>722</v>
      </c>
      <c r="T770" t="s">
        <v>722</v>
      </c>
    </row>
    <row r="771" spans="1:20">
      <c r="A771" t="s">
        <v>343</v>
      </c>
      <c r="B771" t="s">
        <v>2</v>
      </c>
      <c r="C771" t="s">
        <v>64</v>
      </c>
      <c r="D771" t="s">
        <v>2</v>
      </c>
      <c r="E771" t="s">
        <v>64</v>
      </c>
      <c r="F771">
        <v>-151.00290000000001</v>
      </c>
      <c r="G771">
        <v>0</v>
      </c>
      <c r="H771" t="s">
        <v>722</v>
      </c>
      <c r="I771" t="s">
        <v>722</v>
      </c>
      <c r="J771">
        <v>736</v>
      </c>
      <c r="K771">
        <v>246</v>
      </c>
      <c r="L771" t="s">
        <v>722</v>
      </c>
      <c r="M771">
        <v>0</v>
      </c>
      <c r="N771">
        <v>298</v>
      </c>
      <c r="O771">
        <v>-439</v>
      </c>
      <c r="P771">
        <v>0</v>
      </c>
      <c r="Q771">
        <v>0</v>
      </c>
      <c r="R771">
        <v>0</v>
      </c>
      <c r="S771" t="s">
        <v>722</v>
      </c>
      <c r="T771" t="s">
        <v>722</v>
      </c>
    </row>
    <row r="772" spans="1:20">
      <c r="A772" t="s">
        <v>1291</v>
      </c>
      <c r="B772" t="s">
        <v>2</v>
      </c>
      <c r="C772" t="s">
        <v>19</v>
      </c>
      <c r="D772" t="s">
        <v>2</v>
      </c>
      <c r="E772" t="s">
        <v>19</v>
      </c>
      <c r="F772">
        <v>-151.00290000000001</v>
      </c>
      <c r="G772">
        <v>0</v>
      </c>
      <c r="H772" t="s">
        <v>722</v>
      </c>
      <c r="I772" t="s">
        <v>722</v>
      </c>
      <c r="J772">
        <v>736</v>
      </c>
      <c r="K772">
        <v>246</v>
      </c>
      <c r="L772" t="s">
        <v>722</v>
      </c>
      <c r="M772">
        <v>0</v>
      </c>
      <c r="N772">
        <v>98</v>
      </c>
      <c r="O772">
        <v>-639</v>
      </c>
      <c r="P772">
        <v>0.66669999999999996</v>
      </c>
      <c r="Q772">
        <v>0</v>
      </c>
      <c r="R772">
        <v>0</v>
      </c>
      <c r="S772" t="s">
        <v>722</v>
      </c>
      <c r="T772" t="s">
        <v>722</v>
      </c>
    </row>
    <row r="773" spans="1:20">
      <c r="A773" t="s">
        <v>1292</v>
      </c>
      <c r="B773" t="s">
        <v>2</v>
      </c>
      <c r="C773" t="s">
        <v>85</v>
      </c>
      <c r="D773" t="s">
        <v>2</v>
      </c>
      <c r="E773" t="s">
        <v>85</v>
      </c>
      <c r="F773">
        <v>-151.00290000000001</v>
      </c>
      <c r="G773">
        <v>0</v>
      </c>
      <c r="H773" t="s">
        <v>722</v>
      </c>
      <c r="I773" t="s">
        <v>722</v>
      </c>
      <c r="J773">
        <v>736</v>
      </c>
      <c r="K773">
        <v>246</v>
      </c>
      <c r="L773" t="s">
        <v>722</v>
      </c>
      <c r="M773">
        <v>0</v>
      </c>
      <c r="N773">
        <v>216.5</v>
      </c>
      <c r="O773">
        <v>-520.5</v>
      </c>
      <c r="P773">
        <v>0</v>
      </c>
      <c r="Q773">
        <v>0</v>
      </c>
      <c r="R773">
        <v>0</v>
      </c>
      <c r="S773" t="s">
        <v>722</v>
      </c>
      <c r="T773" t="s">
        <v>722</v>
      </c>
    </row>
    <row r="774" spans="1:20">
      <c r="A774" t="s">
        <v>1293</v>
      </c>
      <c r="B774" t="s">
        <v>2</v>
      </c>
      <c r="C774" t="s">
        <v>85</v>
      </c>
      <c r="D774" t="s">
        <v>2</v>
      </c>
      <c r="E774" t="s">
        <v>85</v>
      </c>
      <c r="F774">
        <v>-151.00290000000001</v>
      </c>
      <c r="G774">
        <v>0</v>
      </c>
      <c r="H774" t="s">
        <v>722</v>
      </c>
      <c r="I774" t="s">
        <v>722</v>
      </c>
      <c r="J774">
        <v>736</v>
      </c>
      <c r="K774">
        <v>246</v>
      </c>
      <c r="L774" t="s">
        <v>722</v>
      </c>
      <c r="M774">
        <v>0</v>
      </c>
      <c r="N774">
        <v>64</v>
      </c>
      <c r="O774">
        <v>-673</v>
      </c>
      <c r="P774">
        <v>0</v>
      </c>
      <c r="Q774">
        <v>0</v>
      </c>
      <c r="R774">
        <v>0</v>
      </c>
      <c r="S774" t="s">
        <v>722</v>
      </c>
      <c r="T774" t="s">
        <v>722</v>
      </c>
    </row>
    <row r="775" spans="1:20">
      <c r="A775" t="s">
        <v>1294</v>
      </c>
      <c r="B775" t="s">
        <v>2</v>
      </c>
      <c r="C775" t="s">
        <v>22</v>
      </c>
      <c r="D775" t="s">
        <v>2</v>
      </c>
      <c r="E775" t="s">
        <v>22</v>
      </c>
      <c r="F775">
        <v>-151.00290000000001</v>
      </c>
      <c r="G775">
        <v>0</v>
      </c>
      <c r="H775" t="s">
        <v>722</v>
      </c>
      <c r="I775" t="s">
        <v>722</v>
      </c>
      <c r="J775">
        <v>736</v>
      </c>
      <c r="K775">
        <v>246</v>
      </c>
      <c r="L775" t="s">
        <v>722</v>
      </c>
      <c r="M775">
        <v>0</v>
      </c>
      <c r="N775" t="s">
        <v>722</v>
      </c>
      <c r="O775" t="s">
        <v>722</v>
      </c>
      <c r="P775">
        <v>0</v>
      </c>
      <c r="Q775">
        <v>0</v>
      </c>
      <c r="R775">
        <v>0</v>
      </c>
      <c r="S775" t="s">
        <v>722</v>
      </c>
      <c r="T775" t="s">
        <v>722</v>
      </c>
    </row>
    <row r="776" spans="1:20">
      <c r="A776" t="s">
        <v>1295</v>
      </c>
      <c r="B776" t="s">
        <v>2</v>
      </c>
      <c r="C776" t="s">
        <v>22</v>
      </c>
      <c r="D776" t="s">
        <v>2</v>
      </c>
      <c r="E776" t="s">
        <v>22</v>
      </c>
      <c r="F776">
        <v>-151.00290000000001</v>
      </c>
      <c r="G776">
        <v>0</v>
      </c>
      <c r="H776" t="s">
        <v>722</v>
      </c>
      <c r="I776" t="s">
        <v>722</v>
      </c>
      <c r="J776">
        <v>736</v>
      </c>
      <c r="K776">
        <v>246</v>
      </c>
      <c r="L776" t="s">
        <v>722</v>
      </c>
      <c r="M776">
        <v>0</v>
      </c>
      <c r="N776">
        <v>130.5</v>
      </c>
      <c r="O776">
        <v>-606.5</v>
      </c>
      <c r="P776">
        <v>0</v>
      </c>
      <c r="Q776">
        <v>0</v>
      </c>
      <c r="R776">
        <v>0</v>
      </c>
      <c r="S776" t="s">
        <v>722</v>
      </c>
      <c r="T776" t="s">
        <v>722</v>
      </c>
    </row>
    <row r="777" spans="1:20">
      <c r="A777" t="s">
        <v>1296</v>
      </c>
      <c r="B777" t="s">
        <v>2</v>
      </c>
      <c r="C777" t="s">
        <v>28</v>
      </c>
      <c r="D777" t="s">
        <v>2</v>
      </c>
      <c r="E777" t="s">
        <v>28</v>
      </c>
      <c r="F777">
        <v>-151.00290000000001</v>
      </c>
      <c r="G777">
        <v>0</v>
      </c>
      <c r="H777" t="s">
        <v>722</v>
      </c>
      <c r="I777" t="s">
        <v>722</v>
      </c>
      <c r="J777">
        <v>736</v>
      </c>
      <c r="K777">
        <v>246</v>
      </c>
      <c r="L777" t="s">
        <v>722</v>
      </c>
      <c r="M777">
        <v>0</v>
      </c>
      <c r="N777">
        <v>51</v>
      </c>
      <c r="O777">
        <v>-686</v>
      </c>
      <c r="P777">
        <v>0</v>
      </c>
      <c r="Q777">
        <v>0</v>
      </c>
      <c r="R777">
        <v>0</v>
      </c>
      <c r="S777" t="s">
        <v>722</v>
      </c>
      <c r="T777" t="s">
        <v>722</v>
      </c>
    </row>
    <row r="778" spans="1:20">
      <c r="A778" t="s">
        <v>1297</v>
      </c>
      <c r="B778" t="s">
        <v>2</v>
      </c>
      <c r="C778" t="s">
        <v>28</v>
      </c>
      <c r="D778" t="s">
        <v>2</v>
      </c>
      <c r="E778" t="s">
        <v>28</v>
      </c>
      <c r="F778">
        <v>-151.00290000000001</v>
      </c>
      <c r="G778">
        <v>0</v>
      </c>
      <c r="H778" t="s">
        <v>722</v>
      </c>
      <c r="I778" t="s">
        <v>722</v>
      </c>
      <c r="J778">
        <v>736</v>
      </c>
      <c r="K778">
        <v>246</v>
      </c>
      <c r="L778" t="s">
        <v>722</v>
      </c>
      <c r="M778">
        <v>0</v>
      </c>
      <c r="N778">
        <v>66.33</v>
      </c>
      <c r="O778">
        <v>-670.67</v>
      </c>
      <c r="P778">
        <v>0</v>
      </c>
      <c r="Q778">
        <v>0</v>
      </c>
      <c r="R778">
        <v>0</v>
      </c>
      <c r="S778" t="s">
        <v>722</v>
      </c>
      <c r="T778" t="s">
        <v>722</v>
      </c>
    </row>
    <row r="779" spans="1:20">
      <c r="A779" t="s">
        <v>1298</v>
      </c>
      <c r="B779" t="s">
        <v>2</v>
      </c>
      <c r="C779" t="s">
        <v>36</v>
      </c>
      <c r="D779" t="s">
        <v>2</v>
      </c>
      <c r="E779" t="s">
        <v>36</v>
      </c>
      <c r="F779">
        <v>-151.00290000000001</v>
      </c>
      <c r="G779">
        <v>0</v>
      </c>
      <c r="H779" t="s">
        <v>722</v>
      </c>
      <c r="I779" t="s">
        <v>722</v>
      </c>
      <c r="J779">
        <v>736</v>
      </c>
      <c r="K779">
        <v>246</v>
      </c>
      <c r="L779" t="s">
        <v>722</v>
      </c>
      <c r="M779">
        <v>0</v>
      </c>
      <c r="N779" t="s">
        <v>722</v>
      </c>
      <c r="O779" t="s">
        <v>722</v>
      </c>
      <c r="P779">
        <v>0</v>
      </c>
      <c r="Q779">
        <v>0</v>
      </c>
      <c r="R779">
        <v>0</v>
      </c>
      <c r="S779" t="s">
        <v>722</v>
      </c>
      <c r="T779" t="s">
        <v>722</v>
      </c>
    </row>
    <row r="780" spans="1:20">
      <c r="A780" t="s">
        <v>1299</v>
      </c>
      <c r="B780" t="s">
        <v>2</v>
      </c>
      <c r="C780" t="s">
        <v>34</v>
      </c>
      <c r="D780" t="s">
        <v>2</v>
      </c>
      <c r="E780" t="s">
        <v>34</v>
      </c>
      <c r="F780">
        <v>-151.00290000000001</v>
      </c>
      <c r="G780">
        <v>0</v>
      </c>
      <c r="H780" t="s">
        <v>722</v>
      </c>
      <c r="I780" t="s">
        <v>722</v>
      </c>
      <c r="J780">
        <v>736</v>
      </c>
      <c r="K780">
        <v>246</v>
      </c>
      <c r="L780" t="s">
        <v>722</v>
      </c>
      <c r="M780">
        <v>0</v>
      </c>
      <c r="N780" t="s">
        <v>722</v>
      </c>
      <c r="O780" t="s">
        <v>722</v>
      </c>
      <c r="P780">
        <v>0</v>
      </c>
      <c r="Q780">
        <v>0</v>
      </c>
      <c r="R780">
        <v>0</v>
      </c>
      <c r="S780" t="s">
        <v>722</v>
      </c>
      <c r="T780" t="s">
        <v>722</v>
      </c>
    </row>
    <row r="781" spans="1:20">
      <c r="A781" t="s">
        <v>1300</v>
      </c>
      <c r="B781" t="s">
        <v>2</v>
      </c>
      <c r="C781" t="s">
        <v>341</v>
      </c>
      <c r="D781" t="s">
        <v>2</v>
      </c>
      <c r="E781" t="s">
        <v>341</v>
      </c>
      <c r="F781">
        <v>-151.00290000000001</v>
      </c>
      <c r="G781">
        <v>0</v>
      </c>
      <c r="H781" t="s">
        <v>722</v>
      </c>
      <c r="I781" t="s">
        <v>722</v>
      </c>
      <c r="J781">
        <v>736</v>
      </c>
      <c r="K781">
        <v>246</v>
      </c>
      <c r="L781" t="s">
        <v>722</v>
      </c>
      <c r="M781">
        <v>0</v>
      </c>
      <c r="N781">
        <v>78</v>
      </c>
      <c r="O781">
        <v>-659</v>
      </c>
      <c r="P781">
        <v>0</v>
      </c>
      <c r="Q781">
        <v>0</v>
      </c>
      <c r="R781">
        <v>0</v>
      </c>
      <c r="S781" t="s">
        <v>722</v>
      </c>
      <c r="T781" t="s">
        <v>722</v>
      </c>
    </row>
    <row r="782" spans="1:20">
      <c r="A782" t="s">
        <v>1301</v>
      </c>
      <c r="B782" t="s">
        <v>2</v>
      </c>
      <c r="C782" t="s">
        <v>49</v>
      </c>
      <c r="D782" t="s">
        <v>2</v>
      </c>
      <c r="E782" t="s">
        <v>49</v>
      </c>
      <c r="F782">
        <v>-151.00290000000001</v>
      </c>
      <c r="G782">
        <v>0</v>
      </c>
      <c r="H782" t="s">
        <v>722</v>
      </c>
      <c r="I782" t="s">
        <v>722</v>
      </c>
      <c r="J782">
        <v>736</v>
      </c>
      <c r="K782">
        <v>246</v>
      </c>
      <c r="L782" t="s">
        <v>722</v>
      </c>
      <c r="M782">
        <v>0</v>
      </c>
      <c r="N782">
        <v>15</v>
      </c>
      <c r="O782">
        <v>-722</v>
      </c>
      <c r="P782">
        <v>0</v>
      </c>
      <c r="Q782">
        <v>0</v>
      </c>
      <c r="R782">
        <v>0</v>
      </c>
      <c r="S782" t="s">
        <v>722</v>
      </c>
      <c r="T782" t="s">
        <v>722</v>
      </c>
    </row>
    <row r="783" spans="1:20">
      <c r="A783" t="s">
        <v>1302</v>
      </c>
      <c r="B783" t="s">
        <v>2</v>
      </c>
      <c r="C783" t="s">
        <v>64</v>
      </c>
      <c r="D783" t="s">
        <v>2</v>
      </c>
      <c r="E783" t="s">
        <v>64</v>
      </c>
      <c r="F783">
        <v>-151.00290000000001</v>
      </c>
      <c r="G783">
        <v>0</v>
      </c>
      <c r="H783" t="s">
        <v>722</v>
      </c>
      <c r="I783" t="s">
        <v>722</v>
      </c>
      <c r="J783">
        <v>736</v>
      </c>
      <c r="K783">
        <v>246</v>
      </c>
      <c r="L783" t="s">
        <v>722</v>
      </c>
      <c r="M783">
        <v>0</v>
      </c>
      <c r="N783">
        <v>208.67</v>
      </c>
      <c r="O783">
        <v>-528.33000000000004</v>
      </c>
      <c r="P783">
        <v>0</v>
      </c>
      <c r="Q783">
        <v>0</v>
      </c>
      <c r="R783">
        <v>0</v>
      </c>
      <c r="S783" t="s">
        <v>722</v>
      </c>
      <c r="T783" t="s">
        <v>722</v>
      </c>
    </row>
    <row r="784" spans="1:20">
      <c r="A784" t="s">
        <v>1303</v>
      </c>
      <c r="B784" t="s">
        <v>2</v>
      </c>
      <c r="C784" t="s">
        <v>17</v>
      </c>
      <c r="D784" t="s">
        <v>2</v>
      </c>
      <c r="E784" t="s">
        <v>17</v>
      </c>
      <c r="F784">
        <v>-151.00290000000001</v>
      </c>
      <c r="G784">
        <v>0</v>
      </c>
      <c r="H784" t="s">
        <v>722</v>
      </c>
      <c r="I784" t="s">
        <v>722</v>
      </c>
      <c r="J784">
        <v>736</v>
      </c>
      <c r="K784">
        <v>246</v>
      </c>
      <c r="L784" t="s">
        <v>722</v>
      </c>
      <c r="M784">
        <v>0</v>
      </c>
      <c r="N784">
        <v>84</v>
      </c>
      <c r="O784">
        <v>-653</v>
      </c>
      <c r="P784">
        <v>0.5</v>
      </c>
      <c r="Q784">
        <v>0</v>
      </c>
      <c r="R784">
        <v>0</v>
      </c>
      <c r="S784" t="s">
        <v>722</v>
      </c>
      <c r="T784" t="s">
        <v>722</v>
      </c>
    </row>
    <row r="785" spans="1:20">
      <c r="A785" t="s">
        <v>1304</v>
      </c>
      <c r="B785" t="s">
        <v>2</v>
      </c>
      <c r="C785" t="s">
        <v>15</v>
      </c>
      <c r="D785" t="s">
        <v>2</v>
      </c>
      <c r="E785" t="s">
        <v>15</v>
      </c>
      <c r="F785">
        <v>-151.00290000000001</v>
      </c>
      <c r="G785">
        <v>0</v>
      </c>
      <c r="H785" t="s">
        <v>722</v>
      </c>
      <c r="I785" t="s">
        <v>722</v>
      </c>
      <c r="J785">
        <v>736</v>
      </c>
      <c r="K785">
        <v>246</v>
      </c>
      <c r="L785" t="s">
        <v>722</v>
      </c>
      <c r="M785">
        <v>0</v>
      </c>
      <c r="N785" t="s">
        <v>722</v>
      </c>
      <c r="O785" t="s">
        <v>722</v>
      </c>
      <c r="P785">
        <v>0</v>
      </c>
      <c r="Q785">
        <v>0</v>
      </c>
      <c r="R785">
        <v>0</v>
      </c>
      <c r="S785" t="s">
        <v>722</v>
      </c>
      <c r="T785" t="s">
        <v>722</v>
      </c>
    </row>
    <row r="786" spans="1:20">
      <c r="A786" t="s">
        <v>1305</v>
      </c>
      <c r="B786" t="s">
        <v>2</v>
      </c>
      <c r="C786" t="s">
        <v>83</v>
      </c>
      <c r="D786" t="s">
        <v>2</v>
      </c>
      <c r="E786" t="s">
        <v>83</v>
      </c>
      <c r="F786">
        <v>-151.00290000000001</v>
      </c>
      <c r="G786">
        <v>0</v>
      </c>
      <c r="H786" t="s">
        <v>722</v>
      </c>
      <c r="I786" t="s">
        <v>722</v>
      </c>
      <c r="J786">
        <v>736</v>
      </c>
      <c r="K786">
        <v>246</v>
      </c>
      <c r="L786" t="s">
        <v>722</v>
      </c>
      <c r="M786">
        <v>0</v>
      </c>
      <c r="N786">
        <v>71</v>
      </c>
      <c r="O786">
        <v>-666</v>
      </c>
      <c r="P786">
        <v>0</v>
      </c>
      <c r="Q786">
        <v>0</v>
      </c>
      <c r="R786">
        <v>0</v>
      </c>
      <c r="S786" t="s">
        <v>722</v>
      </c>
      <c r="T786" t="s">
        <v>722</v>
      </c>
    </row>
    <row r="787" spans="1:20">
      <c r="A787" t="s">
        <v>1306</v>
      </c>
      <c r="B787" t="s">
        <v>2</v>
      </c>
      <c r="C787" t="s">
        <v>17</v>
      </c>
      <c r="D787" t="s">
        <v>2</v>
      </c>
      <c r="E787" t="s">
        <v>17</v>
      </c>
      <c r="F787">
        <v>-151.00290000000001</v>
      </c>
      <c r="G787">
        <v>0</v>
      </c>
      <c r="H787" t="s">
        <v>722</v>
      </c>
      <c r="I787" t="s">
        <v>722</v>
      </c>
      <c r="J787">
        <v>736</v>
      </c>
      <c r="K787">
        <v>246</v>
      </c>
      <c r="L787" t="s">
        <v>722</v>
      </c>
      <c r="M787">
        <v>0</v>
      </c>
      <c r="N787" t="s">
        <v>722</v>
      </c>
      <c r="O787" t="s">
        <v>722</v>
      </c>
      <c r="P787">
        <v>0</v>
      </c>
      <c r="Q787">
        <v>0</v>
      </c>
      <c r="R787">
        <v>0</v>
      </c>
      <c r="S787" t="s">
        <v>722</v>
      </c>
      <c r="T787" t="s">
        <v>722</v>
      </c>
    </row>
    <row r="788" spans="1:20">
      <c r="A788" t="s">
        <v>1307</v>
      </c>
      <c r="B788" t="s">
        <v>2</v>
      </c>
      <c r="C788" t="s">
        <v>17</v>
      </c>
      <c r="D788" t="s">
        <v>2</v>
      </c>
      <c r="E788" t="s">
        <v>17</v>
      </c>
      <c r="F788">
        <v>-151.00290000000001</v>
      </c>
      <c r="G788">
        <v>0</v>
      </c>
      <c r="H788" t="s">
        <v>722</v>
      </c>
      <c r="I788" t="s">
        <v>722</v>
      </c>
      <c r="J788">
        <v>736</v>
      </c>
      <c r="K788">
        <v>246</v>
      </c>
      <c r="L788" t="s">
        <v>722</v>
      </c>
      <c r="M788">
        <v>0</v>
      </c>
      <c r="N788" t="s">
        <v>722</v>
      </c>
      <c r="O788" t="s">
        <v>722</v>
      </c>
      <c r="P788">
        <v>0</v>
      </c>
      <c r="Q788">
        <v>0</v>
      </c>
      <c r="R788">
        <v>0</v>
      </c>
      <c r="S788" t="s">
        <v>722</v>
      </c>
      <c r="T788" t="s">
        <v>722</v>
      </c>
    </row>
    <row r="789" spans="1:20">
      <c r="A789" t="s">
        <v>1308</v>
      </c>
      <c r="B789" t="s">
        <v>2</v>
      </c>
      <c r="C789" t="s">
        <v>44</v>
      </c>
      <c r="D789" t="s">
        <v>2</v>
      </c>
      <c r="E789" t="s">
        <v>44</v>
      </c>
      <c r="F789">
        <v>-151.00290000000001</v>
      </c>
      <c r="G789">
        <v>0</v>
      </c>
      <c r="H789" t="s">
        <v>722</v>
      </c>
      <c r="I789" t="s">
        <v>722</v>
      </c>
      <c r="J789">
        <v>736</v>
      </c>
      <c r="K789">
        <v>246</v>
      </c>
      <c r="L789" t="s">
        <v>722</v>
      </c>
      <c r="M789">
        <v>0</v>
      </c>
      <c r="N789">
        <v>172</v>
      </c>
      <c r="O789">
        <v>-565</v>
      </c>
      <c r="P789">
        <v>0</v>
      </c>
      <c r="Q789">
        <v>0</v>
      </c>
      <c r="R789">
        <v>0</v>
      </c>
      <c r="S789" t="s">
        <v>722</v>
      </c>
      <c r="T789" t="s">
        <v>722</v>
      </c>
    </row>
    <row r="790" spans="1:20">
      <c r="A790" t="s">
        <v>1309</v>
      </c>
      <c r="B790" t="s">
        <v>2</v>
      </c>
      <c r="C790" t="s">
        <v>44</v>
      </c>
      <c r="D790" t="s">
        <v>2</v>
      </c>
      <c r="E790" t="s">
        <v>44</v>
      </c>
      <c r="F790">
        <v>-151.00290000000001</v>
      </c>
      <c r="G790">
        <v>0</v>
      </c>
      <c r="H790" t="s">
        <v>722</v>
      </c>
      <c r="I790" t="s">
        <v>722</v>
      </c>
      <c r="J790">
        <v>736</v>
      </c>
      <c r="K790">
        <v>246</v>
      </c>
      <c r="L790" t="s">
        <v>722</v>
      </c>
      <c r="M790">
        <v>0</v>
      </c>
      <c r="N790">
        <v>103</v>
      </c>
      <c r="O790">
        <v>-634</v>
      </c>
      <c r="P790">
        <v>1</v>
      </c>
      <c r="Q790">
        <v>0</v>
      </c>
      <c r="R790">
        <v>0</v>
      </c>
      <c r="S790" t="s">
        <v>722</v>
      </c>
      <c r="T790" t="s">
        <v>722</v>
      </c>
    </row>
    <row r="791" spans="1:20">
      <c r="A791" t="s">
        <v>1310</v>
      </c>
      <c r="B791" t="s">
        <v>2</v>
      </c>
      <c r="C791" t="s">
        <v>53</v>
      </c>
      <c r="D791" t="s">
        <v>2</v>
      </c>
      <c r="E791" t="s">
        <v>53</v>
      </c>
      <c r="F791">
        <v>-151.00290000000001</v>
      </c>
      <c r="G791">
        <v>0</v>
      </c>
      <c r="H791" t="s">
        <v>722</v>
      </c>
      <c r="I791" t="s">
        <v>722</v>
      </c>
      <c r="J791">
        <v>736</v>
      </c>
      <c r="K791">
        <v>246</v>
      </c>
      <c r="L791" t="s">
        <v>722</v>
      </c>
      <c r="M791">
        <v>0</v>
      </c>
      <c r="N791">
        <v>79.5</v>
      </c>
      <c r="O791">
        <v>-657.5</v>
      </c>
      <c r="P791">
        <v>0</v>
      </c>
      <c r="Q791">
        <v>0</v>
      </c>
      <c r="R791">
        <v>0</v>
      </c>
      <c r="S791" t="s">
        <v>722</v>
      </c>
      <c r="T791" t="s">
        <v>722</v>
      </c>
    </row>
    <row r="792" spans="1:20">
      <c r="A792" t="s">
        <v>1284</v>
      </c>
      <c r="B792" t="s">
        <v>2</v>
      </c>
      <c r="C792" t="s">
        <v>28</v>
      </c>
      <c r="D792" t="s">
        <v>2</v>
      </c>
      <c r="E792" t="s">
        <v>28</v>
      </c>
      <c r="F792">
        <v>-151.00290000000001</v>
      </c>
      <c r="G792">
        <v>0</v>
      </c>
      <c r="H792" t="s">
        <v>722</v>
      </c>
      <c r="I792" t="s">
        <v>722</v>
      </c>
      <c r="J792">
        <v>736</v>
      </c>
      <c r="K792">
        <v>246</v>
      </c>
      <c r="L792" t="s">
        <v>722</v>
      </c>
      <c r="M792">
        <v>0</v>
      </c>
      <c r="N792" t="s">
        <v>722</v>
      </c>
      <c r="O792" t="s">
        <v>722</v>
      </c>
      <c r="P792">
        <v>0</v>
      </c>
      <c r="Q792">
        <v>0</v>
      </c>
      <c r="R792">
        <v>0</v>
      </c>
      <c r="S792" t="s">
        <v>722</v>
      </c>
      <c r="T792" t="s">
        <v>722</v>
      </c>
    </row>
    <row r="793" spans="1:20">
      <c r="A793" t="s">
        <v>1311</v>
      </c>
      <c r="B793" t="s">
        <v>2</v>
      </c>
      <c r="C793" t="s">
        <v>62</v>
      </c>
      <c r="D793" t="s">
        <v>2</v>
      </c>
      <c r="E793" t="s">
        <v>62</v>
      </c>
      <c r="F793">
        <v>-151.00290000000001</v>
      </c>
      <c r="G793">
        <v>0</v>
      </c>
      <c r="H793" t="s">
        <v>722</v>
      </c>
      <c r="I793" t="s">
        <v>722</v>
      </c>
      <c r="J793">
        <v>736</v>
      </c>
      <c r="K793">
        <v>246</v>
      </c>
      <c r="L793" t="s">
        <v>722</v>
      </c>
      <c r="M793">
        <v>0</v>
      </c>
      <c r="N793">
        <v>59</v>
      </c>
      <c r="O793">
        <v>-678</v>
      </c>
      <c r="P793">
        <v>0</v>
      </c>
      <c r="Q793">
        <v>0</v>
      </c>
      <c r="R793">
        <v>0</v>
      </c>
      <c r="S793" t="s">
        <v>722</v>
      </c>
      <c r="T793" t="s">
        <v>722</v>
      </c>
    </row>
    <row r="794" spans="1:20">
      <c r="A794" t="s">
        <v>1312</v>
      </c>
      <c r="B794" t="s">
        <v>2</v>
      </c>
      <c r="C794" t="s">
        <v>141</v>
      </c>
      <c r="D794" t="s">
        <v>2</v>
      </c>
      <c r="E794" t="s">
        <v>141</v>
      </c>
      <c r="F794">
        <v>-151.00290000000001</v>
      </c>
      <c r="G794">
        <v>0</v>
      </c>
      <c r="H794" t="s">
        <v>722</v>
      </c>
      <c r="I794" t="s">
        <v>722</v>
      </c>
      <c r="J794">
        <v>736</v>
      </c>
      <c r="K794">
        <v>246</v>
      </c>
      <c r="L794" t="s">
        <v>722</v>
      </c>
      <c r="M794">
        <v>0</v>
      </c>
      <c r="N794" t="s">
        <v>722</v>
      </c>
      <c r="O794" t="s">
        <v>722</v>
      </c>
      <c r="P794">
        <v>0</v>
      </c>
      <c r="Q794">
        <v>0</v>
      </c>
      <c r="R794">
        <v>0</v>
      </c>
      <c r="S794" t="s">
        <v>722</v>
      </c>
      <c r="T794" t="s">
        <v>722</v>
      </c>
    </row>
    <row r="795" spans="1:20">
      <c r="A795" t="s">
        <v>1313</v>
      </c>
      <c r="B795" t="s">
        <v>2</v>
      </c>
      <c r="C795" t="s">
        <v>341</v>
      </c>
      <c r="D795" t="s">
        <v>2</v>
      </c>
      <c r="E795" t="s">
        <v>341</v>
      </c>
      <c r="F795">
        <v>-151.00290000000001</v>
      </c>
      <c r="G795">
        <v>0</v>
      </c>
      <c r="H795" t="s">
        <v>722</v>
      </c>
      <c r="I795" t="s">
        <v>722</v>
      </c>
      <c r="J795">
        <v>736</v>
      </c>
      <c r="K795">
        <v>246</v>
      </c>
      <c r="L795" t="s">
        <v>722</v>
      </c>
      <c r="M795" t="s">
        <v>722</v>
      </c>
      <c r="N795" t="s">
        <v>722</v>
      </c>
      <c r="O795" t="s">
        <v>722</v>
      </c>
      <c r="P795">
        <v>0</v>
      </c>
      <c r="Q795">
        <v>0</v>
      </c>
      <c r="R795">
        <v>0</v>
      </c>
      <c r="S795" t="s">
        <v>722</v>
      </c>
      <c r="T795" t="s">
        <v>722</v>
      </c>
    </row>
    <row r="796" spans="1:20">
      <c r="A796" t="s">
        <v>1314</v>
      </c>
      <c r="B796" t="s">
        <v>2</v>
      </c>
      <c r="C796" t="s">
        <v>71</v>
      </c>
      <c r="D796" t="s">
        <v>2</v>
      </c>
      <c r="E796" t="s">
        <v>71</v>
      </c>
      <c r="F796">
        <v>-151.00290000000001</v>
      </c>
      <c r="G796">
        <v>0</v>
      </c>
      <c r="H796" t="s">
        <v>722</v>
      </c>
      <c r="I796" t="s">
        <v>722</v>
      </c>
      <c r="J796">
        <v>736</v>
      </c>
      <c r="K796">
        <v>246</v>
      </c>
      <c r="L796" t="s">
        <v>722</v>
      </c>
      <c r="M796" t="s">
        <v>722</v>
      </c>
      <c r="N796" t="s">
        <v>722</v>
      </c>
      <c r="O796" t="s">
        <v>722</v>
      </c>
      <c r="P796">
        <v>0.66669999999999996</v>
      </c>
      <c r="Q796">
        <v>0</v>
      </c>
      <c r="R796">
        <v>0</v>
      </c>
      <c r="S796" t="s">
        <v>722</v>
      </c>
      <c r="T796" t="s">
        <v>722</v>
      </c>
    </row>
    <row r="797" spans="1:20">
      <c r="A797" t="s">
        <v>314</v>
      </c>
      <c r="B797" t="s">
        <v>0</v>
      </c>
      <c r="C797" t="s">
        <v>91</v>
      </c>
      <c r="D797" t="s">
        <v>0</v>
      </c>
      <c r="E797" t="s">
        <v>91</v>
      </c>
      <c r="F797">
        <v>-169.8571</v>
      </c>
      <c r="G797">
        <v>85.951300000000003</v>
      </c>
      <c r="H797" t="s">
        <v>722</v>
      </c>
      <c r="I797">
        <v>259</v>
      </c>
      <c r="J797">
        <v>682</v>
      </c>
      <c r="K797">
        <v>33</v>
      </c>
      <c r="L797" t="s">
        <v>722</v>
      </c>
      <c r="M797">
        <v>31.022099999999998</v>
      </c>
      <c r="N797">
        <v>201.53</v>
      </c>
      <c r="O797">
        <v>-594.47</v>
      </c>
      <c r="P797">
        <v>1</v>
      </c>
      <c r="Q797">
        <v>142.38249999999999</v>
      </c>
      <c r="R797">
        <v>11.629</v>
      </c>
      <c r="S797">
        <v>8.6122999999999994</v>
      </c>
      <c r="T797">
        <v>4</v>
      </c>
    </row>
    <row r="798" spans="1:20">
      <c r="A798" t="s">
        <v>1179</v>
      </c>
      <c r="B798" t="s">
        <v>5</v>
      </c>
      <c r="C798" t="s">
        <v>341</v>
      </c>
      <c r="D798" t="s">
        <v>5</v>
      </c>
      <c r="E798" t="s">
        <v>341</v>
      </c>
      <c r="F798">
        <v>-172.84200000000001</v>
      </c>
      <c r="G798">
        <v>0</v>
      </c>
      <c r="H798" t="s">
        <v>722</v>
      </c>
      <c r="I798" t="s">
        <v>722</v>
      </c>
      <c r="J798">
        <v>736</v>
      </c>
      <c r="K798">
        <v>37</v>
      </c>
      <c r="L798" t="s">
        <v>722</v>
      </c>
      <c r="M798">
        <v>0</v>
      </c>
      <c r="N798">
        <v>109.5</v>
      </c>
      <c r="O798">
        <v>-687.5</v>
      </c>
      <c r="P798">
        <v>0.5</v>
      </c>
      <c r="Q798">
        <v>0</v>
      </c>
      <c r="R798">
        <v>0</v>
      </c>
      <c r="S798" t="s">
        <v>722</v>
      </c>
      <c r="T798" t="s">
        <v>722</v>
      </c>
    </row>
    <row r="799" spans="1:20">
      <c r="A799" t="s">
        <v>1175</v>
      </c>
      <c r="B799" t="s">
        <v>5</v>
      </c>
      <c r="C799" t="s">
        <v>341</v>
      </c>
      <c r="D799" t="s">
        <v>5</v>
      </c>
      <c r="E799" t="s">
        <v>341</v>
      </c>
      <c r="F799">
        <v>-172.84200000000001</v>
      </c>
      <c r="G799">
        <v>0</v>
      </c>
      <c r="H799" t="s">
        <v>722</v>
      </c>
      <c r="I799" t="s">
        <v>722</v>
      </c>
      <c r="J799">
        <v>736</v>
      </c>
      <c r="K799">
        <v>37</v>
      </c>
      <c r="L799" t="s">
        <v>722</v>
      </c>
      <c r="M799">
        <v>0</v>
      </c>
      <c r="N799" t="s">
        <v>722</v>
      </c>
      <c r="O799" t="s">
        <v>722</v>
      </c>
      <c r="P799">
        <v>0.25</v>
      </c>
      <c r="Q799">
        <v>0</v>
      </c>
      <c r="R799">
        <v>0</v>
      </c>
      <c r="S799" t="s">
        <v>722</v>
      </c>
      <c r="T799" t="s">
        <v>722</v>
      </c>
    </row>
    <row r="800" spans="1:20">
      <c r="A800" t="s">
        <v>760</v>
      </c>
      <c r="B800" t="s">
        <v>5</v>
      </c>
      <c r="C800" t="s">
        <v>15</v>
      </c>
      <c r="D800" t="s">
        <v>5</v>
      </c>
      <c r="E800" t="s">
        <v>15</v>
      </c>
      <c r="F800">
        <v>-172.84200000000001</v>
      </c>
      <c r="G800">
        <v>0</v>
      </c>
      <c r="H800" t="s">
        <v>722</v>
      </c>
      <c r="I800" t="s">
        <v>722</v>
      </c>
      <c r="J800">
        <v>736</v>
      </c>
      <c r="K800">
        <v>37</v>
      </c>
      <c r="L800" t="s">
        <v>722</v>
      </c>
      <c r="M800">
        <v>0</v>
      </c>
      <c r="N800">
        <v>198.05</v>
      </c>
      <c r="O800">
        <v>-598.95000000000005</v>
      </c>
      <c r="P800">
        <v>0.5</v>
      </c>
      <c r="Q800">
        <v>0</v>
      </c>
      <c r="R800">
        <v>0</v>
      </c>
      <c r="S800" t="s">
        <v>722</v>
      </c>
      <c r="T800" t="s">
        <v>722</v>
      </c>
    </row>
    <row r="801" spans="1:20">
      <c r="A801" t="s">
        <v>1315</v>
      </c>
      <c r="B801" t="s">
        <v>5</v>
      </c>
      <c r="C801" t="s">
        <v>53</v>
      </c>
      <c r="D801" t="s">
        <v>5</v>
      </c>
      <c r="E801" t="s">
        <v>53</v>
      </c>
      <c r="F801">
        <v>-172.84200000000001</v>
      </c>
      <c r="G801">
        <v>0</v>
      </c>
      <c r="H801" t="s">
        <v>722</v>
      </c>
      <c r="I801" t="s">
        <v>722</v>
      </c>
      <c r="J801">
        <v>736</v>
      </c>
      <c r="K801">
        <v>37</v>
      </c>
      <c r="L801" t="s">
        <v>722</v>
      </c>
      <c r="M801">
        <v>0</v>
      </c>
      <c r="N801">
        <v>279</v>
      </c>
      <c r="O801">
        <v>-518</v>
      </c>
      <c r="P801">
        <v>0</v>
      </c>
      <c r="Q801">
        <v>0</v>
      </c>
      <c r="R801">
        <v>0</v>
      </c>
      <c r="S801" t="s">
        <v>722</v>
      </c>
      <c r="T801" t="s">
        <v>722</v>
      </c>
    </row>
    <row r="802" spans="1:20">
      <c r="A802" t="s">
        <v>1190</v>
      </c>
      <c r="B802" t="s">
        <v>5</v>
      </c>
      <c r="C802" t="s">
        <v>62</v>
      </c>
      <c r="D802" t="s">
        <v>5</v>
      </c>
      <c r="E802" t="s">
        <v>62</v>
      </c>
      <c r="F802">
        <v>-172.84200000000001</v>
      </c>
      <c r="G802">
        <v>0</v>
      </c>
      <c r="H802" t="s">
        <v>722</v>
      </c>
      <c r="I802" t="s">
        <v>722</v>
      </c>
      <c r="J802">
        <v>736</v>
      </c>
      <c r="K802">
        <v>37</v>
      </c>
      <c r="L802" t="s">
        <v>722</v>
      </c>
      <c r="M802">
        <v>0</v>
      </c>
      <c r="N802">
        <v>152</v>
      </c>
      <c r="O802">
        <v>-645</v>
      </c>
      <c r="P802">
        <v>0.33329999999999999</v>
      </c>
      <c r="Q802">
        <v>0</v>
      </c>
      <c r="R802">
        <v>0</v>
      </c>
      <c r="S802" t="s">
        <v>722</v>
      </c>
      <c r="T802" t="s">
        <v>722</v>
      </c>
    </row>
    <row r="803" spans="1:20">
      <c r="A803" t="s">
        <v>1176</v>
      </c>
      <c r="B803" t="s">
        <v>5</v>
      </c>
      <c r="C803" t="s">
        <v>341</v>
      </c>
      <c r="D803" t="s">
        <v>5</v>
      </c>
      <c r="E803" t="s">
        <v>341</v>
      </c>
      <c r="F803">
        <v>-172.84200000000001</v>
      </c>
      <c r="G803">
        <v>0</v>
      </c>
      <c r="H803" t="s">
        <v>722</v>
      </c>
      <c r="I803" t="s">
        <v>722</v>
      </c>
      <c r="J803">
        <v>736</v>
      </c>
      <c r="K803">
        <v>37</v>
      </c>
      <c r="L803" t="s">
        <v>722</v>
      </c>
      <c r="M803">
        <v>0</v>
      </c>
      <c r="N803">
        <v>150</v>
      </c>
      <c r="O803">
        <v>-647</v>
      </c>
      <c r="P803">
        <v>0.5</v>
      </c>
      <c r="Q803">
        <v>0</v>
      </c>
      <c r="R803">
        <v>0</v>
      </c>
      <c r="S803" t="s">
        <v>722</v>
      </c>
      <c r="T803" t="s">
        <v>722</v>
      </c>
    </row>
    <row r="804" spans="1:20">
      <c r="A804" t="s">
        <v>1316</v>
      </c>
      <c r="B804" t="s">
        <v>5</v>
      </c>
      <c r="C804" t="s">
        <v>36</v>
      </c>
      <c r="D804" t="s">
        <v>5</v>
      </c>
      <c r="E804" t="s">
        <v>36</v>
      </c>
      <c r="F804">
        <v>-172.84200000000001</v>
      </c>
      <c r="G804">
        <v>0</v>
      </c>
      <c r="H804" t="s">
        <v>722</v>
      </c>
      <c r="I804" t="s">
        <v>722</v>
      </c>
      <c r="J804">
        <v>736</v>
      </c>
      <c r="K804">
        <v>37</v>
      </c>
      <c r="L804" t="s">
        <v>722</v>
      </c>
      <c r="M804">
        <v>0</v>
      </c>
      <c r="N804">
        <v>145.5</v>
      </c>
      <c r="O804">
        <v>-651.5</v>
      </c>
      <c r="P804">
        <v>0</v>
      </c>
      <c r="Q804">
        <v>0</v>
      </c>
      <c r="R804">
        <v>0</v>
      </c>
      <c r="S804" t="s">
        <v>722</v>
      </c>
      <c r="T804" t="s">
        <v>722</v>
      </c>
    </row>
    <row r="805" spans="1:20">
      <c r="A805" t="s">
        <v>1317</v>
      </c>
      <c r="B805" t="s">
        <v>5</v>
      </c>
      <c r="C805" t="s">
        <v>41</v>
      </c>
      <c r="D805" t="s">
        <v>5</v>
      </c>
      <c r="E805" t="s">
        <v>41</v>
      </c>
      <c r="F805">
        <v>-172.84200000000001</v>
      </c>
      <c r="G805">
        <v>0</v>
      </c>
      <c r="H805" t="s">
        <v>722</v>
      </c>
      <c r="I805" t="s">
        <v>722</v>
      </c>
      <c r="J805">
        <v>736</v>
      </c>
      <c r="K805">
        <v>37</v>
      </c>
      <c r="L805" t="s">
        <v>722</v>
      </c>
      <c r="M805">
        <v>0</v>
      </c>
      <c r="N805" t="s">
        <v>722</v>
      </c>
      <c r="O805" t="s">
        <v>722</v>
      </c>
      <c r="P805">
        <v>0</v>
      </c>
      <c r="Q805">
        <v>0</v>
      </c>
      <c r="R805">
        <v>0</v>
      </c>
      <c r="S805" t="s">
        <v>722</v>
      </c>
      <c r="T805" t="s">
        <v>722</v>
      </c>
    </row>
    <row r="806" spans="1:20">
      <c r="A806" t="s">
        <v>1318</v>
      </c>
      <c r="B806" t="s">
        <v>5</v>
      </c>
      <c r="C806" t="s">
        <v>64</v>
      </c>
      <c r="D806" t="s">
        <v>5</v>
      </c>
      <c r="E806" t="s">
        <v>64</v>
      </c>
      <c r="F806">
        <v>-172.84200000000001</v>
      </c>
      <c r="G806">
        <v>0</v>
      </c>
      <c r="H806" t="s">
        <v>722</v>
      </c>
      <c r="I806" t="s">
        <v>722</v>
      </c>
      <c r="J806">
        <v>736</v>
      </c>
      <c r="K806">
        <v>37</v>
      </c>
      <c r="L806" t="s">
        <v>722</v>
      </c>
      <c r="M806" t="s">
        <v>722</v>
      </c>
      <c r="N806">
        <v>45</v>
      </c>
      <c r="O806">
        <v>-752</v>
      </c>
      <c r="P806">
        <v>0</v>
      </c>
      <c r="Q806">
        <v>0</v>
      </c>
      <c r="R806">
        <v>0</v>
      </c>
      <c r="S806" t="s">
        <v>722</v>
      </c>
      <c r="T806" t="s">
        <v>722</v>
      </c>
    </row>
    <row r="807" spans="1:20">
      <c r="A807" t="s">
        <v>1319</v>
      </c>
      <c r="B807" t="s">
        <v>5</v>
      </c>
      <c r="C807" t="s">
        <v>71</v>
      </c>
      <c r="D807" t="s">
        <v>5</v>
      </c>
      <c r="E807" t="s">
        <v>71</v>
      </c>
      <c r="F807">
        <v>-172.84200000000001</v>
      </c>
      <c r="G807">
        <v>0</v>
      </c>
      <c r="H807" t="s">
        <v>722</v>
      </c>
      <c r="I807" t="s">
        <v>722</v>
      </c>
      <c r="J807">
        <v>736</v>
      </c>
      <c r="K807">
        <v>37</v>
      </c>
      <c r="L807" t="s">
        <v>722</v>
      </c>
      <c r="M807" t="s">
        <v>722</v>
      </c>
      <c r="N807">
        <v>87</v>
      </c>
      <c r="O807">
        <v>-710</v>
      </c>
      <c r="P807">
        <v>0</v>
      </c>
      <c r="Q807">
        <v>0</v>
      </c>
      <c r="R807">
        <v>0</v>
      </c>
      <c r="S807" t="s">
        <v>722</v>
      </c>
      <c r="T807" t="s">
        <v>722</v>
      </c>
    </row>
    <row r="808" spans="1:20">
      <c r="A808" t="s">
        <v>311</v>
      </c>
      <c r="B808" t="s">
        <v>0</v>
      </c>
      <c r="C808" t="s">
        <v>39</v>
      </c>
      <c r="D808" t="s">
        <v>0</v>
      </c>
      <c r="E808" t="s">
        <v>39</v>
      </c>
      <c r="F808">
        <v>-199.83369999999999</v>
      </c>
      <c r="G808">
        <v>55.974699999999999</v>
      </c>
      <c r="H808" t="s">
        <v>722</v>
      </c>
      <c r="I808">
        <v>336</v>
      </c>
      <c r="J808">
        <v>683</v>
      </c>
      <c r="K808">
        <v>34</v>
      </c>
      <c r="L808" t="s">
        <v>722</v>
      </c>
      <c r="M808">
        <v>7.2583000000000002</v>
      </c>
      <c r="N808">
        <v>204.96</v>
      </c>
      <c r="O808">
        <v>-602.04</v>
      </c>
      <c r="P808">
        <v>0.5</v>
      </c>
      <c r="Q808">
        <v>75.046800000000005</v>
      </c>
      <c r="R808">
        <v>26.570900000000002</v>
      </c>
      <c r="S808">
        <v>3.03</v>
      </c>
      <c r="T808" t="s">
        <v>722</v>
      </c>
    </row>
    <row r="809" spans="1:20">
      <c r="A809" t="s">
        <v>307</v>
      </c>
      <c r="B809" t="s">
        <v>0</v>
      </c>
      <c r="C809" t="s">
        <v>47</v>
      </c>
      <c r="D809" t="s">
        <v>0</v>
      </c>
      <c r="E809" t="s">
        <v>47</v>
      </c>
      <c r="F809">
        <v>-201.9246</v>
      </c>
      <c r="G809">
        <v>53.883800000000001</v>
      </c>
      <c r="H809" t="s">
        <v>722</v>
      </c>
      <c r="I809">
        <v>278</v>
      </c>
      <c r="J809">
        <v>684</v>
      </c>
      <c r="K809">
        <v>35</v>
      </c>
      <c r="L809" t="s">
        <v>722</v>
      </c>
      <c r="M809">
        <v>13.521599999999999</v>
      </c>
      <c r="N809">
        <v>187.46</v>
      </c>
      <c r="O809">
        <v>-620.54</v>
      </c>
      <c r="P809">
        <v>0.5</v>
      </c>
      <c r="Q809">
        <v>145.07759999999999</v>
      </c>
      <c r="R809">
        <v>0</v>
      </c>
      <c r="S809">
        <v>8.5250000000000004</v>
      </c>
      <c r="T809">
        <v>1</v>
      </c>
    </row>
    <row r="810" spans="1:20">
      <c r="A810" t="s">
        <v>312</v>
      </c>
      <c r="B810" t="s">
        <v>0</v>
      </c>
      <c r="C810" t="s">
        <v>55</v>
      </c>
      <c r="D810" t="s">
        <v>0</v>
      </c>
      <c r="E810" t="s">
        <v>55</v>
      </c>
      <c r="F810">
        <v>-212.2594</v>
      </c>
      <c r="G810">
        <v>43.548999999999999</v>
      </c>
      <c r="H810" t="s">
        <v>722</v>
      </c>
      <c r="I810">
        <v>353</v>
      </c>
      <c r="J810">
        <v>685</v>
      </c>
      <c r="K810">
        <v>36</v>
      </c>
      <c r="L810" t="s">
        <v>722</v>
      </c>
      <c r="M810">
        <v>9.0618999999999996</v>
      </c>
      <c r="N810">
        <v>185.18</v>
      </c>
      <c r="O810">
        <v>-623.82000000000005</v>
      </c>
      <c r="P810">
        <v>1</v>
      </c>
      <c r="Q810">
        <v>77.192400000000006</v>
      </c>
      <c r="R810">
        <v>0</v>
      </c>
      <c r="S810">
        <v>6.2054</v>
      </c>
      <c r="T810" t="s">
        <v>722</v>
      </c>
    </row>
    <row r="811" spans="1:20">
      <c r="A811" t="s">
        <v>308</v>
      </c>
      <c r="B811" t="s">
        <v>0</v>
      </c>
      <c r="C811" t="s">
        <v>132</v>
      </c>
      <c r="D811" t="s">
        <v>0</v>
      </c>
      <c r="E811" t="s">
        <v>132</v>
      </c>
      <c r="F811">
        <v>-218.63300000000001</v>
      </c>
      <c r="G811">
        <v>37.175400000000003</v>
      </c>
      <c r="H811" t="s">
        <v>722</v>
      </c>
      <c r="I811">
        <v>267</v>
      </c>
      <c r="J811">
        <v>686</v>
      </c>
      <c r="K811">
        <v>37</v>
      </c>
      <c r="L811" t="s">
        <v>722</v>
      </c>
      <c r="M811">
        <v>8.0383999999999993</v>
      </c>
      <c r="N811">
        <v>195.21</v>
      </c>
      <c r="O811">
        <v>-614.79</v>
      </c>
      <c r="P811">
        <v>1</v>
      </c>
      <c r="Q811">
        <v>65.003500000000003</v>
      </c>
      <c r="R811">
        <v>1.0139</v>
      </c>
      <c r="S811">
        <v>6.0452000000000004</v>
      </c>
      <c r="T811" t="s">
        <v>722</v>
      </c>
    </row>
    <row r="812" spans="1:20">
      <c r="A812" t="s">
        <v>309</v>
      </c>
      <c r="B812" t="s">
        <v>0</v>
      </c>
      <c r="C812" t="s">
        <v>44</v>
      </c>
      <c r="D812" t="s">
        <v>0</v>
      </c>
      <c r="E812" t="s">
        <v>44</v>
      </c>
      <c r="F812">
        <v>-224.00970000000001</v>
      </c>
      <c r="G812">
        <v>31.7988</v>
      </c>
      <c r="H812" t="s">
        <v>722</v>
      </c>
      <c r="I812">
        <v>357</v>
      </c>
      <c r="J812">
        <v>687</v>
      </c>
      <c r="K812">
        <v>38</v>
      </c>
      <c r="L812" t="s">
        <v>722</v>
      </c>
      <c r="M812">
        <v>5.3933</v>
      </c>
      <c r="N812">
        <v>218.29</v>
      </c>
      <c r="O812">
        <v>-592.71</v>
      </c>
      <c r="P812">
        <v>0.5</v>
      </c>
      <c r="Q812">
        <v>71.362899999999996</v>
      </c>
      <c r="R812">
        <v>0</v>
      </c>
      <c r="S812">
        <v>3.8780999999999999</v>
      </c>
      <c r="T812" t="s">
        <v>722</v>
      </c>
    </row>
    <row r="813" spans="1:20">
      <c r="A813" t="s">
        <v>1196</v>
      </c>
      <c r="B813" t="s">
        <v>0</v>
      </c>
      <c r="C813" t="s">
        <v>341</v>
      </c>
      <c r="D813" t="s">
        <v>0</v>
      </c>
      <c r="E813" t="s">
        <v>341</v>
      </c>
      <c r="F813">
        <v>-229.3331</v>
      </c>
      <c r="G813">
        <v>26.4754</v>
      </c>
      <c r="H813" t="s">
        <v>722</v>
      </c>
      <c r="I813" t="s">
        <v>722</v>
      </c>
      <c r="J813">
        <v>688</v>
      </c>
      <c r="K813">
        <v>39</v>
      </c>
      <c r="L813" t="s">
        <v>722</v>
      </c>
      <c r="M813">
        <v>4.1288999999999998</v>
      </c>
      <c r="N813" t="s">
        <v>722</v>
      </c>
      <c r="O813" t="s">
        <v>722</v>
      </c>
      <c r="P813">
        <v>1</v>
      </c>
      <c r="Q813">
        <v>33.001300000000001</v>
      </c>
      <c r="R813">
        <v>0</v>
      </c>
      <c r="S813">
        <v>5.3696000000000002</v>
      </c>
      <c r="T813" t="s">
        <v>722</v>
      </c>
    </row>
    <row r="814" spans="1:20">
      <c r="A814" t="s">
        <v>306</v>
      </c>
      <c r="B814" t="s">
        <v>0</v>
      </c>
      <c r="C814" t="s">
        <v>73</v>
      </c>
      <c r="D814" t="s">
        <v>0</v>
      </c>
      <c r="E814" t="s">
        <v>73</v>
      </c>
      <c r="F814">
        <v>-229.47290000000001</v>
      </c>
      <c r="G814">
        <v>26.3355</v>
      </c>
      <c r="H814" t="s">
        <v>722</v>
      </c>
      <c r="I814">
        <v>354</v>
      </c>
      <c r="J814">
        <v>689</v>
      </c>
      <c r="K814">
        <v>40</v>
      </c>
      <c r="L814" t="s">
        <v>722</v>
      </c>
      <c r="M814">
        <v>9.0311000000000003</v>
      </c>
      <c r="N814">
        <v>210.88</v>
      </c>
      <c r="O814">
        <v>-602.12</v>
      </c>
      <c r="P814">
        <v>0.5</v>
      </c>
      <c r="Q814">
        <v>37.194400000000002</v>
      </c>
      <c r="R814">
        <v>0</v>
      </c>
      <c r="S814">
        <v>2.1993</v>
      </c>
      <c r="T814" t="s">
        <v>722</v>
      </c>
    </row>
    <row r="815" spans="1:20">
      <c r="A815" t="s">
        <v>819</v>
      </c>
      <c r="B815" t="s">
        <v>0</v>
      </c>
      <c r="C815" t="s">
        <v>47</v>
      </c>
      <c r="D815" t="s">
        <v>0</v>
      </c>
      <c r="E815" t="s">
        <v>47</v>
      </c>
      <c r="F815">
        <v>-237.4512</v>
      </c>
      <c r="G815">
        <v>18.357299999999999</v>
      </c>
      <c r="H815" t="s">
        <v>722</v>
      </c>
      <c r="I815" t="s">
        <v>722</v>
      </c>
      <c r="J815">
        <v>690</v>
      </c>
      <c r="K815">
        <v>41</v>
      </c>
      <c r="L815" t="s">
        <v>722</v>
      </c>
      <c r="M815">
        <v>3.7734999999999999</v>
      </c>
      <c r="N815" t="s">
        <v>722</v>
      </c>
      <c r="O815" t="s">
        <v>722</v>
      </c>
      <c r="P815">
        <v>0.33329999999999999</v>
      </c>
      <c r="Q815">
        <v>32.093400000000003</v>
      </c>
      <c r="R815">
        <v>0</v>
      </c>
      <c r="S815">
        <v>2.5712999999999999</v>
      </c>
      <c r="T815" t="s">
        <v>722</v>
      </c>
    </row>
    <row r="816" spans="1:20">
      <c r="A816" t="s">
        <v>302</v>
      </c>
      <c r="B816" t="s">
        <v>0</v>
      </c>
      <c r="C816" t="s">
        <v>68</v>
      </c>
      <c r="D816" t="s">
        <v>0</v>
      </c>
      <c r="E816" t="s">
        <v>68</v>
      </c>
      <c r="F816">
        <v>-239.55699999999999</v>
      </c>
      <c r="G816">
        <v>16.2515</v>
      </c>
      <c r="H816" t="s">
        <v>722</v>
      </c>
      <c r="I816" t="s">
        <v>722</v>
      </c>
      <c r="J816">
        <v>691</v>
      </c>
      <c r="K816">
        <v>42</v>
      </c>
      <c r="L816" t="s">
        <v>722</v>
      </c>
      <c r="M816">
        <v>3.9624999999999999</v>
      </c>
      <c r="N816">
        <v>341</v>
      </c>
      <c r="O816">
        <v>-474</v>
      </c>
      <c r="P816">
        <v>0.5</v>
      </c>
      <c r="Q816">
        <v>30.772099999999998</v>
      </c>
      <c r="R816">
        <v>0</v>
      </c>
      <c r="S816">
        <v>3.8372000000000002</v>
      </c>
      <c r="T816" t="s">
        <v>722</v>
      </c>
    </row>
    <row r="817" spans="1:20">
      <c r="A817" t="s">
        <v>299</v>
      </c>
      <c r="B817" t="s">
        <v>0</v>
      </c>
      <c r="C817" t="s">
        <v>141</v>
      </c>
      <c r="D817" t="s">
        <v>0</v>
      </c>
      <c r="E817" t="s">
        <v>141</v>
      </c>
      <c r="F817">
        <v>-242.89230000000001</v>
      </c>
      <c r="G817">
        <v>12.9162</v>
      </c>
      <c r="H817" t="s">
        <v>722</v>
      </c>
      <c r="I817" t="s">
        <v>722</v>
      </c>
      <c r="J817">
        <v>692</v>
      </c>
      <c r="K817">
        <v>43</v>
      </c>
      <c r="L817" t="s">
        <v>722</v>
      </c>
      <c r="M817">
        <v>1.2574000000000001</v>
      </c>
      <c r="N817">
        <v>240.64</v>
      </c>
      <c r="O817">
        <v>-575.36</v>
      </c>
      <c r="P817">
        <v>0.5</v>
      </c>
      <c r="Q817">
        <v>32.116300000000003</v>
      </c>
      <c r="R817">
        <v>-1.141</v>
      </c>
      <c r="S817">
        <v>3.7633000000000001</v>
      </c>
      <c r="T817" t="s">
        <v>722</v>
      </c>
    </row>
    <row r="818" spans="1:20">
      <c r="A818" t="s">
        <v>293</v>
      </c>
      <c r="B818" t="s">
        <v>0</v>
      </c>
      <c r="C818" t="s">
        <v>88</v>
      </c>
      <c r="D818" t="s">
        <v>0</v>
      </c>
      <c r="E818" t="s">
        <v>88</v>
      </c>
      <c r="F818">
        <v>-244.1465</v>
      </c>
      <c r="G818">
        <v>11.661899999999999</v>
      </c>
      <c r="H818" t="s">
        <v>722</v>
      </c>
      <c r="I818" t="s">
        <v>722</v>
      </c>
      <c r="J818">
        <v>693</v>
      </c>
      <c r="K818">
        <v>44</v>
      </c>
      <c r="L818" t="s">
        <v>722</v>
      </c>
      <c r="M818">
        <v>0.21279999999999999</v>
      </c>
      <c r="N818" t="s">
        <v>722</v>
      </c>
      <c r="O818" t="s">
        <v>722</v>
      </c>
      <c r="P818">
        <v>0.25</v>
      </c>
      <c r="Q818">
        <v>17.6646</v>
      </c>
      <c r="R818">
        <v>0</v>
      </c>
      <c r="S818">
        <v>3.6263000000000001</v>
      </c>
      <c r="T818" t="s">
        <v>722</v>
      </c>
    </row>
    <row r="819" spans="1:20">
      <c r="A819" t="s">
        <v>292</v>
      </c>
      <c r="B819" t="s">
        <v>0</v>
      </c>
      <c r="C819" t="s">
        <v>17</v>
      </c>
      <c r="D819" t="s">
        <v>0</v>
      </c>
      <c r="E819" t="s">
        <v>17</v>
      </c>
      <c r="F819">
        <v>-244.15280000000001</v>
      </c>
      <c r="G819">
        <v>11.6557</v>
      </c>
      <c r="H819" t="s">
        <v>722</v>
      </c>
      <c r="I819" t="s">
        <v>722</v>
      </c>
      <c r="J819">
        <v>694</v>
      </c>
      <c r="K819">
        <v>45</v>
      </c>
      <c r="L819" t="s">
        <v>722</v>
      </c>
      <c r="M819">
        <v>0.92330000000000001</v>
      </c>
      <c r="N819">
        <v>177.5</v>
      </c>
      <c r="O819">
        <v>-640.5</v>
      </c>
      <c r="P819">
        <v>0.25</v>
      </c>
      <c r="Q819">
        <v>24.7363</v>
      </c>
      <c r="R819">
        <v>0</v>
      </c>
      <c r="S819">
        <v>6.05</v>
      </c>
      <c r="T819" t="s">
        <v>722</v>
      </c>
    </row>
    <row r="820" spans="1:20">
      <c r="A820" t="s">
        <v>295</v>
      </c>
      <c r="B820" t="s">
        <v>0</v>
      </c>
      <c r="C820" t="s">
        <v>53</v>
      </c>
      <c r="D820" t="s">
        <v>0</v>
      </c>
      <c r="E820" t="s">
        <v>53</v>
      </c>
      <c r="F820">
        <v>-244.5658</v>
      </c>
      <c r="G820">
        <v>11.242599999999999</v>
      </c>
      <c r="H820" t="s">
        <v>722</v>
      </c>
      <c r="I820" t="s">
        <v>722</v>
      </c>
      <c r="J820">
        <v>695</v>
      </c>
      <c r="K820">
        <v>46</v>
      </c>
      <c r="L820" t="s">
        <v>722</v>
      </c>
      <c r="M820">
        <v>1.1506000000000001</v>
      </c>
      <c r="N820">
        <v>247</v>
      </c>
      <c r="O820">
        <v>-572</v>
      </c>
      <c r="P820">
        <v>0.5</v>
      </c>
      <c r="Q820">
        <v>23.397300000000001</v>
      </c>
      <c r="R820">
        <v>0</v>
      </c>
      <c r="S820">
        <v>2.9613</v>
      </c>
      <c r="T820" t="s">
        <v>722</v>
      </c>
    </row>
    <row r="821" spans="1:20">
      <c r="A821" t="s">
        <v>303</v>
      </c>
      <c r="B821" t="s">
        <v>0</v>
      </c>
      <c r="C821" t="s">
        <v>75</v>
      </c>
      <c r="D821" t="s">
        <v>0</v>
      </c>
      <c r="E821" t="s">
        <v>75</v>
      </c>
      <c r="F821">
        <v>-245.58619999999999</v>
      </c>
      <c r="G821">
        <v>10.222200000000001</v>
      </c>
      <c r="H821" t="s">
        <v>722</v>
      </c>
      <c r="I821" t="s">
        <v>722</v>
      </c>
      <c r="J821">
        <v>696</v>
      </c>
      <c r="K821">
        <v>47</v>
      </c>
      <c r="L821" t="s">
        <v>722</v>
      </c>
      <c r="M821">
        <v>0.33150000000000002</v>
      </c>
      <c r="N821">
        <v>68</v>
      </c>
      <c r="O821">
        <v>-752</v>
      </c>
      <c r="P821">
        <v>0.25</v>
      </c>
      <c r="Q821">
        <v>17.1996</v>
      </c>
      <c r="R821">
        <v>0</v>
      </c>
      <c r="S821">
        <v>3.4329000000000001</v>
      </c>
      <c r="T821" t="s">
        <v>722</v>
      </c>
    </row>
    <row r="822" spans="1:20">
      <c r="A822" t="s">
        <v>298</v>
      </c>
      <c r="B822" t="s">
        <v>0</v>
      </c>
      <c r="C822" t="s">
        <v>95</v>
      </c>
      <c r="D822" t="s">
        <v>0</v>
      </c>
      <c r="E822" t="s">
        <v>95</v>
      </c>
      <c r="F822">
        <v>-245.8467</v>
      </c>
      <c r="G822">
        <v>9.9618000000000002</v>
      </c>
      <c r="H822" t="s">
        <v>722</v>
      </c>
      <c r="I822" t="s">
        <v>722</v>
      </c>
      <c r="J822">
        <v>697</v>
      </c>
      <c r="K822">
        <v>48</v>
      </c>
      <c r="L822" t="s">
        <v>722</v>
      </c>
      <c r="M822">
        <v>0.49299999999999999</v>
      </c>
      <c r="N822">
        <v>312</v>
      </c>
      <c r="O822">
        <v>-509</v>
      </c>
      <c r="P822">
        <v>0.25</v>
      </c>
      <c r="Q822">
        <v>15.7767</v>
      </c>
      <c r="R822">
        <v>0</v>
      </c>
      <c r="S822">
        <v>2.3668</v>
      </c>
      <c r="T822" t="s">
        <v>722</v>
      </c>
    </row>
    <row r="823" spans="1:20">
      <c r="A823" t="s">
        <v>301</v>
      </c>
      <c r="B823" t="s">
        <v>0</v>
      </c>
      <c r="C823" t="s">
        <v>28</v>
      </c>
      <c r="D823" t="s">
        <v>0</v>
      </c>
      <c r="E823" t="s">
        <v>28</v>
      </c>
      <c r="F823">
        <v>-245.9888</v>
      </c>
      <c r="G823">
        <v>9.8196999999999992</v>
      </c>
      <c r="H823" t="s">
        <v>722</v>
      </c>
      <c r="I823" t="s">
        <v>722</v>
      </c>
      <c r="J823">
        <v>698</v>
      </c>
      <c r="K823">
        <v>49</v>
      </c>
      <c r="L823" t="s">
        <v>722</v>
      </c>
      <c r="M823">
        <v>1.1338999999999999</v>
      </c>
      <c r="N823">
        <v>171.5</v>
      </c>
      <c r="O823">
        <v>-650.5</v>
      </c>
      <c r="P823">
        <v>0.5</v>
      </c>
      <c r="Q823">
        <v>18.904699999999998</v>
      </c>
      <c r="R823">
        <v>0</v>
      </c>
      <c r="S823">
        <v>3.7075</v>
      </c>
      <c r="T823" t="s">
        <v>722</v>
      </c>
    </row>
    <row r="824" spans="1:20">
      <c r="A824" t="s">
        <v>300</v>
      </c>
      <c r="B824" t="s">
        <v>0</v>
      </c>
      <c r="C824" t="s">
        <v>34</v>
      </c>
      <c r="D824" t="s">
        <v>0</v>
      </c>
      <c r="E824" t="s">
        <v>34</v>
      </c>
      <c r="F824">
        <v>-246.69059999999999</v>
      </c>
      <c r="G824">
        <v>9.1179000000000006</v>
      </c>
      <c r="H824" t="s">
        <v>722</v>
      </c>
      <c r="I824" t="s">
        <v>722</v>
      </c>
      <c r="J824">
        <v>699</v>
      </c>
      <c r="K824">
        <v>50</v>
      </c>
      <c r="L824" t="s">
        <v>722</v>
      </c>
      <c r="M824">
        <v>0.9173</v>
      </c>
      <c r="N824" t="s">
        <v>722</v>
      </c>
      <c r="O824" t="s">
        <v>722</v>
      </c>
      <c r="P824">
        <v>0.25</v>
      </c>
      <c r="Q824">
        <v>14.0738</v>
      </c>
      <c r="R824">
        <v>0</v>
      </c>
      <c r="S824">
        <v>2.4102999999999999</v>
      </c>
      <c r="T824" t="s">
        <v>722</v>
      </c>
    </row>
    <row r="825" spans="1:20">
      <c r="A825" t="s">
        <v>287</v>
      </c>
      <c r="B825" t="s">
        <v>0</v>
      </c>
      <c r="C825" t="s">
        <v>57</v>
      </c>
      <c r="D825" t="s">
        <v>0</v>
      </c>
      <c r="E825" t="s">
        <v>57</v>
      </c>
      <c r="F825">
        <v>-247.5548</v>
      </c>
      <c r="G825">
        <v>8.2537000000000003</v>
      </c>
      <c r="H825" t="s">
        <v>722</v>
      </c>
      <c r="I825" t="s">
        <v>722</v>
      </c>
      <c r="J825">
        <v>700</v>
      </c>
      <c r="K825">
        <v>51</v>
      </c>
      <c r="L825" t="s">
        <v>722</v>
      </c>
      <c r="M825">
        <v>0.2064</v>
      </c>
      <c r="N825">
        <v>254</v>
      </c>
      <c r="O825">
        <v>-570</v>
      </c>
      <c r="P825">
        <v>0.25</v>
      </c>
      <c r="Q825">
        <v>20.441500000000001</v>
      </c>
      <c r="R825">
        <v>-0.47849999999999998</v>
      </c>
      <c r="S825">
        <v>0.87080000000000002</v>
      </c>
      <c r="T825" t="s">
        <v>722</v>
      </c>
    </row>
    <row r="826" spans="1:20">
      <c r="A826" t="s">
        <v>283</v>
      </c>
      <c r="B826" t="s">
        <v>0</v>
      </c>
      <c r="C826" t="s">
        <v>73</v>
      </c>
      <c r="D826" t="s">
        <v>0</v>
      </c>
      <c r="E826" t="s">
        <v>73</v>
      </c>
      <c r="F826">
        <v>-247.661</v>
      </c>
      <c r="G826">
        <v>8.1473999999999993</v>
      </c>
      <c r="H826" t="s">
        <v>722</v>
      </c>
      <c r="I826" t="s">
        <v>722</v>
      </c>
      <c r="J826">
        <v>701</v>
      </c>
      <c r="K826">
        <v>52</v>
      </c>
      <c r="L826" t="s">
        <v>722</v>
      </c>
      <c r="M826">
        <v>0.72450000000000003</v>
      </c>
      <c r="N826">
        <v>245.67</v>
      </c>
      <c r="O826">
        <v>-579.33000000000004</v>
      </c>
      <c r="P826">
        <v>0.25</v>
      </c>
      <c r="Q826">
        <v>15.2529</v>
      </c>
      <c r="R826">
        <v>-0.33260000000000001</v>
      </c>
      <c r="S826">
        <v>4.8000999999999996</v>
      </c>
      <c r="T826" t="s">
        <v>722</v>
      </c>
    </row>
    <row r="827" spans="1:20">
      <c r="A827" t="s">
        <v>296</v>
      </c>
      <c r="B827" t="s">
        <v>0</v>
      </c>
      <c r="C827" t="s">
        <v>85</v>
      </c>
      <c r="D827" t="s">
        <v>0</v>
      </c>
      <c r="E827" t="s">
        <v>85</v>
      </c>
      <c r="F827">
        <v>-247.8613</v>
      </c>
      <c r="G827">
        <v>7.9470999999999998</v>
      </c>
      <c r="H827" t="s">
        <v>722</v>
      </c>
      <c r="I827" t="s">
        <v>722</v>
      </c>
      <c r="J827">
        <v>702</v>
      </c>
      <c r="K827">
        <v>53</v>
      </c>
      <c r="L827" t="s">
        <v>722</v>
      </c>
      <c r="M827">
        <v>1.2285999999999999</v>
      </c>
      <c r="N827">
        <v>318</v>
      </c>
      <c r="O827">
        <v>-508</v>
      </c>
      <c r="P827">
        <v>0</v>
      </c>
      <c r="Q827">
        <v>12.6449</v>
      </c>
      <c r="R827">
        <v>0</v>
      </c>
      <c r="S827">
        <v>5.2972999999999999</v>
      </c>
      <c r="T827" t="s">
        <v>722</v>
      </c>
    </row>
    <row r="828" spans="1:20">
      <c r="A828" t="s">
        <v>262</v>
      </c>
      <c r="B828" t="s">
        <v>0</v>
      </c>
      <c r="C828" t="s">
        <v>44</v>
      </c>
      <c r="D828" t="s">
        <v>0</v>
      </c>
      <c r="E828" t="s">
        <v>44</v>
      </c>
      <c r="F828">
        <v>-248.90979999999999</v>
      </c>
      <c r="G828">
        <v>6.8986999999999998</v>
      </c>
      <c r="H828" t="s">
        <v>722</v>
      </c>
      <c r="I828" t="s">
        <v>722</v>
      </c>
      <c r="J828">
        <v>703</v>
      </c>
      <c r="K828">
        <v>54</v>
      </c>
      <c r="L828" t="s">
        <v>722</v>
      </c>
      <c r="M828">
        <v>0.45979999999999999</v>
      </c>
      <c r="N828">
        <v>196.6</v>
      </c>
      <c r="O828">
        <v>-630.4</v>
      </c>
      <c r="P828">
        <v>0.75</v>
      </c>
      <c r="Q828">
        <v>16.810500000000001</v>
      </c>
      <c r="R828">
        <v>0</v>
      </c>
      <c r="S828">
        <v>9.6960999999999995</v>
      </c>
      <c r="T828" t="s">
        <v>722</v>
      </c>
    </row>
    <row r="829" spans="1:20">
      <c r="A829" t="s">
        <v>257</v>
      </c>
      <c r="B829" t="s">
        <v>0</v>
      </c>
      <c r="C829" t="s">
        <v>91</v>
      </c>
      <c r="D829" t="s">
        <v>0</v>
      </c>
      <c r="E829" t="s">
        <v>91</v>
      </c>
      <c r="F829">
        <v>-249.27010000000001</v>
      </c>
      <c r="G829">
        <v>6.5382999999999996</v>
      </c>
      <c r="H829" t="s">
        <v>722</v>
      </c>
      <c r="I829" t="s">
        <v>722</v>
      </c>
      <c r="J829">
        <v>704</v>
      </c>
      <c r="K829">
        <v>55</v>
      </c>
      <c r="L829" t="s">
        <v>722</v>
      </c>
      <c r="M829">
        <v>0.3921</v>
      </c>
      <c r="N829">
        <v>118.55</v>
      </c>
      <c r="O829">
        <v>-709.45</v>
      </c>
      <c r="P829">
        <v>0.5</v>
      </c>
      <c r="Q829">
        <v>16.290400000000002</v>
      </c>
      <c r="R829">
        <v>0</v>
      </c>
      <c r="S829">
        <v>5.2460000000000004</v>
      </c>
      <c r="T829" t="s">
        <v>722</v>
      </c>
    </row>
    <row r="830" spans="1:20">
      <c r="A830" t="s">
        <v>291</v>
      </c>
      <c r="B830" t="s">
        <v>0</v>
      </c>
      <c r="C830" t="s">
        <v>22</v>
      </c>
      <c r="D830" t="s">
        <v>0</v>
      </c>
      <c r="E830" t="s">
        <v>22</v>
      </c>
      <c r="F830">
        <v>-249.46899999999999</v>
      </c>
      <c r="G830">
        <v>6.3395000000000001</v>
      </c>
      <c r="H830" t="s">
        <v>722</v>
      </c>
      <c r="I830" t="s">
        <v>722</v>
      </c>
      <c r="J830">
        <v>705</v>
      </c>
      <c r="K830">
        <v>56</v>
      </c>
      <c r="L830" t="s">
        <v>722</v>
      </c>
      <c r="M830">
        <v>0.58730000000000004</v>
      </c>
      <c r="N830">
        <v>315.33</v>
      </c>
      <c r="O830">
        <v>-513.66999999999996</v>
      </c>
      <c r="P830">
        <v>0.5</v>
      </c>
      <c r="Q830">
        <v>13.7479</v>
      </c>
      <c r="R830">
        <v>0</v>
      </c>
      <c r="S830">
        <v>6.5048000000000004</v>
      </c>
      <c r="T830" t="s">
        <v>722</v>
      </c>
    </row>
    <row r="831" spans="1:20">
      <c r="A831" t="s">
        <v>286</v>
      </c>
      <c r="B831" t="s">
        <v>0</v>
      </c>
      <c r="C831" t="s">
        <v>24</v>
      </c>
      <c r="D831" t="s">
        <v>0</v>
      </c>
      <c r="E831" t="s">
        <v>24</v>
      </c>
      <c r="F831">
        <v>-249.85550000000001</v>
      </c>
      <c r="G831">
        <v>5.9530000000000003</v>
      </c>
      <c r="H831" t="s">
        <v>722</v>
      </c>
      <c r="I831" t="s">
        <v>722</v>
      </c>
      <c r="J831">
        <v>706</v>
      </c>
      <c r="K831">
        <v>57</v>
      </c>
      <c r="L831" t="s">
        <v>722</v>
      </c>
      <c r="M831">
        <v>0.44590000000000002</v>
      </c>
      <c r="N831">
        <v>188.25</v>
      </c>
      <c r="O831">
        <v>-641.75</v>
      </c>
      <c r="P831">
        <v>0.5</v>
      </c>
      <c r="Q831">
        <v>15.036799999999999</v>
      </c>
      <c r="R831">
        <v>0</v>
      </c>
      <c r="S831">
        <v>2.7505000000000002</v>
      </c>
      <c r="T831" t="s">
        <v>722</v>
      </c>
    </row>
    <row r="832" spans="1:20">
      <c r="A832" t="s">
        <v>273</v>
      </c>
      <c r="B832" t="s">
        <v>0</v>
      </c>
      <c r="C832" t="s">
        <v>141</v>
      </c>
      <c r="D832" t="s">
        <v>0</v>
      </c>
      <c r="E832" t="s">
        <v>141</v>
      </c>
      <c r="F832">
        <v>-250.25710000000001</v>
      </c>
      <c r="G832">
        <v>5.5514000000000001</v>
      </c>
      <c r="H832" t="s">
        <v>722</v>
      </c>
      <c r="I832" t="s">
        <v>722</v>
      </c>
      <c r="J832">
        <v>707</v>
      </c>
      <c r="K832">
        <v>58</v>
      </c>
      <c r="L832" t="s">
        <v>722</v>
      </c>
      <c r="M832">
        <v>0.44440000000000002</v>
      </c>
      <c r="N832" t="s">
        <v>722</v>
      </c>
      <c r="O832" t="s">
        <v>722</v>
      </c>
      <c r="P832">
        <v>0.25</v>
      </c>
      <c r="Q832">
        <v>13.8185</v>
      </c>
      <c r="R832">
        <v>0</v>
      </c>
      <c r="S832">
        <v>3.3028</v>
      </c>
      <c r="T832" t="s">
        <v>722</v>
      </c>
    </row>
    <row r="833" spans="1:20">
      <c r="A833" t="s">
        <v>1195</v>
      </c>
      <c r="B833" t="s">
        <v>0</v>
      </c>
      <c r="C833" t="s">
        <v>15</v>
      </c>
      <c r="D833" t="s">
        <v>0</v>
      </c>
      <c r="E833" t="s">
        <v>15</v>
      </c>
      <c r="F833">
        <v>-250.34569999999999</v>
      </c>
      <c r="G833">
        <v>5.4626999999999999</v>
      </c>
      <c r="H833" t="s">
        <v>722</v>
      </c>
      <c r="I833" t="s">
        <v>722</v>
      </c>
      <c r="J833">
        <v>708</v>
      </c>
      <c r="K833">
        <v>59</v>
      </c>
      <c r="L833" t="s">
        <v>722</v>
      </c>
      <c r="M833">
        <v>0.72970000000000002</v>
      </c>
      <c r="N833" t="s">
        <v>722</v>
      </c>
      <c r="O833" t="s">
        <v>722</v>
      </c>
      <c r="P833">
        <v>0.5</v>
      </c>
      <c r="Q833">
        <v>8.2749000000000006</v>
      </c>
      <c r="R833">
        <v>-0.26719999999999999</v>
      </c>
      <c r="S833">
        <v>4.3143000000000002</v>
      </c>
      <c r="T833" t="s">
        <v>722</v>
      </c>
    </row>
    <row r="834" spans="1:20">
      <c r="A834" t="s">
        <v>285</v>
      </c>
      <c r="B834" t="s">
        <v>0</v>
      </c>
      <c r="C834" t="s">
        <v>71</v>
      </c>
      <c r="D834" t="s">
        <v>0</v>
      </c>
      <c r="E834" t="s">
        <v>71</v>
      </c>
      <c r="F834">
        <v>-251.0573</v>
      </c>
      <c r="G834">
        <v>4.7511999999999999</v>
      </c>
      <c r="H834" t="s">
        <v>722</v>
      </c>
      <c r="I834" t="s">
        <v>722</v>
      </c>
      <c r="J834">
        <v>709</v>
      </c>
      <c r="K834">
        <v>60</v>
      </c>
      <c r="L834" t="s">
        <v>722</v>
      </c>
      <c r="M834">
        <v>4.8899999999999999E-2</v>
      </c>
      <c r="N834" t="s">
        <v>722</v>
      </c>
      <c r="O834" t="s">
        <v>722</v>
      </c>
      <c r="P834">
        <v>0</v>
      </c>
      <c r="Q834">
        <v>9.2302</v>
      </c>
      <c r="R834">
        <v>0</v>
      </c>
      <c r="S834">
        <v>4.2309999999999999</v>
      </c>
      <c r="T834" t="s">
        <v>722</v>
      </c>
    </row>
    <row r="835" spans="1:20">
      <c r="A835" t="s">
        <v>1225</v>
      </c>
      <c r="B835" t="s">
        <v>0</v>
      </c>
      <c r="C835" t="s">
        <v>28</v>
      </c>
      <c r="D835" t="s">
        <v>0</v>
      </c>
      <c r="E835" t="s">
        <v>28</v>
      </c>
      <c r="F835">
        <v>-251.09370000000001</v>
      </c>
      <c r="G835">
        <v>4.7148000000000003</v>
      </c>
      <c r="H835" t="s">
        <v>722</v>
      </c>
      <c r="I835" t="s">
        <v>722</v>
      </c>
      <c r="J835">
        <v>710</v>
      </c>
      <c r="K835">
        <v>61</v>
      </c>
      <c r="L835" t="s">
        <v>722</v>
      </c>
      <c r="M835">
        <v>0.14299999999999999</v>
      </c>
      <c r="N835">
        <v>150</v>
      </c>
      <c r="O835">
        <v>-684</v>
      </c>
      <c r="P835">
        <v>0.25</v>
      </c>
      <c r="Q835">
        <v>8.5497999999999994</v>
      </c>
      <c r="R835">
        <v>0</v>
      </c>
      <c r="S835">
        <v>3.4018000000000002</v>
      </c>
      <c r="T835" t="s">
        <v>722</v>
      </c>
    </row>
    <row r="836" spans="1:20">
      <c r="A836" t="s">
        <v>279</v>
      </c>
      <c r="B836" t="s">
        <v>0</v>
      </c>
      <c r="C836" t="s">
        <v>83</v>
      </c>
      <c r="D836" t="s">
        <v>0</v>
      </c>
      <c r="E836" t="s">
        <v>83</v>
      </c>
      <c r="F836">
        <v>-251.11869999999999</v>
      </c>
      <c r="G836">
        <v>4.6898</v>
      </c>
      <c r="H836" t="s">
        <v>722</v>
      </c>
      <c r="I836" t="s">
        <v>722</v>
      </c>
      <c r="J836">
        <v>711</v>
      </c>
      <c r="K836">
        <v>62</v>
      </c>
      <c r="L836" t="s">
        <v>722</v>
      </c>
      <c r="M836">
        <v>0.25190000000000001</v>
      </c>
      <c r="N836" t="s">
        <v>722</v>
      </c>
      <c r="O836" t="s">
        <v>722</v>
      </c>
      <c r="P836">
        <v>0.5</v>
      </c>
      <c r="Q836">
        <v>9.3049999999999997</v>
      </c>
      <c r="R836">
        <v>-0.27579999999999999</v>
      </c>
      <c r="S836">
        <v>9.6020000000000003</v>
      </c>
      <c r="T836" t="s">
        <v>722</v>
      </c>
    </row>
    <row r="837" spans="1:20">
      <c r="A837" t="s">
        <v>289</v>
      </c>
      <c r="B837" t="s">
        <v>0</v>
      </c>
      <c r="C837" t="s">
        <v>83</v>
      </c>
      <c r="D837" t="s">
        <v>0</v>
      </c>
      <c r="E837" t="s">
        <v>83</v>
      </c>
      <c r="F837">
        <v>-251.3546</v>
      </c>
      <c r="G837">
        <v>4.4538000000000002</v>
      </c>
      <c r="H837" t="s">
        <v>722</v>
      </c>
      <c r="I837" t="s">
        <v>722</v>
      </c>
      <c r="J837">
        <v>712</v>
      </c>
      <c r="K837">
        <v>63</v>
      </c>
      <c r="L837" t="s">
        <v>722</v>
      </c>
      <c r="M837">
        <v>0.13150000000000001</v>
      </c>
      <c r="N837" t="s">
        <v>722</v>
      </c>
      <c r="O837" t="s">
        <v>722</v>
      </c>
      <c r="P837">
        <v>0.5</v>
      </c>
      <c r="Q837">
        <v>10.827</v>
      </c>
      <c r="R837">
        <v>0</v>
      </c>
      <c r="S837">
        <v>4.9021999999999997</v>
      </c>
      <c r="T837" t="s">
        <v>722</v>
      </c>
    </row>
    <row r="838" spans="1:20">
      <c r="A838" t="s">
        <v>297</v>
      </c>
      <c r="B838" t="s">
        <v>0</v>
      </c>
      <c r="C838" t="s">
        <v>19</v>
      </c>
      <c r="D838" t="s">
        <v>0</v>
      </c>
      <c r="E838" t="s">
        <v>19</v>
      </c>
      <c r="F838">
        <v>-251.38640000000001</v>
      </c>
      <c r="G838">
        <v>4.4219999999999997</v>
      </c>
      <c r="H838" t="s">
        <v>722</v>
      </c>
      <c r="I838" t="s">
        <v>722</v>
      </c>
      <c r="J838">
        <v>713</v>
      </c>
      <c r="K838">
        <v>64</v>
      </c>
      <c r="L838" t="s">
        <v>722</v>
      </c>
      <c r="M838">
        <v>0.56310000000000004</v>
      </c>
      <c r="N838">
        <v>137</v>
      </c>
      <c r="O838">
        <v>-700</v>
      </c>
      <c r="P838">
        <v>0.25</v>
      </c>
      <c r="Q838">
        <v>9.2149000000000001</v>
      </c>
      <c r="R838">
        <v>-1.3819999999999999</v>
      </c>
      <c r="S838">
        <v>4.0716000000000001</v>
      </c>
      <c r="T838" t="s">
        <v>722</v>
      </c>
    </row>
    <row r="839" spans="1:20">
      <c r="A839" t="s">
        <v>305</v>
      </c>
      <c r="B839" t="s">
        <v>0</v>
      </c>
      <c r="C839" t="s">
        <v>36</v>
      </c>
      <c r="D839" t="s">
        <v>0</v>
      </c>
      <c r="E839" t="s">
        <v>36</v>
      </c>
      <c r="F839">
        <v>-251.58580000000001</v>
      </c>
      <c r="G839">
        <v>4.2225999999999999</v>
      </c>
      <c r="H839" t="s">
        <v>722</v>
      </c>
      <c r="I839" t="s">
        <v>722</v>
      </c>
      <c r="J839">
        <v>714</v>
      </c>
      <c r="K839">
        <v>65</v>
      </c>
      <c r="L839" t="s">
        <v>722</v>
      </c>
      <c r="M839">
        <v>0.90449999999999997</v>
      </c>
      <c r="N839">
        <v>436</v>
      </c>
      <c r="O839">
        <v>-402</v>
      </c>
      <c r="P839">
        <v>0</v>
      </c>
      <c r="Q839">
        <v>7.8284000000000002</v>
      </c>
      <c r="R839">
        <v>0</v>
      </c>
      <c r="S839">
        <v>3.5705</v>
      </c>
      <c r="T839" t="s">
        <v>722</v>
      </c>
    </row>
    <row r="840" spans="1:20">
      <c r="A840" t="s">
        <v>258</v>
      </c>
      <c r="B840" t="s">
        <v>0</v>
      </c>
      <c r="C840" t="s">
        <v>55</v>
      </c>
      <c r="D840" t="s">
        <v>0</v>
      </c>
      <c r="E840" t="s">
        <v>55</v>
      </c>
      <c r="F840">
        <v>-252.3133</v>
      </c>
      <c r="G840">
        <v>3.4952000000000001</v>
      </c>
      <c r="H840" t="s">
        <v>722</v>
      </c>
      <c r="I840" t="s">
        <v>722</v>
      </c>
      <c r="J840">
        <v>715</v>
      </c>
      <c r="K840">
        <v>66</v>
      </c>
      <c r="L840" t="s">
        <v>722</v>
      </c>
      <c r="M840">
        <v>0.41110000000000002</v>
      </c>
      <c r="N840">
        <v>293</v>
      </c>
      <c r="O840">
        <v>-546</v>
      </c>
      <c r="P840">
        <v>0.5</v>
      </c>
      <c r="Q840">
        <v>10.0495</v>
      </c>
      <c r="R840">
        <v>-0.41370000000000001</v>
      </c>
      <c r="S840">
        <v>6.5023</v>
      </c>
      <c r="T840" t="s">
        <v>722</v>
      </c>
    </row>
    <row r="841" spans="1:20">
      <c r="A841" t="s">
        <v>294</v>
      </c>
      <c r="B841" t="s">
        <v>0</v>
      </c>
      <c r="C841" t="s">
        <v>15</v>
      </c>
      <c r="D841" t="s">
        <v>0</v>
      </c>
      <c r="E841" t="s">
        <v>15</v>
      </c>
      <c r="F841">
        <v>-252.66749999999999</v>
      </c>
      <c r="G841">
        <v>3.141</v>
      </c>
      <c r="H841" t="s">
        <v>722</v>
      </c>
      <c r="I841" t="s">
        <v>722</v>
      </c>
      <c r="J841">
        <v>716</v>
      </c>
      <c r="K841">
        <v>67</v>
      </c>
      <c r="L841" t="s">
        <v>722</v>
      </c>
      <c r="M841">
        <v>0.12479999999999999</v>
      </c>
      <c r="N841">
        <v>290</v>
      </c>
      <c r="O841">
        <v>-550</v>
      </c>
      <c r="P841">
        <v>0</v>
      </c>
      <c r="Q841">
        <v>7.5541</v>
      </c>
      <c r="R841">
        <v>-0.11600000000000001</v>
      </c>
      <c r="S841">
        <v>4.1890000000000001</v>
      </c>
      <c r="T841" t="s">
        <v>722</v>
      </c>
    </row>
    <row r="842" spans="1:20">
      <c r="A842" t="s">
        <v>266</v>
      </c>
      <c r="B842" t="s">
        <v>0</v>
      </c>
      <c r="C842" t="s">
        <v>95</v>
      </c>
      <c r="D842" t="s">
        <v>0</v>
      </c>
      <c r="E842" t="s">
        <v>95</v>
      </c>
      <c r="F842">
        <v>-252.78120000000001</v>
      </c>
      <c r="G842">
        <v>3.0272999999999999</v>
      </c>
      <c r="H842" t="s">
        <v>722</v>
      </c>
      <c r="I842" t="s">
        <v>722</v>
      </c>
      <c r="J842">
        <v>717</v>
      </c>
      <c r="K842">
        <v>68</v>
      </c>
      <c r="L842" t="s">
        <v>722</v>
      </c>
      <c r="M842">
        <v>8.43E-2</v>
      </c>
      <c r="N842">
        <v>311</v>
      </c>
      <c r="O842">
        <v>-530</v>
      </c>
      <c r="P842">
        <v>0.25</v>
      </c>
      <c r="Q842">
        <v>6.1208</v>
      </c>
      <c r="R842">
        <v>0</v>
      </c>
      <c r="S842">
        <v>3.9247000000000001</v>
      </c>
      <c r="T842" t="s">
        <v>722</v>
      </c>
    </row>
    <row r="843" spans="1:20">
      <c r="A843" t="s">
        <v>259</v>
      </c>
      <c r="B843" t="s">
        <v>0</v>
      </c>
      <c r="C843" t="s">
        <v>62</v>
      </c>
      <c r="D843" t="s">
        <v>0</v>
      </c>
      <c r="E843" t="s">
        <v>62</v>
      </c>
      <c r="F843">
        <v>-252.80340000000001</v>
      </c>
      <c r="G843">
        <v>3.0049999999999999</v>
      </c>
      <c r="H843" t="s">
        <v>722</v>
      </c>
      <c r="I843" t="s">
        <v>722</v>
      </c>
      <c r="J843">
        <v>718</v>
      </c>
      <c r="K843">
        <v>69</v>
      </c>
      <c r="L843" t="s">
        <v>722</v>
      </c>
      <c r="M843">
        <v>0.24410000000000001</v>
      </c>
      <c r="N843">
        <v>121.42</v>
      </c>
      <c r="O843">
        <v>-720.58</v>
      </c>
      <c r="P843">
        <v>0.5</v>
      </c>
      <c r="Q843">
        <v>7.3388</v>
      </c>
      <c r="R843">
        <v>0</v>
      </c>
      <c r="S843">
        <v>7.4336000000000002</v>
      </c>
      <c r="T843" t="s">
        <v>722</v>
      </c>
    </row>
    <row r="844" spans="1:20">
      <c r="A844" t="s">
        <v>268</v>
      </c>
      <c r="B844" t="s">
        <v>0</v>
      </c>
      <c r="C844" t="s">
        <v>44</v>
      </c>
      <c r="D844" t="s">
        <v>0</v>
      </c>
      <c r="E844" t="s">
        <v>44</v>
      </c>
      <c r="F844">
        <v>-252.92740000000001</v>
      </c>
      <c r="G844">
        <v>2.8809999999999998</v>
      </c>
      <c r="H844" t="s">
        <v>722</v>
      </c>
      <c r="I844" t="s">
        <v>722</v>
      </c>
      <c r="J844">
        <v>719</v>
      </c>
      <c r="K844">
        <v>70</v>
      </c>
      <c r="L844" t="s">
        <v>722</v>
      </c>
      <c r="M844">
        <v>0.2485</v>
      </c>
      <c r="N844">
        <v>83</v>
      </c>
      <c r="O844">
        <v>-760</v>
      </c>
      <c r="P844">
        <v>0.25</v>
      </c>
      <c r="Q844">
        <v>6.0410000000000004</v>
      </c>
      <c r="R844">
        <v>-1.1439999999999999</v>
      </c>
      <c r="S844">
        <v>3.1867000000000001</v>
      </c>
      <c r="T844" t="s">
        <v>722</v>
      </c>
    </row>
    <row r="845" spans="1:20">
      <c r="A845" t="s">
        <v>1205</v>
      </c>
      <c r="B845" t="s">
        <v>0</v>
      </c>
      <c r="C845" t="s">
        <v>26</v>
      </c>
      <c r="D845" t="s">
        <v>0</v>
      </c>
      <c r="E845" t="s">
        <v>26</v>
      </c>
      <c r="F845">
        <v>-253.16749999999999</v>
      </c>
      <c r="G845">
        <v>2.6408999999999998</v>
      </c>
      <c r="H845" t="s">
        <v>722</v>
      </c>
      <c r="I845" t="s">
        <v>722</v>
      </c>
      <c r="J845">
        <v>720</v>
      </c>
      <c r="K845">
        <v>71</v>
      </c>
      <c r="L845" t="s">
        <v>722</v>
      </c>
      <c r="M845">
        <v>0.10150000000000001</v>
      </c>
      <c r="N845">
        <v>22</v>
      </c>
      <c r="O845">
        <v>-822</v>
      </c>
      <c r="P845">
        <v>0.25</v>
      </c>
      <c r="Q845">
        <v>6.2382999999999997</v>
      </c>
      <c r="R845">
        <v>0</v>
      </c>
      <c r="S845">
        <v>4.4656000000000002</v>
      </c>
      <c r="T845" t="s">
        <v>722</v>
      </c>
    </row>
    <row r="846" spans="1:20">
      <c r="A846" t="s">
        <v>271</v>
      </c>
      <c r="B846" t="s">
        <v>0</v>
      </c>
      <c r="C846" t="s">
        <v>68</v>
      </c>
      <c r="D846" t="s">
        <v>0</v>
      </c>
      <c r="E846" t="s">
        <v>68</v>
      </c>
      <c r="F846">
        <v>-253.18430000000001</v>
      </c>
      <c r="G846">
        <v>2.6240999999999999</v>
      </c>
      <c r="H846" t="s">
        <v>722</v>
      </c>
      <c r="I846" t="s">
        <v>722</v>
      </c>
      <c r="J846">
        <v>721</v>
      </c>
      <c r="K846">
        <v>72</v>
      </c>
      <c r="L846" t="s">
        <v>722</v>
      </c>
      <c r="M846">
        <v>0.19370000000000001</v>
      </c>
      <c r="N846" t="s">
        <v>722</v>
      </c>
      <c r="O846" t="s">
        <v>722</v>
      </c>
      <c r="P846">
        <v>0.25</v>
      </c>
      <c r="Q846">
        <v>6.2205000000000004</v>
      </c>
      <c r="R846">
        <v>0</v>
      </c>
      <c r="S846">
        <v>4.0891999999999999</v>
      </c>
      <c r="T846" t="s">
        <v>722</v>
      </c>
    </row>
    <row r="847" spans="1:20">
      <c r="A847" t="s">
        <v>284</v>
      </c>
      <c r="B847" t="s">
        <v>0</v>
      </c>
      <c r="C847" t="s">
        <v>49</v>
      </c>
      <c r="D847" t="s">
        <v>0</v>
      </c>
      <c r="E847" t="s">
        <v>49</v>
      </c>
      <c r="F847">
        <v>-253.3537</v>
      </c>
      <c r="G847">
        <v>2.4546999999999999</v>
      </c>
      <c r="H847" t="s">
        <v>722</v>
      </c>
      <c r="I847" t="s">
        <v>722</v>
      </c>
      <c r="J847">
        <v>722</v>
      </c>
      <c r="K847">
        <v>73</v>
      </c>
      <c r="L847" t="s">
        <v>722</v>
      </c>
      <c r="M847">
        <v>0.22189999999999999</v>
      </c>
      <c r="N847" t="s">
        <v>722</v>
      </c>
      <c r="O847" t="s">
        <v>722</v>
      </c>
      <c r="P847">
        <v>0.25</v>
      </c>
      <c r="Q847">
        <v>6.4762000000000004</v>
      </c>
      <c r="R847">
        <v>-2.8079999999999998</v>
      </c>
      <c r="S847">
        <v>4.2217000000000002</v>
      </c>
      <c r="T847" t="s">
        <v>722</v>
      </c>
    </row>
    <row r="848" spans="1:20">
      <c r="A848" t="s">
        <v>288</v>
      </c>
      <c r="B848" t="s">
        <v>0</v>
      </c>
      <c r="C848" t="s">
        <v>30</v>
      </c>
      <c r="D848" t="s">
        <v>0</v>
      </c>
      <c r="E848" t="s">
        <v>30</v>
      </c>
      <c r="F848">
        <v>-253.4024</v>
      </c>
      <c r="G848">
        <v>2.4060000000000001</v>
      </c>
      <c r="H848" t="s">
        <v>722</v>
      </c>
      <c r="I848" t="s">
        <v>722</v>
      </c>
      <c r="J848">
        <v>723</v>
      </c>
      <c r="K848">
        <v>74</v>
      </c>
      <c r="L848" t="s">
        <v>722</v>
      </c>
      <c r="M848">
        <v>0.44779999999999998</v>
      </c>
      <c r="N848">
        <v>226</v>
      </c>
      <c r="O848">
        <v>-621</v>
      </c>
      <c r="P848">
        <v>0.25</v>
      </c>
      <c r="Q848">
        <v>7.2107999999999999</v>
      </c>
      <c r="R848">
        <v>-0.80200000000000005</v>
      </c>
      <c r="S848">
        <v>3.1497999999999999</v>
      </c>
      <c r="T848" t="s">
        <v>722</v>
      </c>
    </row>
    <row r="849" spans="1:20">
      <c r="A849" t="s">
        <v>277</v>
      </c>
      <c r="B849" t="s">
        <v>0</v>
      </c>
      <c r="C849" t="s">
        <v>32</v>
      </c>
      <c r="D849" t="s">
        <v>0</v>
      </c>
      <c r="E849" t="s">
        <v>32</v>
      </c>
      <c r="F849">
        <v>-253.74879999999999</v>
      </c>
      <c r="G849">
        <v>2.0596000000000001</v>
      </c>
      <c r="H849" t="s">
        <v>722</v>
      </c>
      <c r="I849" t="s">
        <v>722</v>
      </c>
      <c r="J849">
        <v>724</v>
      </c>
      <c r="K849">
        <v>75</v>
      </c>
      <c r="L849" t="s">
        <v>722</v>
      </c>
      <c r="M849">
        <v>0.2787</v>
      </c>
      <c r="N849" t="s">
        <v>722</v>
      </c>
      <c r="O849" t="s">
        <v>722</v>
      </c>
      <c r="P849">
        <v>0.25</v>
      </c>
      <c r="Q849">
        <v>4.2534999999999998</v>
      </c>
      <c r="R849">
        <v>0</v>
      </c>
      <c r="S849">
        <v>3.7795999999999998</v>
      </c>
      <c r="T849" t="s">
        <v>722</v>
      </c>
    </row>
    <row r="850" spans="1:20">
      <c r="A850" t="s">
        <v>290</v>
      </c>
      <c r="B850" t="s">
        <v>0</v>
      </c>
      <c r="C850" t="s">
        <v>62</v>
      </c>
      <c r="D850" t="s">
        <v>0</v>
      </c>
      <c r="E850" t="s">
        <v>62</v>
      </c>
      <c r="F850">
        <v>-253.95150000000001</v>
      </c>
      <c r="G850">
        <v>1.857</v>
      </c>
      <c r="H850" t="s">
        <v>722</v>
      </c>
      <c r="I850" t="s">
        <v>722</v>
      </c>
      <c r="J850">
        <v>725</v>
      </c>
      <c r="K850">
        <v>76</v>
      </c>
      <c r="L850" t="s">
        <v>722</v>
      </c>
      <c r="M850">
        <v>0.1656</v>
      </c>
      <c r="N850" t="s">
        <v>722</v>
      </c>
      <c r="O850" t="s">
        <v>722</v>
      </c>
      <c r="P850">
        <v>0</v>
      </c>
      <c r="Q850">
        <v>4.2363999999999997</v>
      </c>
      <c r="R850">
        <v>-0.18</v>
      </c>
      <c r="S850">
        <v>4.4175000000000004</v>
      </c>
      <c r="T850" t="s">
        <v>722</v>
      </c>
    </row>
    <row r="851" spans="1:20">
      <c r="A851" t="s">
        <v>278</v>
      </c>
      <c r="B851" t="s">
        <v>0</v>
      </c>
      <c r="C851" t="s">
        <v>132</v>
      </c>
      <c r="D851" t="s">
        <v>0</v>
      </c>
      <c r="E851" t="s">
        <v>132</v>
      </c>
      <c r="F851">
        <v>-254.1036</v>
      </c>
      <c r="G851">
        <v>1.7048000000000001</v>
      </c>
      <c r="H851" t="s">
        <v>722</v>
      </c>
      <c r="I851">
        <v>315</v>
      </c>
      <c r="J851">
        <v>726</v>
      </c>
      <c r="K851">
        <v>77</v>
      </c>
      <c r="L851" t="s">
        <v>722</v>
      </c>
      <c r="M851">
        <v>0.16839999999999999</v>
      </c>
      <c r="N851" t="s">
        <v>722</v>
      </c>
      <c r="O851" t="s">
        <v>722</v>
      </c>
      <c r="P851">
        <v>1</v>
      </c>
      <c r="Q851">
        <v>8.2652999999999999</v>
      </c>
      <c r="R851">
        <v>-0.10059999999999999</v>
      </c>
      <c r="S851">
        <v>5.9646999999999997</v>
      </c>
      <c r="T851" t="s">
        <v>722</v>
      </c>
    </row>
    <row r="852" spans="1:20">
      <c r="A852" t="s">
        <v>256</v>
      </c>
      <c r="B852" t="s">
        <v>0</v>
      </c>
      <c r="C852" t="s">
        <v>95</v>
      </c>
      <c r="D852" t="s">
        <v>0</v>
      </c>
      <c r="E852" t="s">
        <v>95</v>
      </c>
      <c r="F852">
        <v>-254.13059999999999</v>
      </c>
      <c r="G852">
        <v>1.6778999999999999</v>
      </c>
      <c r="H852" t="s">
        <v>722</v>
      </c>
      <c r="I852" t="s">
        <v>722</v>
      </c>
      <c r="J852">
        <v>727</v>
      </c>
      <c r="K852">
        <v>78</v>
      </c>
      <c r="L852" t="s">
        <v>722</v>
      </c>
      <c r="M852">
        <v>0.4143</v>
      </c>
      <c r="N852">
        <v>116.7</v>
      </c>
      <c r="O852">
        <v>-734.3</v>
      </c>
      <c r="P852">
        <v>0.25</v>
      </c>
      <c r="Q852">
        <v>3.6762999999999999</v>
      </c>
      <c r="R852">
        <v>0</v>
      </c>
      <c r="S852">
        <v>7.4291999999999998</v>
      </c>
      <c r="T852" t="s">
        <v>722</v>
      </c>
    </row>
    <row r="853" spans="1:20">
      <c r="A853" t="s">
        <v>282</v>
      </c>
      <c r="B853" t="s">
        <v>0</v>
      </c>
      <c r="C853" t="s">
        <v>64</v>
      </c>
      <c r="D853" t="s">
        <v>0</v>
      </c>
      <c r="E853" t="s">
        <v>64</v>
      </c>
      <c r="F853">
        <v>-254.4135</v>
      </c>
      <c r="G853">
        <v>1.395</v>
      </c>
      <c r="H853" t="s">
        <v>722</v>
      </c>
      <c r="I853" t="s">
        <v>722</v>
      </c>
      <c r="J853">
        <v>728</v>
      </c>
      <c r="K853">
        <v>79</v>
      </c>
      <c r="L853" t="s">
        <v>722</v>
      </c>
      <c r="M853">
        <v>0.50970000000000004</v>
      </c>
      <c r="N853" t="s">
        <v>722</v>
      </c>
      <c r="O853" t="s">
        <v>722</v>
      </c>
      <c r="P853">
        <v>0.25</v>
      </c>
      <c r="Q853">
        <v>6.7462</v>
      </c>
      <c r="R853">
        <v>-4.1399999999999997</v>
      </c>
      <c r="S853">
        <v>3.8165</v>
      </c>
      <c r="T853" t="s">
        <v>722</v>
      </c>
    </row>
    <row r="854" spans="1:20">
      <c r="A854" t="s">
        <v>260</v>
      </c>
      <c r="B854" t="s">
        <v>0</v>
      </c>
      <c r="C854" t="s">
        <v>22</v>
      </c>
      <c r="D854" t="s">
        <v>0</v>
      </c>
      <c r="E854" t="s">
        <v>22</v>
      </c>
      <c r="F854">
        <v>-254.6763</v>
      </c>
      <c r="G854">
        <v>1.1322000000000001</v>
      </c>
      <c r="H854" t="s">
        <v>722</v>
      </c>
      <c r="I854" t="s">
        <v>722</v>
      </c>
      <c r="J854">
        <v>729</v>
      </c>
      <c r="K854">
        <v>80</v>
      </c>
      <c r="L854" t="s">
        <v>722</v>
      </c>
      <c r="M854">
        <v>0.53990000000000005</v>
      </c>
      <c r="N854">
        <v>92.24</v>
      </c>
      <c r="O854">
        <v>-760.76</v>
      </c>
      <c r="P854">
        <v>0.25</v>
      </c>
      <c r="Q854">
        <v>2.7650000000000001</v>
      </c>
      <c r="R854">
        <v>0</v>
      </c>
      <c r="S854">
        <v>7.3392999999999997</v>
      </c>
      <c r="T854" t="s">
        <v>722</v>
      </c>
    </row>
    <row r="855" spans="1:20">
      <c r="A855" t="s">
        <v>1197</v>
      </c>
      <c r="B855" t="s">
        <v>0</v>
      </c>
      <c r="C855" t="s">
        <v>341</v>
      </c>
      <c r="D855" t="s">
        <v>0</v>
      </c>
      <c r="E855" t="s">
        <v>341</v>
      </c>
      <c r="F855">
        <v>-255.17</v>
      </c>
      <c r="G855">
        <v>0.63839999999999997</v>
      </c>
      <c r="H855" t="s">
        <v>722</v>
      </c>
      <c r="I855" t="s">
        <v>722</v>
      </c>
      <c r="J855">
        <v>730</v>
      </c>
      <c r="K855">
        <v>81</v>
      </c>
      <c r="L855" t="s">
        <v>722</v>
      </c>
      <c r="M855">
        <v>0.1363</v>
      </c>
      <c r="N855">
        <v>148.5</v>
      </c>
      <c r="O855">
        <v>-705.5</v>
      </c>
      <c r="P855">
        <v>0.5</v>
      </c>
      <c r="Q855">
        <v>2.0592999999999999</v>
      </c>
      <c r="R855">
        <v>-0.69399999999999995</v>
      </c>
      <c r="S855">
        <v>5.4062000000000001</v>
      </c>
      <c r="T855" t="s">
        <v>722</v>
      </c>
    </row>
    <row r="856" spans="1:20">
      <c r="A856" t="s">
        <v>274</v>
      </c>
      <c r="B856" t="s">
        <v>0</v>
      </c>
      <c r="C856" t="s">
        <v>39</v>
      </c>
      <c r="D856" t="s">
        <v>0</v>
      </c>
      <c r="E856" t="s">
        <v>39</v>
      </c>
      <c r="F856">
        <v>-255.26230000000001</v>
      </c>
      <c r="G856">
        <v>0.54620000000000002</v>
      </c>
      <c r="H856" t="s">
        <v>722</v>
      </c>
      <c r="I856" t="s">
        <v>722</v>
      </c>
      <c r="J856">
        <v>731</v>
      </c>
      <c r="K856">
        <v>82</v>
      </c>
      <c r="L856" t="s">
        <v>722</v>
      </c>
      <c r="M856">
        <v>0.16250000000000001</v>
      </c>
      <c r="N856" t="s">
        <v>722</v>
      </c>
      <c r="O856" t="s">
        <v>722</v>
      </c>
      <c r="P856">
        <v>0.25</v>
      </c>
      <c r="Q856">
        <v>1.0987</v>
      </c>
      <c r="R856">
        <v>-0.20680000000000001</v>
      </c>
      <c r="S856">
        <v>5.8665000000000003</v>
      </c>
      <c r="T856" t="s">
        <v>722</v>
      </c>
    </row>
    <row r="857" spans="1:20">
      <c r="A857" t="s">
        <v>275</v>
      </c>
      <c r="B857" t="s">
        <v>0</v>
      </c>
      <c r="C857" t="s">
        <v>41</v>
      </c>
      <c r="D857" t="s">
        <v>0</v>
      </c>
      <c r="E857" t="s">
        <v>41</v>
      </c>
      <c r="F857">
        <v>-255.3503</v>
      </c>
      <c r="G857">
        <v>0.45810000000000001</v>
      </c>
      <c r="H857" t="s">
        <v>722</v>
      </c>
      <c r="I857" t="s">
        <v>722</v>
      </c>
      <c r="J857">
        <v>732</v>
      </c>
      <c r="K857">
        <v>83</v>
      </c>
      <c r="L857" t="s">
        <v>722</v>
      </c>
      <c r="M857">
        <v>0.25209999999999999</v>
      </c>
      <c r="N857" t="s">
        <v>722</v>
      </c>
      <c r="O857" t="s">
        <v>722</v>
      </c>
      <c r="P857">
        <v>0.33329999999999999</v>
      </c>
      <c r="Q857">
        <v>0.69799999999999995</v>
      </c>
      <c r="R857">
        <v>0</v>
      </c>
      <c r="S857">
        <v>4.6189</v>
      </c>
      <c r="T857" t="s">
        <v>722</v>
      </c>
    </row>
    <row r="858" spans="1:20">
      <c r="A858" t="s">
        <v>276</v>
      </c>
      <c r="B858" t="s">
        <v>0</v>
      </c>
      <c r="C858" t="s">
        <v>36</v>
      </c>
      <c r="D858" t="s">
        <v>0</v>
      </c>
      <c r="E858" t="s">
        <v>36</v>
      </c>
      <c r="F858">
        <v>-255.4992</v>
      </c>
      <c r="G858">
        <v>0.30930000000000002</v>
      </c>
      <c r="H858" t="s">
        <v>722</v>
      </c>
      <c r="I858" t="s">
        <v>722</v>
      </c>
      <c r="J858">
        <v>733</v>
      </c>
      <c r="K858">
        <v>84</v>
      </c>
      <c r="L858" t="s">
        <v>722</v>
      </c>
      <c r="M858">
        <v>0.25790000000000002</v>
      </c>
      <c r="N858">
        <v>81</v>
      </c>
      <c r="O858">
        <v>-776</v>
      </c>
      <c r="P858">
        <v>0</v>
      </c>
      <c r="Q858">
        <v>0.91410000000000002</v>
      </c>
      <c r="R858">
        <v>-0.16</v>
      </c>
      <c r="S858">
        <v>6.4135</v>
      </c>
      <c r="T858" t="s">
        <v>722</v>
      </c>
    </row>
    <row r="859" spans="1:20">
      <c r="A859" t="s">
        <v>265</v>
      </c>
      <c r="B859" t="s">
        <v>0</v>
      </c>
      <c r="C859" t="s">
        <v>132</v>
      </c>
      <c r="D859" t="s">
        <v>0</v>
      </c>
      <c r="E859" t="s">
        <v>132</v>
      </c>
      <c r="F859">
        <v>-255.70570000000001</v>
      </c>
      <c r="G859">
        <v>0.1027</v>
      </c>
      <c r="H859" t="s">
        <v>722</v>
      </c>
      <c r="I859" t="s">
        <v>722</v>
      </c>
      <c r="J859">
        <v>734</v>
      </c>
      <c r="K859">
        <v>85</v>
      </c>
      <c r="L859" t="s">
        <v>722</v>
      </c>
      <c r="M859">
        <v>0.1027</v>
      </c>
      <c r="N859" t="s">
        <v>722</v>
      </c>
      <c r="O859" t="s">
        <v>722</v>
      </c>
      <c r="P859">
        <v>0</v>
      </c>
      <c r="Q859">
        <v>0.18629999999999999</v>
      </c>
      <c r="R859">
        <v>0</v>
      </c>
      <c r="S859">
        <v>6.1589999999999998</v>
      </c>
      <c r="T859" t="s">
        <v>722</v>
      </c>
    </row>
    <row r="860" spans="1:20">
      <c r="A860" t="s">
        <v>1200</v>
      </c>
      <c r="B860" t="s">
        <v>0</v>
      </c>
      <c r="C860" t="s">
        <v>64</v>
      </c>
      <c r="D860" t="s">
        <v>0</v>
      </c>
      <c r="E860" t="s">
        <v>64</v>
      </c>
      <c r="F860">
        <v>-255.80840000000001</v>
      </c>
      <c r="G860">
        <v>0</v>
      </c>
      <c r="H860" t="s">
        <v>722</v>
      </c>
      <c r="I860" t="s">
        <v>722</v>
      </c>
      <c r="J860">
        <v>736</v>
      </c>
      <c r="K860">
        <v>86</v>
      </c>
      <c r="L860" t="s">
        <v>722</v>
      </c>
      <c r="M860">
        <v>0</v>
      </c>
      <c r="N860" t="s">
        <v>722</v>
      </c>
      <c r="O860" t="s">
        <v>722</v>
      </c>
      <c r="P860">
        <v>0.25</v>
      </c>
      <c r="Q860">
        <v>0</v>
      </c>
      <c r="R860">
        <v>0</v>
      </c>
      <c r="S860" t="s">
        <v>722</v>
      </c>
      <c r="T860" t="s">
        <v>722</v>
      </c>
    </row>
    <row r="861" spans="1:20">
      <c r="A861" t="s">
        <v>263</v>
      </c>
      <c r="B861" t="s">
        <v>0</v>
      </c>
      <c r="C861" t="s">
        <v>17</v>
      </c>
      <c r="D861" t="s">
        <v>0</v>
      </c>
      <c r="E861" t="s">
        <v>17</v>
      </c>
      <c r="F861">
        <v>-255.80840000000001</v>
      </c>
      <c r="G861">
        <v>0</v>
      </c>
      <c r="H861" t="s">
        <v>722</v>
      </c>
      <c r="I861" t="s">
        <v>722</v>
      </c>
      <c r="J861">
        <v>736</v>
      </c>
      <c r="K861">
        <v>86</v>
      </c>
      <c r="L861" t="s">
        <v>722</v>
      </c>
      <c r="M861">
        <v>0</v>
      </c>
      <c r="N861" t="s">
        <v>722</v>
      </c>
      <c r="O861" t="s">
        <v>722</v>
      </c>
      <c r="P861">
        <v>0</v>
      </c>
      <c r="Q861">
        <v>0</v>
      </c>
      <c r="R861">
        <v>0</v>
      </c>
      <c r="S861" t="s">
        <v>722</v>
      </c>
      <c r="T861" t="s">
        <v>722</v>
      </c>
    </row>
    <row r="862" spans="1:20">
      <c r="A862" t="s">
        <v>1202</v>
      </c>
      <c r="B862" t="s">
        <v>0</v>
      </c>
      <c r="C862" t="s">
        <v>132</v>
      </c>
      <c r="D862" t="s">
        <v>0</v>
      </c>
      <c r="E862" t="s">
        <v>132</v>
      </c>
      <c r="F862">
        <v>-255.80840000000001</v>
      </c>
      <c r="G862">
        <v>0</v>
      </c>
      <c r="H862" t="s">
        <v>722</v>
      </c>
      <c r="I862" t="s">
        <v>722</v>
      </c>
      <c r="J862">
        <v>736</v>
      </c>
      <c r="K862">
        <v>86</v>
      </c>
      <c r="L862" t="s">
        <v>722</v>
      </c>
      <c r="M862">
        <v>0</v>
      </c>
      <c r="N862" t="s">
        <v>722</v>
      </c>
      <c r="O862" t="s">
        <v>722</v>
      </c>
      <c r="P862">
        <v>0.33329999999999999</v>
      </c>
      <c r="Q862">
        <v>0</v>
      </c>
      <c r="R862">
        <v>0</v>
      </c>
      <c r="S862" t="s">
        <v>722</v>
      </c>
      <c r="T862" t="s">
        <v>722</v>
      </c>
    </row>
    <row r="863" spans="1:20">
      <c r="A863" t="s">
        <v>267</v>
      </c>
      <c r="B863" t="s">
        <v>0</v>
      </c>
      <c r="C863" t="s">
        <v>75</v>
      </c>
      <c r="D863" t="s">
        <v>0</v>
      </c>
      <c r="E863" t="s">
        <v>75</v>
      </c>
      <c r="F863">
        <v>-255.80840000000001</v>
      </c>
      <c r="G863">
        <v>0</v>
      </c>
      <c r="H863" t="s">
        <v>722</v>
      </c>
      <c r="I863" t="s">
        <v>722</v>
      </c>
      <c r="J863">
        <v>736</v>
      </c>
      <c r="K863">
        <v>86</v>
      </c>
      <c r="L863" t="s">
        <v>722</v>
      </c>
      <c r="M863">
        <v>0</v>
      </c>
      <c r="N863" t="s">
        <v>722</v>
      </c>
      <c r="O863" t="s">
        <v>722</v>
      </c>
      <c r="P863">
        <v>0.25</v>
      </c>
      <c r="Q863">
        <v>0</v>
      </c>
      <c r="R863">
        <v>0</v>
      </c>
      <c r="S863" t="s">
        <v>722</v>
      </c>
      <c r="T863" t="s">
        <v>722</v>
      </c>
    </row>
    <row r="864" spans="1:20">
      <c r="A864" t="s">
        <v>770</v>
      </c>
      <c r="B864" t="s">
        <v>0</v>
      </c>
      <c r="C864" t="s">
        <v>341</v>
      </c>
      <c r="D864" t="s">
        <v>0</v>
      </c>
      <c r="E864" t="s">
        <v>341</v>
      </c>
      <c r="F864">
        <v>-255.80840000000001</v>
      </c>
      <c r="G864">
        <v>0</v>
      </c>
      <c r="H864" t="s">
        <v>722</v>
      </c>
      <c r="I864" t="s">
        <v>722</v>
      </c>
      <c r="J864">
        <v>736</v>
      </c>
      <c r="K864">
        <v>86</v>
      </c>
      <c r="L864" t="s">
        <v>722</v>
      </c>
      <c r="M864">
        <v>0</v>
      </c>
      <c r="N864" t="s">
        <v>722</v>
      </c>
      <c r="O864" t="s">
        <v>722</v>
      </c>
      <c r="P864">
        <v>0.33329999999999999</v>
      </c>
      <c r="Q864">
        <v>0</v>
      </c>
      <c r="R864">
        <v>0</v>
      </c>
      <c r="S864" t="s">
        <v>722</v>
      </c>
      <c r="T864" t="s">
        <v>722</v>
      </c>
    </row>
    <row r="865" spans="1:20">
      <c r="A865" t="s">
        <v>1198</v>
      </c>
      <c r="B865" t="s">
        <v>0</v>
      </c>
      <c r="C865" t="s">
        <v>341</v>
      </c>
      <c r="D865" t="s">
        <v>0</v>
      </c>
      <c r="E865" t="s">
        <v>341</v>
      </c>
      <c r="F865">
        <v>-255.80840000000001</v>
      </c>
      <c r="G865">
        <v>0</v>
      </c>
      <c r="H865" t="s">
        <v>722</v>
      </c>
      <c r="I865" t="s">
        <v>722</v>
      </c>
      <c r="J865">
        <v>736</v>
      </c>
      <c r="K865">
        <v>86</v>
      </c>
      <c r="L865" t="s">
        <v>722</v>
      </c>
      <c r="M865">
        <v>0</v>
      </c>
      <c r="N865" t="s">
        <v>722</v>
      </c>
      <c r="O865" t="s">
        <v>722</v>
      </c>
      <c r="P865">
        <v>0</v>
      </c>
      <c r="Q865">
        <v>0</v>
      </c>
      <c r="R865">
        <v>0</v>
      </c>
      <c r="S865" t="s">
        <v>722</v>
      </c>
      <c r="T865" t="s">
        <v>722</v>
      </c>
    </row>
    <row r="866" spans="1:20">
      <c r="A866" t="s">
        <v>1201</v>
      </c>
      <c r="B866" t="s">
        <v>0</v>
      </c>
      <c r="C866" t="s">
        <v>341</v>
      </c>
      <c r="D866" t="s">
        <v>0</v>
      </c>
      <c r="E866" t="s">
        <v>341</v>
      </c>
      <c r="F866">
        <v>-255.80840000000001</v>
      </c>
      <c r="G866">
        <v>0</v>
      </c>
      <c r="H866" t="s">
        <v>722</v>
      </c>
      <c r="I866" t="s">
        <v>722</v>
      </c>
      <c r="J866">
        <v>736</v>
      </c>
      <c r="K866">
        <v>86</v>
      </c>
      <c r="L866" t="s">
        <v>722</v>
      </c>
      <c r="M866">
        <v>0</v>
      </c>
      <c r="N866" t="s">
        <v>722</v>
      </c>
      <c r="O866" t="s">
        <v>722</v>
      </c>
      <c r="P866">
        <v>0.5</v>
      </c>
      <c r="Q866">
        <v>0</v>
      </c>
      <c r="R866">
        <v>0</v>
      </c>
      <c r="S866" t="s">
        <v>722</v>
      </c>
      <c r="T866" t="s">
        <v>722</v>
      </c>
    </row>
    <row r="867" spans="1:20">
      <c r="A867" t="s">
        <v>1320</v>
      </c>
      <c r="B867" t="s">
        <v>0</v>
      </c>
      <c r="C867" t="s">
        <v>22</v>
      </c>
      <c r="D867" t="s">
        <v>0</v>
      </c>
      <c r="E867" t="s">
        <v>22</v>
      </c>
      <c r="F867">
        <v>-255.80840000000001</v>
      </c>
      <c r="G867">
        <v>0</v>
      </c>
      <c r="H867" t="s">
        <v>722</v>
      </c>
      <c r="I867" t="s">
        <v>722</v>
      </c>
      <c r="J867">
        <v>736</v>
      </c>
      <c r="K867">
        <v>86</v>
      </c>
      <c r="L867" t="s">
        <v>722</v>
      </c>
      <c r="M867">
        <v>0</v>
      </c>
      <c r="N867" t="s">
        <v>722</v>
      </c>
      <c r="O867" t="s">
        <v>722</v>
      </c>
      <c r="P867">
        <v>0</v>
      </c>
      <c r="Q867">
        <v>0</v>
      </c>
      <c r="R867">
        <v>0</v>
      </c>
      <c r="S867" t="s">
        <v>722</v>
      </c>
      <c r="T867" t="s">
        <v>722</v>
      </c>
    </row>
    <row r="868" spans="1:20">
      <c r="A868" t="s">
        <v>1216</v>
      </c>
      <c r="B868" t="s">
        <v>0</v>
      </c>
      <c r="C868" t="s">
        <v>24</v>
      </c>
      <c r="D868" t="s">
        <v>0</v>
      </c>
      <c r="E868" t="s">
        <v>24</v>
      </c>
      <c r="F868">
        <v>-255.80840000000001</v>
      </c>
      <c r="G868">
        <v>0</v>
      </c>
      <c r="H868" t="s">
        <v>722</v>
      </c>
      <c r="I868" t="s">
        <v>722</v>
      </c>
      <c r="J868">
        <v>736</v>
      </c>
      <c r="K868">
        <v>86</v>
      </c>
      <c r="L868" t="s">
        <v>722</v>
      </c>
      <c r="M868">
        <v>0</v>
      </c>
      <c r="N868" t="s">
        <v>722</v>
      </c>
      <c r="O868" t="s">
        <v>722</v>
      </c>
      <c r="P868">
        <v>0.33329999999999999</v>
      </c>
      <c r="Q868">
        <v>0</v>
      </c>
      <c r="R868">
        <v>0</v>
      </c>
      <c r="S868" t="s">
        <v>722</v>
      </c>
      <c r="T868" t="s">
        <v>722</v>
      </c>
    </row>
    <row r="869" spans="1:20">
      <c r="A869" t="s">
        <v>270</v>
      </c>
      <c r="B869" t="s">
        <v>0</v>
      </c>
      <c r="C869" t="s">
        <v>15</v>
      </c>
      <c r="D869" t="s">
        <v>0</v>
      </c>
      <c r="E869" t="s">
        <v>15</v>
      </c>
      <c r="F869">
        <v>-255.80840000000001</v>
      </c>
      <c r="G869">
        <v>0</v>
      </c>
      <c r="H869" t="s">
        <v>722</v>
      </c>
      <c r="I869" t="s">
        <v>722</v>
      </c>
      <c r="J869">
        <v>736</v>
      </c>
      <c r="K869">
        <v>86</v>
      </c>
      <c r="L869" t="s">
        <v>722</v>
      </c>
      <c r="M869">
        <v>0</v>
      </c>
      <c r="N869">
        <v>477</v>
      </c>
      <c r="O869">
        <v>-382</v>
      </c>
      <c r="P869">
        <v>0.33329999999999999</v>
      </c>
      <c r="Q869">
        <v>0</v>
      </c>
      <c r="R869">
        <v>0</v>
      </c>
      <c r="S869" t="s">
        <v>722</v>
      </c>
      <c r="T869" t="s">
        <v>722</v>
      </c>
    </row>
    <row r="870" spans="1:20">
      <c r="A870" t="s">
        <v>1218</v>
      </c>
      <c r="B870" t="s">
        <v>0</v>
      </c>
      <c r="C870" t="s">
        <v>19</v>
      </c>
      <c r="D870" t="s">
        <v>0</v>
      </c>
      <c r="E870" t="s">
        <v>19</v>
      </c>
      <c r="F870">
        <v>-255.80840000000001</v>
      </c>
      <c r="G870">
        <v>0</v>
      </c>
      <c r="H870" t="s">
        <v>722</v>
      </c>
      <c r="I870" t="s">
        <v>722</v>
      </c>
      <c r="J870">
        <v>736</v>
      </c>
      <c r="K870">
        <v>86</v>
      </c>
      <c r="L870" t="s">
        <v>722</v>
      </c>
      <c r="M870">
        <v>0</v>
      </c>
      <c r="N870" t="s">
        <v>722</v>
      </c>
      <c r="O870" t="s">
        <v>722</v>
      </c>
      <c r="P870">
        <v>0</v>
      </c>
      <c r="Q870">
        <v>0</v>
      </c>
      <c r="R870">
        <v>0</v>
      </c>
      <c r="S870" t="s">
        <v>722</v>
      </c>
      <c r="T870" t="s">
        <v>722</v>
      </c>
    </row>
    <row r="871" spans="1:20">
      <c r="A871" t="s">
        <v>664</v>
      </c>
      <c r="B871" t="s">
        <v>0</v>
      </c>
      <c r="C871" t="s">
        <v>62</v>
      </c>
      <c r="D871" t="s">
        <v>0</v>
      </c>
      <c r="E871" t="s">
        <v>62</v>
      </c>
      <c r="F871">
        <v>-255.80840000000001</v>
      </c>
      <c r="G871">
        <v>0</v>
      </c>
      <c r="H871" t="s">
        <v>722</v>
      </c>
      <c r="I871" t="s">
        <v>722</v>
      </c>
      <c r="J871">
        <v>736</v>
      </c>
      <c r="K871">
        <v>86</v>
      </c>
      <c r="L871" t="s">
        <v>722</v>
      </c>
      <c r="M871">
        <v>0</v>
      </c>
      <c r="N871" t="s">
        <v>722</v>
      </c>
      <c r="O871" t="s">
        <v>722</v>
      </c>
      <c r="P871">
        <v>0</v>
      </c>
      <c r="Q871">
        <v>0</v>
      </c>
      <c r="R871">
        <v>0</v>
      </c>
      <c r="S871" t="s">
        <v>722</v>
      </c>
      <c r="T871" t="s">
        <v>722</v>
      </c>
    </row>
    <row r="872" spans="1:20">
      <c r="A872" t="s">
        <v>304</v>
      </c>
      <c r="B872" t="s">
        <v>0</v>
      </c>
      <c r="C872" t="s">
        <v>32</v>
      </c>
      <c r="D872" t="s">
        <v>0</v>
      </c>
      <c r="E872" t="s">
        <v>32</v>
      </c>
      <c r="F872">
        <v>-255.80840000000001</v>
      </c>
      <c r="G872">
        <v>0</v>
      </c>
      <c r="H872" t="s">
        <v>722</v>
      </c>
      <c r="I872" t="s">
        <v>722</v>
      </c>
      <c r="J872">
        <v>736</v>
      </c>
      <c r="K872">
        <v>86</v>
      </c>
      <c r="L872" t="s">
        <v>722</v>
      </c>
      <c r="M872">
        <v>0</v>
      </c>
      <c r="N872" t="s">
        <v>722</v>
      </c>
      <c r="O872" t="s">
        <v>722</v>
      </c>
      <c r="P872">
        <v>1</v>
      </c>
      <c r="Q872">
        <v>0</v>
      </c>
      <c r="R872">
        <v>0</v>
      </c>
      <c r="S872" t="s">
        <v>722</v>
      </c>
      <c r="T872" t="s">
        <v>722</v>
      </c>
    </row>
    <row r="873" spans="1:20">
      <c r="A873" t="s">
        <v>1220</v>
      </c>
      <c r="B873" t="s">
        <v>0</v>
      </c>
      <c r="C873" t="s">
        <v>19</v>
      </c>
      <c r="D873" t="s">
        <v>0</v>
      </c>
      <c r="E873" t="s">
        <v>19</v>
      </c>
      <c r="F873">
        <v>-255.80840000000001</v>
      </c>
      <c r="G873">
        <v>0</v>
      </c>
      <c r="H873" t="s">
        <v>722</v>
      </c>
      <c r="I873" t="s">
        <v>722</v>
      </c>
      <c r="J873">
        <v>736</v>
      </c>
      <c r="K873">
        <v>86</v>
      </c>
      <c r="L873" t="s">
        <v>722</v>
      </c>
      <c r="M873">
        <v>0</v>
      </c>
      <c r="N873" t="s">
        <v>722</v>
      </c>
      <c r="O873" t="s">
        <v>722</v>
      </c>
      <c r="P873">
        <v>0.25</v>
      </c>
      <c r="Q873">
        <v>0</v>
      </c>
      <c r="R873">
        <v>0</v>
      </c>
      <c r="S873" t="s">
        <v>722</v>
      </c>
      <c r="T873" t="s">
        <v>722</v>
      </c>
    </row>
    <row r="874" spans="1:20">
      <c r="A874" t="s">
        <v>1221</v>
      </c>
      <c r="B874" t="s">
        <v>0</v>
      </c>
      <c r="C874" t="s">
        <v>341</v>
      </c>
      <c r="D874" t="s">
        <v>0</v>
      </c>
      <c r="E874" t="s">
        <v>341</v>
      </c>
      <c r="F874">
        <v>-255.80840000000001</v>
      </c>
      <c r="G874">
        <v>0</v>
      </c>
      <c r="H874" t="s">
        <v>722</v>
      </c>
      <c r="I874" t="s">
        <v>722</v>
      </c>
      <c r="J874">
        <v>736</v>
      </c>
      <c r="K874">
        <v>86</v>
      </c>
      <c r="L874" t="s">
        <v>722</v>
      </c>
      <c r="M874">
        <v>0</v>
      </c>
      <c r="N874" t="s">
        <v>722</v>
      </c>
      <c r="O874" t="s">
        <v>722</v>
      </c>
      <c r="P874">
        <v>0</v>
      </c>
      <c r="Q874">
        <v>0</v>
      </c>
      <c r="R874">
        <v>0</v>
      </c>
      <c r="S874" t="s">
        <v>722</v>
      </c>
      <c r="T874" t="s">
        <v>722</v>
      </c>
    </row>
    <row r="875" spans="1:20">
      <c r="A875" t="s">
        <v>1222</v>
      </c>
      <c r="B875" t="s">
        <v>0</v>
      </c>
      <c r="C875" t="s">
        <v>34</v>
      </c>
      <c r="D875" t="s">
        <v>0</v>
      </c>
      <c r="E875" t="s">
        <v>34</v>
      </c>
      <c r="F875">
        <v>-255.80840000000001</v>
      </c>
      <c r="G875">
        <v>0</v>
      </c>
      <c r="H875" t="s">
        <v>722</v>
      </c>
      <c r="I875" t="s">
        <v>722</v>
      </c>
      <c r="J875">
        <v>736</v>
      </c>
      <c r="K875">
        <v>86</v>
      </c>
      <c r="L875" t="s">
        <v>722</v>
      </c>
      <c r="M875">
        <v>0</v>
      </c>
      <c r="N875" t="s">
        <v>722</v>
      </c>
      <c r="O875" t="s">
        <v>722</v>
      </c>
      <c r="P875">
        <v>0</v>
      </c>
      <c r="Q875">
        <v>0</v>
      </c>
      <c r="R875">
        <v>0</v>
      </c>
      <c r="S875" t="s">
        <v>722</v>
      </c>
      <c r="T875" t="s">
        <v>722</v>
      </c>
    </row>
    <row r="876" spans="1:20">
      <c r="A876" t="s">
        <v>1223</v>
      </c>
      <c r="B876" t="s">
        <v>0</v>
      </c>
      <c r="C876" t="s">
        <v>41</v>
      </c>
      <c r="D876" t="s">
        <v>0</v>
      </c>
      <c r="E876" t="s">
        <v>41</v>
      </c>
      <c r="F876">
        <v>-255.80840000000001</v>
      </c>
      <c r="G876">
        <v>0</v>
      </c>
      <c r="H876" t="s">
        <v>722</v>
      </c>
      <c r="I876" t="s">
        <v>722</v>
      </c>
      <c r="J876">
        <v>736</v>
      </c>
      <c r="K876">
        <v>86</v>
      </c>
      <c r="L876" t="s">
        <v>722</v>
      </c>
      <c r="M876">
        <v>0</v>
      </c>
      <c r="N876" t="s">
        <v>722</v>
      </c>
      <c r="O876" t="s">
        <v>722</v>
      </c>
      <c r="P876">
        <v>0</v>
      </c>
      <c r="Q876">
        <v>0</v>
      </c>
      <c r="R876">
        <v>0</v>
      </c>
      <c r="S876" t="s">
        <v>722</v>
      </c>
      <c r="T876" t="s">
        <v>722</v>
      </c>
    </row>
    <row r="877" spans="1:20">
      <c r="A877" t="s">
        <v>1224</v>
      </c>
      <c r="B877" t="s">
        <v>0</v>
      </c>
      <c r="C877" t="s">
        <v>36</v>
      </c>
      <c r="D877" t="s">
        <v>0</v>
      </c>
      <c r="E877" t="s">
        <v>36</v>
      </c>
      <c r="F877">
        <v>-255.80840000000001</v>
      </c>
      <c r="G877">
        <v>0</v>
      </c>
      <c r="H877" t="s">
        <v>722</v>
      </c>
      <c r="I877" t="s">
        <v>722</v>
      </c>
      <c r="J877">
        <v>736</v>
      </c>
      <c r="K877">
        <v>86</v>
      </c>
      <c r="L877" t="s">
        <v>722</v>
      </c>
      <c r="M877">
        <v>0</v>
      </c>
      <c r="N877" t="s">
        <v>722</v>
      </c>
      <c r="O877" t="s">
        <v>722</v>
      </c>
      <c r="P877">
        <v>0</v>
      </c>
      <c r="Q877">
        <v>0</v>
      </c>
      <c r="R877">
        <v>0</v>
      </c>
      <c r="S877" t="s">
        <v>722</v>
      </c>
      <c r="T877" t="s">
        <v>722</v>
      </c>
    </row>
    <row r="878" spans="1:20">
      <c r="A878" t="s">
        <v>1321</v>
      </c>
      <c r="B878" t="s">
        <v>0</v>
      </c>
      <c r="C878" t="s">
        <v>49</v>
      </c>
      <c r="D878" t="s">
        <v>0</v>
      </c>
      <c r="E878" t="s">
        <v>49</v>
      </c>
      <c r="F878">
        <v>-255.80840000000001</v>
      </c>
      <c r="G878">
        <v>0</v>
      </c>
      <c r="H878" t="s">
        <v>722</v>
      </c>
      <c r="I878" t="s">
        <v>722</v>
      </c>
      <c r="J878">
        <v>736</v>
      </c>
      <c r="K878">
        <v>86</v>
      </c>
      <c r="L878" t="s">
        <v>722</v>
      </c>
      <c r="M878">
        <v>0</v>
      </c>
      <c r="N878" t="s">
        <v>722</v>
      </c>
      <c r="O878" t="s">
        <v>722</v>
      </c>
      <c r="P878">
        <v>0</v>
      </c>
      <c r="Q878">
        <v>0</v>
      </c>
      <c r="R878">
        <v>0</v>
      </c>
      <c r="S878" t="s">
        <v>722</v>
      </c>
      <c r="T878" t="s">
        <v>722</v>
      </c>
    </row>
    <row r="879" spans="1:20">
      <c r="A879" t="s">
        <v>1322</v>
      </c>
      <c r="B879" t="s">
        <v>0</v>
      </c>
      <c r="C879" t="s">
        <v>88</v>
      </c>
      <c r="D879" t="s">
        <v>0</v>
      </c>
      <c r="E879" t="s">
        <v>88</v>
      </c>
      <c r="F879">
        <v>-255.80840000000001</v>
      </c>
      <c r="G879">
        <v>0</v>
      </c>
      <c r="H879" t="s">
        <v>722</v>
      </c>
      <c r="I879" t="s">
        <v>722</v>
      </c>
      <c r="J879">
        <v>736</v>
      </c>
      <c r="K879">
        <v>86</v>
      </c>
      <c r="L879" t="s">
        <v>722</v>
      </c>
      <c r="M879">
        <v>0</v>
      </c>
      <c r="N879" t="s">
        <v>722</v>
      </c>
      <c r="O879" t="s">
        <v>722</v>
      </c>
      <c r="P879">
        <v>0</v>
      </c>
      <c r="Q879">
        <v>0</v>
      </c>
      <c r="R879">
        <v>0</v>
      </c>
      <c r="S879" t="s">
        <v>722</v>
      </c>
      <c r="T879" t="s">
        <v>722</v>
      </c>
    </row>
    <row r="880" spans="1:20">
      <c r="A880" t="s">
        <v>1323</v>
      </c>
      <c r="B880" t="s">
        <v>0</v>
      </c>
      <c r="C880" t="s">
        <v>24</v>
      </c>
      <c r="D880" t="s">
        <v>0</v>
      </c>
      <c r="E880" t="s">
        <v>24</v>
      </c>
      <c r="F880">
        <v>-255.80840000000001</v>
      </c>
      <c r="G880">
        <v>0</v>
      </c>
      <c r="H880" t="s">
        <v>722</v>
      </c>
      <c r="I880" t="s">
        <v>722</v>
      </c>
      <c r="J880">
        <v>736</v>
      </c>
      <c r="K880">
        <v>86</v>
      </c>
      <c r="L880" t="s">
        <v>722</v>
      </c>
      <c r="M880">
        <v>0</v>
      </c>
      <c r="N880">
        <v>125</v>
      </c>
      <c r="O880">
        <v>-734</v>
      </c>
      <c r="P880">
        <v>0.25</v>
      </c>
      <c r="Q880">
        <v>0</v>
      </c>
      <c r="R880">
        <v>0</v>
      </c>
      <c r="S880" t="s">
        <v>722</v>
      </c>
      <c r="T880" t="s">
        <v>722</v>
      </c>
    </row>
    <row r="881" spans="1:20">
      <c r="A881" t="s">
        <v>1324</v>
      </c>
      <c r="B881" t="s">
        <v>0</v>
      </c>
      <c r="C881" t="s">
        <v>34</v>
      </c>
      <c r="D881" t="s">
        <v>0</v>
      </c>
      <c r="E881" t="s">
        <v>34</v>
      </c>
      <c r="F881">
        <v>-255.80840000000001</v>
      </c>
      <c r="G881">
        <v>0</v>
      </c>
      <c r="H881" t="s">
        <v>722</v>
      </c>
      <c r="I881" t="s">
        <v>722</v>
      </c>
      <c r="J881">
        <v>736</v>
      </c>
      <c r="K881">
        <v>86</v>
      </c>
      <c r="L881" t="s">
        <v>722</v>
      </c>
      <c r="M881">
        <v>0</v>
      </c>
      <c r="N881">
        <v>35</v>
      </c>
      <c r="O881">
        <v>-824</v>
      </c>
      <c r="P881">
        <v>0</v>
      </c>
      <c r="Q881">
        <v>0</v>
      </c>
      <c r="R881">
        <v>0</v>
      </c>
      <c r="S881" t="s">
        <v>722</v>
      </c>
      <c r="T881" t="s">
        <v>722</v>
      </c>
    </row>
    <row r="882" spans="1:20">
      <c r="A882" t="s">
        <v>1325</v>
      </c>
      <c r="B882" t="s">
        <v>0</v>
      </c>
      <c r="C882" t="s">
        <v>83</v>
      </c>
      <c r="D882" t="s">
        <v>0</v>
      </c>
      <c r="E882" t="s">
        <v>83</v>
      </c>
      <c r="F882">
        <v>-255.80840000000001</v>
      </c>
      <c r="G882">
        <v>0</v>
      </c>
      <c r="H882" t="s">
        <v>722</v>
      </c>
      <c r="I882" t="s">
        <v>722</v>
      </c>
      <c r="J882">
        <v>736</v>
      </c>
      <c r="K882">
        <v>86</v>
      </c>
      <c r="L882" t="s">
        <v>722</v>
      </c>
      <c r="M882">
        <v>6.2600000000000003E-2</v>
      </c>
      <c r="N882">
        <v>25</v>
      </c>
      <c r="O882">
        <v>-834</v>
      </c>
      <c r="P882">
        <v>0</v>
      </c>
      <c r="Q882">
        <v>0</v>
      </c>
      <c r="R882">
        <v>0</v>
      </c>
      <c r="S882" t="s">
        <v>722</v>
      </c>
      <c r="T882" t="s">
        <v>722</v>
      </c>
    </row>
    <row r="883" spans="1:20">
      <c r="A883" t="s">
        <v>1304</v>
      </c>
      <c r="B883" t="s">
        <v>0</v>
      </c>
      <c r="C883" t="s">
        <v>15</v>
      </c>
      <c r="D883" t="s">
        <v>0</v>
      </c>
      <c r="E883" t="s">
        <v>15</v>
      </c>
      <c r="F883">
        <v>-255.80840000000001</v>
      </c>
      <c r="G883">
        <v>0</v>
      </c>
      <c r="H883" t="s">
        <v>722</v>
      </c>
      <c r="I883" t="s">
        <v>722</v>
      </c>
      <c r="J883">
        <v>736</v>
      </c>
      <c r="K883">
        <v>86</v>
      </c>
      <c r="L883" t="s">
        <v>722</v>
      </c>
      <c r="M883" t="s">
        <v>722</v>
      </c>
      <c r="N883" t="s">
        <v>722</v>
      </c>
      <c r="O883" t="s">
        <v>722</v>
      </c>
      <c r="P883">
        <v>0</v>
      </c>
      <c r="Q883">
        <v>0</v>
      </c>
      <c r="R883">
        <v>0</v>
      </c>
      <c r="S883" t="s">
        <v>722</v>
      </c>
      <c r="T883" t="s">
        <v>722</v>
      </c>
    </row>
    <row r="884" spans="1:20">
      <c r="A884" t="s">
        <v>261</v>
      </c>
      <c r="B884" t="s">
        <v>0</v>
      </c>
      <c r="C884" t="s">
        <v>47</v>
      </c>
      <c r="D884" t="s">
        <v>0</v>
      </c>
      <c r="E884" t="s">
        <v>47</v>
      </c>
      <c r="F884">
        <v>-255.93369999999999</v>
      </c>
      <c r="G884">
        <v>-0.12520000000000001</v>
      </c>
      <c r="H884" t="s">
        <v>722</v>
      </c>
      <c r="I884" t="s">
        <v>722</v>
      </c>
      <c r="J884">
        <v>738</v>
      </c>
      <c r="K884">
        <v>87</v>
      </c>
      <c r="L884" t="s">
        <v>722</v>
      </c>
      <c r="M884" t="s">
        <v>722</v>
      </c>
      <c r="N884" t="s">
        <v>722</v>
      </c>
      <c r="O884" t="s">
        <v>722</v>
      </c>
      <c r="P884">
        <v>0</v>
      </c>
      <c r="Q884">
        <v>-3.9800000000000002E-2</v>
      </c>
      <c r="R884">
        <v>-0.35199999999999998</v>
      </c>
      <c r="S884">
        <v>6.1665000000000001</v>
      </c>
      <c r="T884" t="s">
        <v>722</v>
      </c>
    </row>
    <row r="885" spans="1:20">
      <c r="A885" t="s">
        <v>797</v>
      </c>
      <c r="B885" t="s">
        <v>735</v>
      </c>
      <c r="C885" t="s">
        <v>341</v>
      </c>
      <c r="D885">
        <v>-86.380799999999994</v>
      </c>
      <c r="E885">
        <v>46.204799999999999</v>
      </c>
      <c r="F885">
        <v>41</v>
      </c>
      <c r="G885" t="s">
        <v>722</v>
      </c>
      <c r="H885">
        <v>866</v>
      </c>
      <c r="I885">
        <v>195</v>
      </c>
      <c r="J885">
        <v>2.2048000000000001</v>
      </c>
      <c r="K885" t="s">
        <v>722</v>
      </c>
      <c r="L885" t="s">
        <v>722</v>
      </c>
      <c r="M885" t="s">
        <v>722</v>
      </c>
      <c r="N885">
        <v>72.060299999999998</v>
      </c>
      <c r="O885">
        <v>0</v>
      </c>
      <c r="P885">
        <v>10.760400000000001</v>
      </c>
      <c r="Q885" t="s">
        <v>722</v>
      </c>
      <c r="R885" t="e">
        <f>VLOOKUP(A885,player_info!B:C,2,FALSE)</f>
        <v>#N/A</v>
      </c>
    </row>
    <row r="886" spans="1:20">
      <c r="A886" t="s">
        <v>798</v>
      </c>
      <c r="B886" t="s">
        <v>2</v>
      </c>
      <c r="C886" t="s">
        <v>341</v>
      </c>
      <c r="D886">
        <v>-86.772999999999996</v>
      </c>
      <c r="E886">
        <v>29.536899999999999</v>
      </c>
      <c r="F886">
        <v>6.9</v>
      </c>
      <c r="G886" t="s">
        <v>722</v>
      </c>
      <c r="H886">
        <v>867</v>
      </c>
      <c r="I886">
        <v>118</v>
      </c>
      <c r="J886">
        <v>0.3977</v>
      </c>
      <c r="K886" t="s">
        <v>722</v>
      </c>
      <c r="L886" t="s">
        <v>722</v>
      </c>
      <c r="M886" t="s">
        <v>722</v>
      </c>
      <c r="N886">
        <v>64.802300000000002</v>
      </c>
      <c r="O886">
        <v>-0.107</v>
      </c>
      <c r="P886">
        <v>8.3469999999999995</v>
      </c>
      <c r="Q886" t="s">
        <v>722</v>
      </c>
      <c r="R886" t="e">
        <f>VLOOKUP(A886,player_info!B:C,2,FALSE)</f>
        <v>#N/A</v>
      </c>
    </row>
    <row r="887" spans="1:20">
      <c r="A887" t="s">
        <v>799</v>
      </c>
      <c r="B887" t="s">
        <v>728</v>
      </c>
      <c r="C887" t="s">
        <v>71</v>
      </c>
      <c r="D887">
        <v>-86.775899999999993</v>
      </c>
      <c r="E887">
        <v>45</v>
      </c>
      <c r="F887">
        <v>61</v>
      </c>
      <c r="G887" t="s">
        <v>722</v>
      </c>
      <c r="H887">
        <v>868</v>
      </c>
      <c r="I887">
        <v>143</v>
      </c>
      <c r="J887">
        <v>0.28289999999999998</v>
      </c>
      <c r="K887" t="s">
        <v>722</v>
      </c>
      <c r="L887" t="s">
        <v>722</v>
      </c>
      <c r="M887" t="s">
        <v>722</v>
      </c>
      <c r="N887">
        <v>45</v>
      </c>
      <c r="O887">
        <v>45</v>
      </c>
      <c r="P887" t="s">
        <v>722</v>
      </c>
      <c r="Q887" t="s">
        <v>722</v>
      </c>
      <c r="R887" t="e">
        <f>VLOOKUP(A887,player_info!B:C,2,FALSE)</f>
        <v>#N/A</v>
      </c>
    </row>
    <row r="888" spans="1:20">
      <c r="A888" t="s">
        <v>800</v>
      </c>
      <c r="B888" t="s">
        <v>724</v>
      </c>
      <c r="C888" t="s">
        <v>57</v>
      </c>
      <c r="D888">
        <v>-86.937299999999993</v>
      </c>
      <c r="E888">
        <v>44.8386</v>
      </c>
      <c r="F888">
        <v>45</v>
      </c>
      <c r="G888" t="s">
        <v>722</v>
      </c>
      <c r="H888">
        <v>869</v>
      </c>
      <c r="I888">
        <v>144</v>
      </c>
      <c r="J888">
        <v>0.27150000000000002</v>
      </c>
      <c r="K888" t="s">
        <v>722</v>
      </c>
      <c r="L888" t="s">
        <v>722</v>
      </c>
      <c r="M888" t="s">
        <v>722</v>
      </c>
      <c r="N888">
        <v>47.417499999999997</v>
      </c>
      <c r="O888">
        <v>39</v>
      </c>
      <c r="P888">
        <v>6.3151000000000002</v>
      </c>
      <c r="Q888" t="s">
        <v>722</v>
      </c>
      <c r="R888" t="e">
        <f>VLOOKUP(A888,player_info!B:C,2,FALSE)</f>
        <v>#N/A</v>
      </c>
    </row>
    <row r="889" spans="1:20">
      <c r="A889" t="s">
        <v>801</v>
      </c>
      <c r="B889" t="s">
        <v>2</v>
      </c>
      <c r="C889" t="s">
        <v>341</v>
      </c>
      <c r="D889">
        <v>-87.067499999999995</v>
      </c>
      <c r="E889">
        <v>29.2424</v>
      </c>
      <c r="F889" t="s">
        <v>722</v>
      </c>
      <c r="G889" t="s">
        <v>722</v>
      </c>
      <c r="H889">
        <v>870</v>
      </c>
      <c r="I889">
        <v>119</v>
      </c>
      <c r="J889">
        <v>0.45</v>
      </c>
      <c r="K889" t="s">
        <v>722</v>
      </c>
      <c r="L889" t="s">
        <v>722</v>
      </c>
      <c r="M889" t="s">
        <v>722</v>
      </c>
      <c r="N889">
        <v>60.393500000000003</v>
      </c>
      <c r="O889">
        <v>-0.67159999999999997</v>
      </c>
      <c r="P889">
        <v>8.9074000000000009</v>
      </c>
      <c r="Q889" t="s">
        <v>722</v>
      </c>
      <c r="R889" t="e">
        <f>VLOOKUP(A889,player_info!B:C,2,FALSE)</f>
        <v>#N/A</v>
      </c>
    </row>
    <row r="890" spans="1:20">
      <c r="A890" t="s">
        <v>802</v>
      </c>
      <c r="B890" t="s">
        <v>724</v>
      </c>
      <c r="C890" t="s">
        <v>17</v>
      </c>
      <c r="D890">
        <v>-87.180400000000006</v>
      </c>
      <c r="E890">
        <v>44.595500000000001</v>
      </c>
      <c r="F890">
        <v>75.5</v>
      </c>
      <c r="G890" t="s">
        <v>722</v>
      </c>
      <c r="H890">
        <v>871</v>
      </c>
      <c r="I890">
        <v>145</v>
      </c>
      <c r="J890">
        <v>0.2848</v>
      </c>
      <c r="K890" t="s">
        <v>722</v>
      </c>
      <c r="L890" t="s">
        <v>722</v>
      </c>
      <c r="M890" t="s">
        <v>722</v>
      </c>
      <c r="N890">
        <v>48.7776</v>
      </c>
      <c r="O890">
        <v>37</v>
      </c>
      <c r="P890">
        <v>5.7945000000000002</v>
      </c>
      <c r="Q890" t="s">
        <v>722</v>
      </c>
      <c r="R890" t="e">
        <f>VLOOKUP(A890,player_info!B:C,2,FALSE)</f>
        <v>#N/A</v>
      </c>
    </row>
    <row r="891" spans="1:20">
      <c r="A891" t="s">
        <v>803</v>
      </c>
      <c r="B891" t="s">
        <v>724</v>
      </c>
      <c r="C891" t="s">
        <v>39</v>
      </c>
      <c r="D891">
        <v>-87.236999999999995</v>
      </c>
      <c r="E891">
        <v>44.538899999999998</v>
      </c>
      <c r="F891">
        <v>11.5</v>
      </c>
      <c r="G891" t="s">
        <v>722</v>
      </c>
      <c r="H891">
        <v>872</v>
      </c>
      <c r="I891">
        <v>146</v>
      </c>
      <c r="J891">
        <v>0.72750000000000004</v>
      </c>
      <c r="K891" t="s">
        <v>722</v>
      </c>
      <c r="L891" t="s">
        <v>722</v>
      </c>
      <c r="M891" t="s">
        <v>722</v>
      </c>
      <c r="N891">
        <v>60.402999999999999</v>
      </c>
      <c r="O891">
        <v>23.5</v>
      </c>
      <c r="P891">
        <v>3.8914</v>
      </c>
      <c r="Q891" t="s">
        <v>722</v>
      </c>
      <c r="R891" t="e">
        <f>VLOOKUP(A891,player_info!B:C,2,FALSE)</f>
        <v>#N/A</v>
      </c>
    </row>
    <row r="892" spans="1:20">
      <c r="A892" t="s">
        <v>232</v>
      </c>
      <c r="B892" t="s">
        <v>2</v>
      </c>
      <c r="C892" t="s">
        <v>57</v>
      </c>
      <c r="D892">
        <v>-87.273799999999994</v>
      </c>
      <c r="E892">
        <v>29.036100000000001</v>
      </c>
      <c r="F892">
        <v>62.4</v>
      </c>
      <c r="G892" t="s">
        <v>722</v>
      </c>
      <c r="H892">
        <v>873</v>
      </c>
      <c r="I892">
        <v>120</v>
      </c>
      <c r="J892">
        <v>0.80710000000000004</v>
      </c>
      <c r="K892" t="s">
        <v>722</v>
      </c>
      <c r="L892" t="s">
        <v>722</v>
      </c>
      <c r="M892" t="s">
        <v>722</v>
      </c>
      <c r="N892">
        <v>48.639200000000002</v>
      </c>
      <c r="O892">
        <v>4.2381000000000002</v>
      </c>
      <c r="P892">
        <v>3.6867000000000001</v>
      </c>
      <c r="Q892" t="s">
        <v>722</v>
      </c>
      <c r="R892">
        <f>VLOOKUP(A892,player_info!B:C,2,FALSE)</f>
        <v>20</v>
      </c>
    </row>
    <row r="893" spans="1:20">
      <c r="A893" t="s">
        <v>804</v>
      </c>
      <c r="B893" t="s">
        <v>739</v>
      </c>
      <c r="C893" t="s">
        <v>44</v>
      </c>
      <c r="D893">
        <v>-87.693399999999997</v>
      </c>
      <c r="E893">
        <v>44.082500000000003</v>
      </c>
      <c r="F893">
        <v>59.5</v>
      </c>
      <c r="G893" t="s">
        <v>722</v>
      </c>
      <c r="H893">
        <v>874</v>
      </c>
      <c r="I893">
        <v>147</v>
      </c>
      <c r="J893">
        <v>0.56240000000000001</v>
      </c>
      <c r="K893" t="s">
        <v>722</v>
      </c>
      <c r="L893" t="s">
        <v>722</v>
      </c>
      <c r="M893" t="s">
        <v>722</v>
      </c>
      <c r="N893">
        <v>61.285699999999999</v>
      </c>
      <c r="O893">
        <v>26.5</v>
      </c>
      <c r="P893">
        <v>4.9878</v>
      </c>
      <c r="Q893" t="s">
        <v>722</v>
      </c>
      <c r="R893" t="e">
        <f>VLOOKUP(A893,player_info!B:C,2,FALSE)</f>
        <v>#N/A</v>
      </c>
    </row>
    <row r="894" spans="1:20">
      <c r="A894" t="s">
        <v>447</v>
      </c>
      <c r="B894" t="s">
        <v>2</v>
      </c>
      <c r="C894" t="s">
        <v>26</v>
      </c>
      <c r="D894">
        <v>-87.761200000000002</v>
      </c>
      <c r="E894">
        <v>28.5487</v>
      </c>
      <c r="F894">
        <v>1</v>
      </c>
      <c r="G894" t="s">
        <v>722</v>
      </c>
      <c r="H894">
        <v>875</v>
      </c>
      <c r="I894">
        <v>121</v>
      </c>
      <c r="J894">
        <v>0.96120000000000005</v>
      </c>
      <c r="K894" t="s">
        <v>722</v>
      </c>
      <c r="L894" t="s">
        <v>722</v>
      </c>
      <c r="M894" t="s">
        <v>722</v>
      </c>
      <c r="N894">
        <v>54.1907</v>
      </c>
      <c r="O894">
        <v>8.1416000000000004</v>
      </c>
      <c r="P894">
        <v>6.6694000000000004</v>
      </c>
      <c r="Q894" t="s">
        <v>722</v>
      </c>
      <c r="R894" t="e">
        <f>VLOOKUP(A894,player_info!B:C,2,FALSE)</f>
        <v>#N/A</v>
      </c>
    </row>
    <row r="895" spans="1:20">
      <c r="A895" t="s">
        <v>170</v>
      </c>
      <c r="B895" t="s">
        <v>3</v>
      </c>
      <c r="C895" t="s">
        <v>30</v>
      </c>
      <c r="D895">
        <v>-87.820800000000006</v>
      </c>
      <c r="E895">
        <v>27.8157</v>
      </c>
      <c r="F895">
        <v>86.3</v>
      </c>
      <c r="G895" t="s">
        <v>722</v>
      </c>
      <c r="H895">
        <v>876</v>
      </c>
      <c r="I895">
        <v>57</v>
      </c>
      <c r="J895">
        <v>2.0207000000000002</v>
      </c>
      <c r="K895" t="s">
        <v>722</v>
      </c>
      <c r="L895" t="s">
        <v>722</v>
      </c>
      <c r="M895" t="s">
        <v>722</v>
      </c>
      <c r="N895">
        <v>43.383899999999997</v>
      </c>
      <c r="O895">
        <v>10.46</v>
      </c>
      <c r="P895">
        <v>5.5909000000000004</v>
      </c>
      <c r="Q895" t="s">
        <v>722</v>
      </c>
      <c r="R895">
        <f>VLOOKUP(A895,player_info!B:C,2,FALSE)</f>
        <v>15</v>
      </c>
    </row>
    <row r="896" spans="1:20">
      <c r="A896" t="s">
        <v>805</v>
      </c>
      <c r="B896" t="s">
        <v>734</v>
      </c>
      <c r="C896" t="s">
        <v>30</v>
      </c>
      <c r="D896">
        <v>-87.843100000000007</v>
      </c>
      <c r="E896">
        <v>87.744100000000003</v>
      </c>
      <c r="F896">
        <v>105</v>
      </c>
      <c r="G896" t="s">
        <v>722</v>
      </c>
      <c r="H896">
        <v>877</v>
      </c>
      <c r="I896">
        <v>17</v>
      </c>
      <c r="J896">
        <v>0.85209999999999997</v>
      </c>
      <c r="K896" t="s">
        <v>722</v>
      </c>
      <c r="L896" t="s">
        <v>722</v>
      </c>
      <c r="M896" t="s">
        <v>722</v>
      </c>
      <c r="N896">
        <v>93.099500000000006</v>
      </c>
      <c r="O896">
        <v>79</v>
      </c>
      <c r="P896">
        <v>7.5213000000000001</v>
      </c>
      <c r="Q896">
        <v>2</v>
      </c>
      <c r="R896" t="e">
        <f>VLOOKUP(A896,player_info!B:C,2,FALSE)</f>
        <v>#N/A</v>
      </c>
    </row>
    <row r="897" spans="1:18">
      <c r="A897" t="s">
        <v>806</v>
      </c>
      <c r="B897" t="s">
        <v>734</v>
      </c>
      <c r="C897" t="s">
        <v>64</v>
      </c>
      <c r="D897">
        <v>-87.875900000000001</v>
      </c>
      <c r="E897">
        <v>87.711200000000005</v>
      </c>
      <c r="F897">
        <v>107</v>
      </c>
      <c r="G897" t="s">
        <v>722</v>
      </c>
      <c r="H897">
        <v>878</v>
      </c>
      <c r="I897">
        <v>18</v>
      </c>
      <c r="J897">
        <v>1.7037</v>
      </c>
      <c r="K897" t="s">
        <v>722</v>
      </c>
      <c r="L897" t="s">
        <v>722</v>
      </c>
      <c r="M897" t="s">
        <v>722</v>
      </c>
      <c r="N897">
        <v>96.743300000000005</v>
      </c>
      <c r="O897">
        <v>63.421799999999998</v>
      </c>
      <c r="P897">
        <v>4.5118999999999998</v>
      </c>
      <c r="Q897">
        <v>20</v>
      </c>
      <c r="R897" t="e">
        <f>VLOOKUP(A897,player_info!B:C,2,FALSE)</f>
        <v>#N/A</v>
      </c>
    </row>
    <row r="898" spans="1:18">
      <c r="A898" t="s">
        <v>807</v>
      </c>
      <c r="B898" t="s">
        <v>724</v>
      </c>
      <c r="C898" t="s">
        <v>341</v>
      </c>
      <c r="D898">
        <v>-88.235699999999994</v>
      </c>
      <c r="E898">
        <v>43.540199999999999</v>
      </c>
      <c r="F898">
        <v>46</v>
      </c>
      <c r="G898" t="s">
        <v>722</v>
      </c>
      <c r="H898">
        <v>879</v>
      </c>
      <c r="I898">
        <v>148</v>
      </c>
      <c r="J898">
        <v>0.29020000000000001</v>
      </c>
      <c r="K898" t="s">
        <v>722</v>
      </c>
      <c r="L898" t="s">
        <v>722</v>
      </c>
      <c r="M898" t="s">
        <v>722</v>
      </c>
      <c r="N898">
        <v>51.942599999999999</v>
      </c>
      <c r="O898">
        <v>34.5</v>
      </c>
      <c r="P898">
        <v>4.9889999999999999</v>
      </c>
      <c r="Q898" t="s">
        <v>722</v>
      </c>
      <c r="R898" t="e">
        <f>VLOOKUP(A898,player_info!B:C,2,FALSE)</f>
        <v>#N/A</v>
      </c>
    </row>
    <row r="899" spans="1:18">
      <c r="A899" t="s">
        <v>808</v>
      </c>
      <c r="B899" t="s">
        <v>723</v>
      </c>
      <c r="C899" t="s">
        <v>47</v>
      </c>
      <c r="D899">
        <v>-88.275899999999993</v>
      </c>
      <c r="E899">
        <v>43.5</v>
      </c>
      <c r="F899">
        <v>23</v>
      </c>
      <c r="G899" t="s">
        <v>722</v>
      </c>
      <c r="H899">
        <v>880</v>
      </c>
      <c r="I899">
        <v>149</v>
      </c>
      <c r="J899">
        <v>0.75</v>
      </c>
      <c r="K899" t="s">
        <v>722</v>
      </c>
      <c r="L899" t="s">
        <v>722</v>
      </c>
      <c r="M899" t="s">
        <v>722</v>
      </c>
      <c r="N899">
        <v>44.4</v>
      </c>
      <c r="O899">
        <v>42</v>
      </c>
      <c r="P899">
        <v>6.9547999999999996</v>
      </c>
      <c r="Q899" t="s">
        <v>722</v>
      </c>
      <c r="R899" t="e">
        <f>VLOOKUP(A899,player_info!B:C,2,FALSE)</f>
        <v>#N/A</v>
      </c>
    </row>
    <row r="900" spans="1:18">
      <c r="A900" t="s">
        <v>592</v>
      </c>
      <c r="B900" t="s">
        <v>1</v>
      </c>
      <c r="C900" t="s">
        <v>83</v>
      </c>
      <c r="D900">
        <v>-88.324399999999997</v>
      </c>
      <c r="E900">
        <v>46.048699999999997</v>
      </c>
      <c r="F900">
        <v>38</v>
      </c>
      <c r="G900" t="s">
        <v>722</v>
      </c>
      <c r="H900">
        <v>881</v>
      </c>
      <c r="I900">
        <v>73</v>
      </c>
      <c r="J900">
        <v>2.3290000000000002</v>
      </c>
      <c r="K900" t="s">
        <v>722</v>
      </c>
      <c r="L900" t="s">
        <v>722</v>
      </c>
      <c r="M900" t="s">
        <v>722</v>
      </c>
      <c r="N900">
        <v>65.180499999999995</v>
      </c>
      <c r="O900">
        <v>20.73</v>
      </c>
      <c r="P900">
        <v>3.8763000000000001</v>
      </c>
      <c r="Q900" t="s">
        <v>722</v>
      </c>
      <c r="R900" t="e">
        <f>VLOOKUP(A900,player_info!B:C,2,FALSE)</f>
        <v>#N/A</v>
      </c>
    </row>
    <row r="901" spans="1:18">
      <c r="A901" t="s">
        <v>809</v>
      </c>
      <c r="B901" t="s">
        <v>2</v>
      </c>
      <c r="C901" t="s">
        <v>341</v>
      </c>
      <c r="D901">
        <v>-88.400700000000001</v>
      </c>
      <c r="E901">
        <v>27.909199999999998</v>
      </c>
      <c r="F901">
        <v>11.6</v>
      </c>
      <c r="G901" t="s">
        <v>722</v>
      </c>
      <c r="H901">
        <v>882</v>
      </c>
      <c r="I901">
        <v>122</v>
      </c>
      <c r="J901">
        <v>0.72299999999999998</v>
      </c>
      <c r="K901" t="s">
        <v>722</v>
      </c>
      <c r="L901" t="s">
        <v>722</v>
      </c>
      <c r="M901" t="s">
        <v>722</v>
      </c>
      <c r="N901">
        <v>45.849699999999999</v>
      </c>
      <c r="O901">
        <v>0.57750000000000001</v>
      </c>
      <c r="P901">
        <v>3.7048000000000001</v>
      </c>
      <c r="Q901" t="s">
        <v>722</v>
      </c>
      <c r="R901" t="e">
        <f>VLOOKUP(A901,player_info!B:C,2,FALSE)</f>
        <v>#N/A</v>
      </c>
    </row>
    <row r="902" spans="1:18">
      <c r="A902" t="s">
        <v>810</v>
      </c>
      <c r="B902" t="s">
        <v>735</v>
      </c>
      <c r="C902" t="s">
        <v>341</v>
      </c>
      <c r="D902">
        <v>-88.585599999999999</v>
      </c>
      <c r="E902">
        <v>44</v>
      </c>
      <c r="F902">
        <v>24</v>
      </c>
      <c r="G902" t="s">
        <v>722</v>
      </c>
      <c r="H902">
        <v>883</v>
      </c>
      <c r="I902">
        <v>196</v>
      </c>
      <c r="J902">
        <v>0.5</v>
      </c>
      <c r="K902" t="s">
        <v>722</v>
      </c>
      <c r="L902" t="s">
        <v>722</v>
      </c>
      <c r="M902" t="s">
        <v>722</v>
      </c>
      <c r="N902">
        <v>48.2</v>
      </c>
      <c r="O902">
        <v>37</v>
      </c>
      <c r="P902">
        <v>5.0308000000000002</v>
      </c>
      <c r="Q902" t="s">
        <v>722</v>
      </c>
      <c r="R902" t="e">
        <f>VLOOKUP(A902,player_info!B:C,2,FALSE)</f>
        <v>#N/A</v>
      </c>
    </row>
    <row r="903" spans="1:18">
      <c r="A903" t="s">
        <v>811</v>
      </c>
      <c r="B903" t="s">
        <v>729</v>
      </c>
      <c r="C903" t="s">
        <v>341</v>
      </c>
      <c r="D903">
        <v>-88.585599999999999</v>
      </c>
      <c r="E903">
        <v>44</v>
      </c>
      <c r="F903" t="s">
        <v>722</v>
      </c>
      <c r="G903" t="s">
        <v>722</v>
      </c>
      <c r="H903">
        <v>883</v>
      </c>
      <c r="I903">
        <v>196</v>
      </c>
      <c r="J903">
        <v>1</v>
      </c>
      <c r="K903" t="s">
        <v>722</v>
      </c>
      <c r="L903" t="s">
        <v>722</v>
      </c>
      <c r="M903" t="s">
        <v>722</v>
      </c>
      <c r="N903">
        <v>44</v>
      </c>
      <c r="O903">
        <v>44</v>
      </c>
      <c r="P903" t="s">
        <v>722</v>
      </c>
      <c r="Q903" t="s">
        <v>722</v>
      </c>
      <c r="R903" t="e">
        <f>VLOOKUP(A903,player_info!B:C,2,FALSE)</f>
        <v>#N/A</v>
      </c>
    </row>
    <row r="904" spans="1:18">
      <c r="A904" t="s">
        <v>82</v>
      </c>
      <c r="B904" t="s">
        <v>1</v>
      </c>
      <c r="C904" t="s">
        <v>83</v>
      </c>
      <c r="D904">
        <v>-88.766900000000007</v>
      </c>
      <c r="E904">
        <v>45.606099999999998</v>
      </c>
      <c r="F904">
        <v>68.7</v>
      </c>
      <c r="G904" t="s">
        <v>722</v>
      </c>
      <c r="H904">
        <v>885</v>
      </c>
      <c r="I904">
        <v>74</v>
      </c>
      <c r="J904">
        <v>4.5342000000000002</v>
      </c>
      <c r="K904" t="s">
        <v>722</v>
      </c>
      <c r="L904" t="s">
        <v>722</v>
      </c>
      <c r="M904" t="s">
        <v>722</v>
      </c>
      <c r="N904">
        <v>70.315700000000007</v>
      </c>
      <c r="O904">
        <v>20.478999999999999</v>
      </c>
      <c r="P904">
        <v>4.3963000000000001</v>
      </c>
      <c r="Q904" t="s">
        <v>722</v>
      </c>
      <c r="R904">
        <f>VLOOKUP(A904,player_info!B:C,2,FALSE)</f>
        <v>6</v>
      </c>
    </row>
    <row r="905" spans="1:18">
      <c r="A905" t="s">
        <v>812</v>
      </c>
      <c r="B905" t="s">
        <v>728</v>
      </c>
      <c r="C905" t="s">
        <v>141</v>
      </c>
      <c r="D905">
        <v>-88.775899999999993</v>
      </c>
      <c r="E905">
        <v>43</v>
      </c>
      <c r="F905">
        <v>20.5</v>
      </c>
      <c r="G905" t="s">
        <v>722</v>
      </c>
      <c r="H905">
        <v>886</v>
      </c>
      <c r="I905">
        <v>150</v>
      </c>
      <c r="J905">
        <v>1.2069000000000001</v>
      </c>
      <c r="K905" t="s">
        <v>722</v>
      </c>
      <c r="L905" t="s">
        <v>722</v>
      </c>
      <c r="M905" t="s">
        <v>722</v>
      </c>
      <c r="N905">
        <v>43</v>
      </c>
      <c r="O905">
        <v>43</v>
      </c>
      <c r="P905" t="s">
        <v>722</v>
      </c>
      <c r="Q905" t="s">
        <v>722</v>
      </c>
      <c r="R905" t="e">
        <f>VLOOKUP(A905,player_info!B:C,2,FALSE)</f>
        <v>#N/A</v>
      </c>
    </row>
    <row r="906" spans="1:18">
      <c r="A906" t="s">
        <v>399</v>
      </c>
      <c r="B906" t="s">
        <v>2</v>
      </c>
      <c r="C906" t="s">
        <v>15</v>
      </c>
      <c r="D906">
        <v>-89.044200000000004</v>
      </c>
      <c r="E906">
        <v>27.265799999999999</v>
      </c>
      <c r="F906">
        <v>0.3</v>
      </c>
      <c r="G906" t="s">
        <v>722</v>
      </c>
      <c r="H906">
        <v>887</v>
      </c>
      <c r="I906">
        <v>123</v>
      </c>
      <c r="J906">
        <v>0.17799999999999999</v>
      </c>
      <c r="K906" t="s">
        <v>722</v>
      </c>
      <c r="L906" t="s">
        <v>722</v>
      </c>
      <c r="M906" t="s">
        <v>722</v>
      </c>
      <c r="N906">
        <v>48.159399999999998</v>
      </c>
      <c r="O906">
        <v>1.1195999999999999</v>
      </c>
      <c r="P906">
        <v>3.9335</v>
      </c>
      <c r="Q906" t="s">
        <v>722</v>
      </c>
      <c r="R906" t="e">
        <f>VLOOKUP(A906,player_info!B:C,2,FALSE)</f>
        <v>#N/A</v>
      </c>
    </row>
    <row r="907" spans="1:18">
      <c r="A907" t="s">
        <v>358</v>
      </c>
      <c r="B907" t="s">
        <v>2</v>
      </c>
      <c r="C907" t="s">
        <v>30</v>
      </c>
      <c r="D907">
        <v>-89.203199999999995</v>
      </c>
      <c r="E907">
        <v>27.1067</v>
      </c>
      <c r="F907">
        <v>11.6</v>
      </c>
      <c r="G907" t="s">
        <v>722</v>
      </c>
      <c r="H907">
        <v>888</v>
      </c>
      <c r="I907">
        <v>124</v>
      </c>
      <c r="J907">
        <v>0.31080000000000002</v>
      </c>
      <c r="K907" t="s">
        <v>722</v>
      </c>
      <c r="L907" t="s">
        <v>722</v>
      </c>
      <c r="M907" t="s">
        <v>722</v>
      </c>
      <c r="N907">
        <v>48.796199999999999</v>
      </c>
      <c r="O907">
        <v>6.4001000000000001</v>
      </c>
      <c r="P907">
        <v>3.7012999999999998</v>
      </c>
      <c r="Q907" t="s">
        <v>722</v>
      </c>
      <c r="R907" t="e">
        <f>VLOOKUP(A907,player_info!B:C,2,FALSE)</f>
        <v>#N/A</v>
      </c>
    </row>
    <row r="908" spans="1:18">
      <c r="A908" t="s">
        <v>405</v>
      </c>
      <c r="B908" t="s">
        <v>2</v>
      </c>
      <c r="C908" t="s">
        <v>28</v>
      </c>
      <c r="D908">
        <v>-89.241100000000003</v>
      </c>
      <c r="E908">
        <v>27.0688</v>
      </c>
      <c r="F908">
        <v>9.3000000000000007</v>
      </c>
      <c r="G908" t="s">
        <v>722</v>
      </c>
      <c r="H908">
        <v>889</v>
      </c>
      <c r="I908">
        <v>125</v>
      </c>
      <c r="J908">
        <v>0.61060000000000003</v>
      </c>
      <c r="K908" t="s">
        <v>722</v>
      </c>
      <c r="L908" t="s">
        <v>722</v>
      </c>
      <c r="M908" t="s">
        <v>722</v>
      </c>
      <c r="N908">
        <v>47.847900000000003</v>
      </c>
      <c r="O908">
        <v>7.0957999999999997</v>
      </c>
      <c r="P908">
        <v>3.5728</v>
      </c>
      <c r="Q908" t="s">
        <v>722</v>
      </c>
      <c r="R908" t="e">
        <f>VLOOKUP(A908,player_info!B:C,2,FALSE)</f>
        <v>#N/A</v>
      </c>
    </row>
    <row r="909" spans="1:18">
      <c r="A909" t="s">
        <v>314</v>
      </c>
      <c r="B909" t="s">
        <v>0</v>
      </c>
      <c r="C909" t="s">
        <v>91</v>
      </c>
      <c r="D909">
        <v>-89.242099999999994</v>
      </c>
      <c r="E909">
        <v>177.90819999999999</v>
      </c>
      <c r="F909">
        <v>134.80000000000001</v>
      </c>
      <c r="G909" t="s">
        <v>722</v>
      </c>
      <c r="H909">
        <v>890</v>
      </c>
      <c r="I909">
        <v>25</v>
      </c>
      <c r="J909">
        <v>5.2632000000000003</v>
      </c>
      <c r="K909" t="s">
        <v>722</v>
      </c>
      <c r="L909" t="s">
        <v>722</v>
      </c>
      <c r="M909" t="s">
        <v>722</v>
      </c>
      <c r="N909">
        <v>208.0401</v>
      </c>
      <c r="O909">
        <v>127.0617</v>
      </c>
      <c r="P909">
        <v>4.4554999999999998</v>
      </c>
      <c r="Q909">
        <v>16</v>
      </c>
      <c r="R909" t="e">
        <f>VLOOKUP(A909,player_info!B:C,2,FALSE)</f>
        <v>#N/A</v>
      </c>
    </row>
    <row r="910" spans="1:18">
      <c r="A910" t="s">
        <v>813</v>
      </c>
      <c r="B910" t="s">
        <v>724</v>
      </c>
      <c r="C910" t="s">
        <v>85</v>
      </c>
      <c r="D910">
        <v>-89.275899999999993</v>
      </c>
      <c r="E910">
        <v>42.5</v>
      </c>
      <c r="F910">
        <v>36</v>
      </c>
      <c r="G910" t="s">
        <v>722</v>
      </c>
      <c r="H910">
        <v>891</v>
      </c>
      <c r="I910">
        <v>151</v>
      </c>
      <c r="J910">
        <v>1.4498</v>
      </c>
      <c r="K910" t="s">
        <v>722</v>
      </c>
      <c r="L910" t="s">
        <v>722</v>
      </c>
      <c r="M910" t="s">
        <v>722</v>
      </c>
      <c r="N910">
        <v>42.5</v>
      </c>
      <c r="O910">
        <v>42.5</v>
      </c>
      <c r="P910" t="s">
        <v>722</v>
      </c>
      <c r="Q910" t="s">
        <v>722</v>
      </c>
      <c r="R910" t="e">
        <f>VLOOKUP(A910,player_info!B:C,2,FALSE)</f>
        <v>#N/A</v>
      </c>
    </row>
    <row r="911" spans="1:18">
      <c r="A911" t="s">
        <v>814</v>
      </c>
      <c r="B911" t="s">
        <v>734</v>
      </c>
      <c r="C911" t="s">
        <v>62</v>
      </c>
      <c r="D911">
        <v>-89.514399999999995</v>
      </c>
      <c r="E911">
        <v>86.072699999999998</v>
      </c>
      <c r="F911">
        <v>68</v>
      </c>
      <c r="G911" t="s">
        <v>722</v>
      </c>
      <c r="H911">
        <v>892</v>
      </c>
      <c r="I911">
        <v>19</v>
      </c>
      <c r="J911">
        <v>0.34339999999999998</v>
      </c>
      <c r="K911" t="s">
        <v>722</v>
      </c>
      <c r="L911" t="s">
        <v>722</v>
      </c>
      <c r="M911" t="s">
        <v>722</v>
      </c>
      <c r="N911">
        <v>117.6255</v>
      </c>
      <c r="O911">
        <v>70</v>
      </c>
      <c r="P911">
        <v>6.6167999999999996</v>
      </c>
      <c r="Q911">
        <v>6</v>
      </c>
      <c r="R911" t="e">
        <f>VLOOKUP(A911,player_info!B:C,2,FALSE)</f>
        <v>#N/A</v>
      </c>
    </row>
    <row r="912" spans="1:18">
      <c r="A912" t="s">
        <v>815</v>
      </c>
      <c r="B912" t="s">
        <v>729</v>
      </c>
      <c r="C912" t="s">
        <v>341</v>
      </c>
      <c r="D912">
        <v>-89.585599999999999</v>
      </c>
      <c r="E912">
        <v>43</v>
      </c>
      <c r="F912">
        <v>70</v>
      </c>
      <c r="G912" t="s">
        <v>722</v>
      </c>
      <c r="H912">
        <v>893</v>
      </c>
      <c r="I912">
        <v>198</v>
      </c>
      <c r="J912">
        <v>1.25</v>
      </c>
      <c r="K912" t="s">
        <v>722</v>
      </c>
      <c r="L912" t="s">
        <v>722</v>
      </c>
      <c r="M912" t="s">
        <v>722</v>
      </c>
      <c r="N912">
        <v>49</v>
      </c>
      <c r="O912">
        <v>33</v>
      </c>
      <c r="P912">
        <v>3.4918</v>
      </c>
      <c r="Q912" t="s">
        <v>722</v>
      </c>
      <c r="R912" t="e">
        <f>VLOOKUP(A912,player_info!B:C,2,FALSE)</f>
        <v>#N/A</v>
      </c>
    </row>
    <row r="913" spans="1:18">
      <c r="A913" t="s">
        <v>816</v>
      </c>
      <c r="B913" t="s">
        <v>738</v>
      </c>
      <c r="C913" t="s">
        <v>64</v>
      </c>
      <c r="D913">
        <v>-89.585599999999999</v>
      </c>
      <c r="E913">
        <v>43</v>
      </c>
      <c r="F913">
        <v>41.5</v>
      </c>
      <c r="G913" t="s">
        <v>722</v>
      </c>
      <c r="H913">
        <v>893</v>
      </c>
      <c r="I913">
        <v>198</v>
      </c>
      <c r="J913">
        <v>2.75</v>
      </c>
      <c r="K913" t="s">
        <v>722</v>
      </c>
      <c r="L913" t="s">
        <v>722</v>
      </c>
      <c r="M913" t="s">
        <v>722</v>
      </c>
      <c r="N913">
        <v>43</v>
      </c>
      <c r="O913">
        <v>43</v>
      </c>
      <c r="P913" t="s">
        <v>722</v>
      </c>
      <c r="Q913" t="s">
        <v>722</v>
      </c>
      <c r="R913" t="e">
        <f>VLOOKUP(A913,player_info!B:C,2,FALSE)</f>
        <v>#N/A</v>
      </c>
    </row>
    <row r="914" spans="1:18">
      <c r="A914" t="s">
        <v>817</v>
      </c>
      <c r="B914" t="s">
        <v>3</v>
      </c>
      <c r="C914" t="s">
        <v>19</v>
      </c>
      <c r="D914">
        <v>-89.636499999999998</v>
      </c>
      <c r="E914">
        <v>26</v>
      </c>
      <c r="F914" t="s">
        <v>722</v>
      </c>
      <c r="G914" t="s">
        <v>722</v>
      </c>
      <c r="H914">
        <v>895</v>
      </c>
      <c r="I914">
        <v>58</v>
      </c>
      <c r="J914">
        <v>0.98740000000000006</v>
      </c>
      <c r="K914" t="s">
        <v>722</v>
      </c>
      <c r="L914" t="s">
        <v>722</v>
      </c>
      <c r="M914" t="s">
        <v>722</v>
      </c>
      <c r="N914">
        <v>26</v>
      </c>
      <c r="O914">
        <v>26</v>
      </c>
      <c r="P914" t="s">
        <v>722</v>
      </c>
      <c r="Q914" t="s">
        <v>722</v>
      </c>
      <c r="R914" t="e">
        <f>VLOOKUP(A914,player_info!B:C,2,FALSE)</f>
        <v>#N/A</v>
      </c>
    </row>
    <row r="915" spans="1:18">
      <c r="A915" t="s">
        <v>818</v>
      </c>
      <c r="B915" t="s">
        <v>734</v>
      </c>
      <c r="C915" t="s">
        <v>44</v>
      </c>
      <c r="D915">
        <v>-89.644800000000004</v>
      </c>
      <c r="E915">
        <v>85.942400000000006</v>
      </c>
      <c r="F915">
        <v>153</v>
      </c>
      <c r="G915" t="s">
        <v>722</v>
      </c>
      <c r="H915">
        <v>896</v>
      </c>
      <c r="I915">
        <v>20</v>
      </c>
      <c r="J915">
        <v>1.2483</v>
      </c>
      <c r="K915" t="s">
        <v>722</v>
      </c>
      <c r="L915" t="s">
        <v>722</v>
      </c>
      <c r="M915" t="s">
        <v>722</v>
      </c>
      <c r="N915">
        <v>91.932000000000002</v>
      </c>
      <c r="O915">
        <v>78.251000000000005</v>
      </c>
      <c r="P915">
        <v>7.0759999999999996</v>
      </c>
      <c r="Q915">
        <v>5</v>
      </c>
      <c r="R915" t="e">
        <f>VLOOKUP(A915,player_info!B:C,2,FALSE)</f>
        <v>#N/A</v>
      </c>
    </row>
    <row r="916" spans="1:18">
      <c r="A916" t="s">
        <v>342</v>
      </c>
      <c r="B916" t="s">
        <v>2</v>
      </c>
      <c r="C916" t="s">
        <v>47</v>
      </c>
      <c r="D916">
        <v>-89.787000000000006</v>
      </c>
      <c r="E916">
        <v>26.5229</v>
      </c>
      <c r="F916">
        <v>6.4</v>
      </c>
      <c r="G916" t="s">
        <v>722</v>
      </c>
      <c r="H916">
        <v>897</v>
      </c>
      <c r="I916">
        <v>126</v>
      </c>
      <c r="J916">
        <v>0.15240000000000001</v>
      </c>
      <c r="K916" t="s">
        <v>722</v>
      </c>
      <c r="L916" t="s">
        <v>722</v>
      </c>
      <c r="M916" t="s">
        <v>722</v>
      </c>
      <c r="N916">
        <v>43.388500000000001</v>
      </c>
      <c r="O916">
        <v>0</v>
      </c>
      <c r="P916">
        <v>3.8285</v>
      </c>
      <c r="Q916" t="s">
        <v>722</v>
      </c>
      <c r="R916" t="e">
        <f>VLOOKUP(A916,player_info!B:C,2,FALSE)</f>
        <v>#N/A</v>
      </c>
    </row>
    <row r="917" spans="1:18">
      <c r="A917" t="s">
        <v>819</v>
      </c>
      <c r="B917" t="s">
        <v>0</v>
      </c>
      <c r="C917" t="s">
        <v>47</v>
      </c>
      <c r="D917">
        <v>-89.840299999999999</v>
      </c>
      <c r="E917">
        <v>177.31</v>
      </c>
      <c r="F917">
        <v>55.72</v>
      </c>
      <c r="G917" t="s">
        <v>722</v>
      </c>
      <c r="H917">
        <v>898</v>
      </c>
      <c r="I917">
        <v>26</v>
      </c>
      <c r="J917">
        <v>14.277699999999999</v>
      </c>
      <c r="K917" t="s">
        <v>722</v>
      </c>
      <c r="L917" t="s">
        <v>722</v>
      </c>
      <c r="M917" t="s">
        <v>722</v>
      </c>
      <c r="N917">
        <v>210.1379</v>
      </c>
      <c r="O917">
        <v>139.67490000000001</v>
      </c>
      <c r="P917">
        <v>4.7428999999999997</v>
      </c>
      <c r="Q917">
        <v>15</v>
      </c>
      <c r="R917" t="e">
        <f>VLOOKUP(A917,player_info!B:C,2,FALSE)</f>
        <v>#N/A</v>
      </c>
    </row>
    <row r="918" spans="1:18">
      <c r="A918" t="s">
        <v>219</v>
      </c>
      <c r="B918" t="s">
        <v>2</v>
      </c>
      <c r="C918" t="s">
        <v>62</v>
      </c>
      <c r="D918">
        <v>-89.916399999999996</v>
      </c>
      <c r="E918">
        <v>26.3935</v>
      </c>
      <c r="F918">
        <v>24.5</v>
      </c>
      <c r="G918" t="s">
        <v>722</v>
      </c>
      <c r="H918">
        <v>899</v>
      </c>
      <c r="I918">
        <v>127</v>
      </c>
      <c r="J918">
        <v>0.15840000000000001</v>
      </c>
      <c r="K918" t="s">
        <v>722</v>
      </c>
      <c r="L918" t="s">
        <v>722</v>
      </c>
      <c r="M918" t="s">
        <v>722</v>
      </c>
      <c r="N918">
        <v>47.579900000000002</v>
      </c>
      <c r="O918">
        <v>8.9370999999999992</v>
      </c>
      <c r="P918">
        <v>4.0904999999999996</v>
      </c>
      <c r="Q918" t="s">
        <v>722</v>
      </c>
      <c r="R918" t="e">
        <f>VLOOKUP(A918,player_info!B:C,2,FALSE)</f>
        <v>#N/A</v>
      </c>
    </row>
    <row r="919" spans="1:18">
      <c r="A919" t="s">
        <v>374</v>
      </c>
      <c r="B919" t="s">
        <v>2</v>
      </c>
      <c r="C919" t="s">
        <v>30</v>
      </c>
      <c r="D919">
        <v>-89.962400000000002</v>
      </c>
      <c r="E919">
        <v>26.3475</v>
      </c>
      <c r="F919">
        <v>11.2</v>
      </c>
      <c r="G919" t="s">
        <v>722</v>
      </c>
      <c r="H919">
        <v>900</v>
      </c>
      <c r="I919">
        <v>128</v>
      </c>
      <c r="J919">
        <v>0.36299999999999999</v>
      </c>
      <c r="K919" t="s">
        <v>722</v>
      </c>
      <c r="L919" t="s">
        <v>722</v>
      </c>
      <c r="M919" t="s">
        <v>722</v>
      </c>
      <c r="N919">
        <v>42.347200000000001</v>
      </c>
      <c r="O919">
        <v>-2.4</v>
      </c>
      <c r="P919">
        <v>4.0075000000000003</v>
      </c>
      <c r="Q919" t="s">
        <v>722</v>
      </c>
      <c r="R919" t="e">
        <f>VLOOKUP(A919,player_info!B:C,2,FALSE)</f>
        <v>#N/A</v>
      </c>
    </row>
    <row r="920" spans="1:18">
      <c r="A920" t="s">
        <v>820</v>
      </c>
      <c r="B920" t="s">
        <v>3</v>
      </c>
      <c r="C920" t="s">
        <v>341</v>
      </c>
      <c r="D920">
        <v>-90.046499999999995</v>
      </c>
      <c r="E920">
        <v>25.59</v>
      </c>
      <c r="F920">
        <v>12.4</v>
      </c>
      <c r="G920" t="s">
        <v>722</v>
      </c>
      <c r="H920">
        <v>901</v>
      </c>
      <c r="I920">
        <v>59</v>
      </c>
      <c r="J920">
        <v>1.7788999999999999</v>
      </c>
      <c r="K920" t="s">
        <v>722</v>
      </c>
      <c r="L920" t="s">
        <v>722</v>
      </c>
      <c r="M920" t="s">
        <v>722</v>
      </c>
      <c r="N920">
        <v>25.59</v>
      </c>
      <c r="O920">
        <v>25.59</v>
      </c>
      <c r="P920" t="s">
        <v>722</v>
      </c>
      <c r="Q920" t="s">
        <v>722</v>
      </c>
      <c r="R920" t="e">
        <f>VLOOKUP(A920,player_info!B:C,2,FALSE)</f>
        <v>#N/A</v>
      </c>
    </row>
    <row r="921" spans="1:18">
      <c r="A921" t="s">
        <v>821</v>
      </c>
      <c r="B921" t="s">
        <v>734</v>
      </c>
      <c r="C921" t="s">
        <v>36</v>
      </c>
      <c r="D921">
        <v>-90.070800000000006</v>
      </c>
      <c r="E921">
        <v>85.516400000000004</v>
      </c>
      <c r="F921">
        <v>175</v>
      </c>
      <c r="G921" t="s">
        <v>722</v>
      </c>
      <c r="H921">
        <v>902</v>
      </c>
      <c r="I921">
        <v>21</v>
      </c>
      <c r="J921">
        <v>1.7061999999999999</v>
      </c>
      <c r="K921" t="s">
        <v>722</v>
      </c>
      <c r="L921" t="s">
        <v>722</v>
      </c>
      <c r="M921" t="s">
        <v>722</v>
      </c>
      <c r="N921">
        <v>117.9145</v>
      </c>
      <c r="O921">
        <v>77.967399999999998</v>
      </c>
      <c r="P921">
        <v>6.5369999999999999</v>
      </c>
      <c r="Q921">
        <v>7</v>
      </c>
      <c r="R921" t="e">
        <f>VLOOKUP(A921,player_info!B:C,2,FALSE)</f>
        <v>#N/A</v>
      </c>
    </row>
    <row r="922" spans="1:18">
      <c r="A922" t="s">
        <v>822</v>
      </c>
      <c r="B922" t="s">
        <v>2</v>
      </c>
      <c r="C922" t="s">
        <v>341</v>
      </c>
      <c r="D922">
        <v>-90.187200000000004</v>
      </c>
      <c r="E922">
        <v>26.122699999999998</v>
      </c>
      <c r="F922">
        <v>11.4</v>
      </c>
      <c r="G922" t="s">
        <v>722</v>
      </c>
      <c r="H922">
        <v>903</v>
      </c>
      <c r="I922">
        <v>129</v>
      </c>
      <c r="J922">
        <v>0.3921</v>
      </c>
      <c r="K922" t="s">
        <v>722</v>
      </c>
      <c r="L922" t="s">
        <v>722</v>
      </c>
      <c r="M922" t="s">
        <v>722</v>
      </c>
      <c r="N922">
        <v>58.636000000000003</v>
      </c>
      <c r="O922">
        <v>0</v>
      </c>
      <c r="P922">
        <v>7.0826000000000002</v>
      </c>
      <c r="Q922" t="s">
        <v>722</v>
      </c>
      <c r="R922" t="e">
        <f>VLOOKUP(A922,player_info!B:C,2,FALSE)</f>
        <v>#N/A</v>
      </c>
    </row>
    <row r="923" spans="1:18">
      <c r="A923" t="s">
        <v>384</v>
      </c>
      <c r="B923" t="s">
        <v>2</v>
      </c>
      <c r="C923" t="s">
        <v>91</v>
      </c>
      <c r="D923">
        <v>-90.4636</v>
      </c>
      <c r="E923">
        <v>25.846299999999999</v>
      </c>
      <c r="F923">
        <v>13.8</v>
      </c>
      <c r="G923" t="s">
        <v>722</v>
      </c>
      <c r="H923">
        <v>904</v>
      </c>
      <c r="I923">
        <v>130</v>
      </c>
      <c r="J923">
        <v>0.53159999999999996</v>
      </c>
      <c r="K923" t="s">
        <v>722</v>
      </c>
      <c r="L923" t="s">
        <v>722</v>
      </c>
      <c r="M923" t="s">
        <v>722</v>
      </c>
      <c r="N923">
        <v>50.093600000000002</v>
      </c>
      <c r="O923">
        <v>4.3369</v>
      </c>
      <c r="P923">
        <v>4.0498000000000003</v>
      </c>
      <c r="Q923" t="s">
        <v>722</v>
      </c>
      <c r="R923" t="e">
        <f>VLOOKUP(A923,player_info!B:C,2,FALSE)</f>
        <v>#N/A</v>
      </c>
    </row>
    <row r="924" spans="1:18">
      <c r="A924" t="s">
        <v>823</v>
      </c>
      <c r="B924" t="s">
        <v>724</v>
      </c>
      <c r="C924" t="s">
        <v>28</v>
      </c>
      <c r="D924">
        <v>-90.689599999999999</v>
      </c>
      <c r="E924">
        <v>41.086300000000001</v>
      </c>
      <c r="F924">
        <v>26.5</v>
      </c>
      <c r="G924" t="s">
        <v>722</v>
      </c>
      <c r="H924">
        <v>905</v>
      </c>
      <c r="I924">
        <v>152</v>
      </c>
      <c r="J924">
        <v>0.33710000000000001</v>
      </c>
      <c r="K924" t="s">
        <v>722</v>
      </c>
      <c r="L924" t="s">
        <v>722</v>
      </c>
      <c r="M924" t="s">
        <v>722</v>
      </c>
      <c r="N924">
        <v>54.598399999999998</v>
      </c>
      <c r="O924">
        <v>26.5</v>
      </c>
      <c r="P924">
        <v>3.536</v>
      </c>
      <c r="Q924" t="s">
        <v>722</v>
      </c>
      <c r="R924" t="e">
        <f>VLOOKUP(A924,player_info!B:C,2,FALSE)</f>
        <v>#N/A</v>
      </c>
    </row>
    <row r="925" spans="1:18">
      <c r="A925" t="s">
        <v>350</v>
      </c>
      <c r="B925" t="s">
        <v>2</v>
      </c>
      <c r="C925" t="s">
        <v>341</v>
      </c>
      <c r="D925">
        <v>-90.694999999999993</v>
      </c>
      <c r="E925">
        <v>25.614899999999999</v>
      </c>
      <c r="F925">
        <v>5</v>
      </c>
      <c r="G925" t="s">
        <v>722</v>
      </c>
      <c r="H925">
        <v>906</v>
      </c>
      <c r="I925">
        <v>131</v>
      </c>
      <c r="J925">
        <v>0.62239999999999995</v>
      </c>
      <c r="K925" t="s">
        <v>722</v>
      </c>
      <c r="L925" t="s">
        <v>722</v>
      </c>
      <c r="M925" t="s">
        <v>722</v>
      </c>
      <c r="N925">
        <v>45.964500000000001</v>
      </c>
      <c r="O925">
        <v>3.9508999999999999</v>
      </c>
      <c r="P925">
        <v>3.7925</v>
      </c>
      <c r="Q925" t="s">
        <v>722</v>
      </c>
      <c r="R925" t="e">
        <f>VLOOKUP(A925,player_info!B:C,2,FALSE)</f>
        <v>#N/A</v>
      </c>
    </row>
    <row r="926" spans="1:18">
      <c r="A926" t="s">
        <v>824</v>
      </c>
      <c r="B926" t="s">
        <v>739</v>
      </c>
      <c r="C926" t="s">
        <v>64</v>
      </c>
      <c r="D926">
        <v>-90.761799999999994</v>
      </c>
      <c r="E926">
        <v>41.014099999999999</v>
      </c>
      <c r="F926">
        <v>13.5</v>
      </c>
      <c r="G926" t="s">
        <v>722</v>
      </c>
      <c r="H926">
        <v>907</v>
      </c>
      <c r="I926">
        <v>153</v>
      </c>
      <c r="J926">
        <v>0.94289999999999996</v>
      </c>
      <c r="K926" t="s">
        <v>722</v>
      </c>
      <c r="L926" t="s">
        <v>722</v>
      </c>
      <c r="M926" t="s">
        <v>722</v>
      </c>
      <c r="N926">
        <v>70.884900000000002</v>
      </c>
      <c r="O926">
        <v>7.5</v>
      </c>
      <c r="P926">
        <v>9.2045999999999992</v>
      </c>
      <c r="Q926" t="s">
        <v>722</v>
      </c>
      <c r="R926" t="e">
        <f>VLOOKUP(A926,player_info!B:C,2,FALSE)</f>
        <v>#N/A</v>
      </c>
    </row>
    <row r="927" spans="1:18">
      <c r="A927" t="s">
        <v>620</v>
      </c>
      <c r="B927" t="s">
        <v>3</v>
      </c>
      <c r="C927" t="s">
        <v>26</v>
      </c>
      <c r="D927">
        <v>-91.201300000000003</v>
      </c>
      <c r="E927">
        <v>24.435099999999998</v>
      </c>
      <c r="F927">
        <v>19.899999999999999</v>
      </c>
      <c r="G927" t="s">
        <v>722</v>
      </c>
      <c r="H927">
        <v>908</v>
      </c>
      <c r="I927">
        <v>60</v>
      </c>
      <c r="J927">
        <v>1.8088</v>
      </c>
      <c r="K927" t="s">
        <v>722</v>
      </c>
      <c r="L927" t="s">
        <v>722</v>
      </c>
      <c r="M927" t="s">
        <v>722</v>
      </c>
      <c r="N927">
        <v>33.688800000000001</v>
      </c>
      <c r="O927">
        <v>11.194100000000001</v>
      </c>
      <c r="P927">
        <v>2.6888999999999998</v>
      </c>
      <c r="Q927" t="s">
        <v>722</v>
      </c>
      <c r="R927" t="e">
        <f>VLOOKUP(A927,player_info!B:C,2,FALSE)</f>
        <v>#N/A</v>
      </c>
    </row>
    <row r="928" spans="1:18">
      <c r="A928" t="s">
        <v>825</v>
      </c>
      <c r="B928" t="s">
        <v>739</v>
      </c>
      <c r="C928" t="s">
        <v>88</v>
      </c>
      <c r="D928">
        <v>-91.291799999999995</v>
      </c>
      <c r="E928">
        <v>40.484099999999998</v>
      </c>
      <c r="F928">
        <v>46</v>
      </c>
      <c r="G928" t="s">
        <v>722</v>
      </c>
      <c r="H928">
        <v>909</v>
      </c>
      <c r="I928">
        <v>154</v>
      </c>
      <c r="J928">
        <v>1.0145</v>
      </c>
      <c r="K928" t="s">
        <v>722</v>
      </c>
      <c r="L928" t="s">
        <v>722</v>
      </c>
      <c r="M928" t="s">
        <v>722</v>
      </c>
      <c r="N928">
        <v>45.2911</v>
      </c>
      <c r="O928">
        <v>32</v>
      </c>
      <c r="P928">
        <v>4.4848999999999997</v>
      </c>
      <c r="Q928" t="s">
        <v>722</v>
      </c>
      <c r="R928" t="e">
        <f>VLOOKUP(A928,player_info!B:C,2,FALSE)</f>
        <v>#N/A</v>
      </c>
    </row>
    <row r="929" spans="1:18">
      <c r="A929" t="s">
        <v>436</v>
      </c>
      <c r="B929" t="s">
        <v>2</v>
      </c>
      <c r="C929" t="s">
        <v>62</v>
      </c>
      <c r="D929">
        <v>-91.295299999999997</v>
      </c>
      <c r="E929">
        <v>25.014600000000002</v>
      </c>
      <c r="F929">
        <v>9.1999999999999993</v>
      </c>
      <c r="G929" t="s">
        <v>722</v>
      </c>
      <c r="H929">
        <v>910</v>
      </c>
      <c r="I929">
        <v>132</v>
      </c>
      <c r="J929">
        <v>0.1197</v>
      </c>
      <c r="K929" t="s">
        <v>722</v>
      </c>
      <c r="L929" t="s">
        <v>722</v>
      </c>
      <c r="M929" t="s">
        <v>722</v>
      </c>
      <c r="N929">
        <v>41.203200000000002</v>
      </c>
      <c r="O929">
        <v>4.9700000000000001E-2</v>
      </c>
      <c r="P929">
        <v>4.0515999999999996</v>
      </c>
      <c r="Q929" t="s">
        <v>722</v>
      </c>
      <c r="R929" t="e">
        <f>VLOOKUP(A929,player_info!B:C,2,FALSE)</f>
        <v>#N/A</v>
      </c>
    </row>
    <row r="930" spans="1:18">
      <c r="A930" t="s">
        <v>426</v>
      </c>
      <c r="B930" t="s">
        <v>2</v>
      </c>
      <c r="C930" t="s">
        <v>28</v>
      </c>
      <c r="D930">
        <v>-91.339600000000004</v>
      </c>
      <c r="E930">
        <v>24.970300000000002</v>
      </c>
      <c r="F930">
        <v>1.8</v>
      </c>
      <c r="G930" t="s">
        <v>722</v>
      </c>
      <c r="H930">
        <v>911</v>
      </c>
      <c r="I930">
        <v>133</v>
      </c>
      <c r="J930">
        <v>0.47499999999999998</v>
      </c>
      <c r="K930" t="s">
        <v>722</v>
      </c>
      <c r="L930" t="s">
        <v>722</v>
      </c>
      <c r="M930" t="s">
        <v>722</v>
      </c>
      <c r="N930">
        <v>46.207799999999999</v>
      </c>
      <c r="O930">
        <v>4.5</v>
      </c>
      <c r="P930">
        <v>3.5116000000000001</v>
      </c>
      <c r="Q930" t="s">
        <v>722</v>
      </c>
      <c r="R930" t="e">
        <f>VLOOKUP(A930,player_info!B:C,2,FALSE)</f>
        <v>#N/A</v>
      </c>
    </row>
    <row r="931" spans="1:18">
      <c r="A931" t="s">
        <v>826</v>
      </c>
      <c r="B931" t="s">
        <v>2</v>
      </c>
      <c r="C931" t="s">
        <v>341</v>
      </c>
      <c r="D931">
        <v>-91.490300000000005</v>
      </c>
      <c r="E931">
        <v>24.819600000000001</v>
      </c>
      <c r="F931" t="s">
        <v>722</v>
      </c>
      <c r="G931" t="s">
        <v>722</v>
      </c>
      <c r="H931">
        <v>912</v>
      </c>
      <c r="I931">
        <v>134</v>
      </c>
      <c r="J931">
        <v>0.78969999999999996</v>
      </c>
      <c r="K931" t="s">
        <v>722</v>
      </c>
      <c r="L931" t="s">
        <v>722</v>
      </c>
      <c r="M931" t="s">
        <v>722</v>
      </c>
      <c r="N931">
        <v>37.198999999999998</v>
      </c>
      <c r="O931">
        <v>6.5902000000000003</v>
      </c>
      <c r="P931">
        <v>3.6918000000000002</v>
      </c>
      <c r="Q931" t="s">
        <v>722</v>
      </c>
      <c r="R931" t="e">
        <f>VLOOKUP(A931,player_info!B:C,2,FALSE)</f>
        <v>#N/A</v>
      </c>
    </row>
    <row r="932" spans="1:18">
      <c r="A932" t="s">
        <v>827</v>
      </c>
      <c r="B932" t="s">
        <v>734</v>
      </c>
      <c r="C932" t="s">
        <v>17</v>
      </c>
      <c r="D932">
        <v>-91.715500000000006</v>
      </c>
      <c r="E932">
        <v>83.871700000000004</v>
      </c>
      <c r="F932">
        <v>102</v>
      </c>
      <c r="G932" t="s">
        <v>722</v>
      </c>
      <c r="H932">
        <v>913</v>
      </c>
      <c r="I932">
        <v>22</v>
      </c>
      <c r="J932">
        <v>0.78410000000000002</v>
      </c>
      <c r="K932" t="s">
        <v>722</v>
      </c>
      <c r="L932" t="s">
        <v>722</v>
      </c>
      <c r="M932" t="s">
        <v>722</v>
      </c>
      <c r="N932">
        <v>94.5655</v>
      </c>
      <c r="O932">
        <v>63.442799999999998</v>
      </c>
      <c r="P932">
        <v>4.7960000000000003</v>
      </c>
      <c r="Q932">
        <v>18</v>
      </c>
      <c r="R932" t="e">
        <f>VLOOKUP(A932,player_info!B:C,2,FALSE)</f>
        <v>#N/A</v>
      </c>
    </row>
    <row r="933" spans="1:18">
      <c r="A933" t="s">
        <v>828</v>
      </c>
      <c r="B933" t="s">
        <v>734</v>
      </c>
      <c r="C933" t="s">
        <v>15</v>
      </c>
      <c r="D933">
        <v>-91.8386</v>
      </c>
      <c r="E933">
        <v>83.748599999999996</v>
      </c>
      <c r="F933">
        <v>111</v>
      </c>
      <c r="G933" t="s">
        <v>722</v>
      </c>
      <c r="H933">
        <v>914</v>
      </c>
      <c r="I933">
        <v>23</v>
      </c>
      <c r="J933">
        <v>2.5442</v>
      </c>
      <c r="K933" t="s">
        <v>722</v>
      </c>
      <c r="L933" t="s">
        <v>722</v>
      </c>
      <c r="M933" t="s">
        <v>722</v>
      </c>
      <c r="N933">
        <v>97.796000000000006</v>
      </c>
      <c r="O933">
        <v>68</v>
      </c>
      <c r="P933">
        <v>3.2303000000000002</v>
      </c>
      <c r="Q933">
        <v>22</v>
      </c>
      <c r="R933" t="e">
        <f>VLOOKUP(A933,player_info!B:C,2,FALSE)</f>
        <v>#N/A</v>
      </c>
    </row>
    <row r="934" spans="1:18">
      <c r="A934" t="s">
        <v>829</v>
      </c>
      <c r="B934" t="s">
        <v>735</v>
      </c>
      <c r="C934" t="s">
        <v>39</v>
      </c>
      <c r="D934">
        <v>-92.085599999999999</v>
      </c>
      <c r="E934">
        <v>40.5</v>
      </c>
      <c r="F934">
        <v>18.5</v>
      </c>
      <c r="G934" t="s">
        <v>722</v>
      </c>
      <c r="H934">
        <v>915</v>
      </c>
      <c r="I934">
        <v>200</v>
      </c>
      <c r="J934">
        <v>2.0497000000000001</v>
      </c>
      <c r="K934" t="s">
        <v>722</v>
      </c>
      <c r="L934" t="s">
        <v>722</v>
      </c>
      <c r="M934" t="s">
        <v>722</v>
      </c>
      <c r="N934">
        <v>40.5</v>
      </c>
      <c r="O934">
        <v>40.5</v>
      </c>
      <c r="P934" t="s">
        <v>722</v>
      </c>
      <c r="Q934" t="s">
        <v>722</v>
      </c>
      <c r="R934" t="e">
        <f>VLOOKUP(A934,player_info!B:C,2,FALSE)</f>
        <v>#N/A</v>
      </c>
    </row>
    <row r="935" spans="1:18">
      <c r="A935" t="s">
        <v>830</v>
      </c>
      <c r="B935" t="s">
        <v>724</v>
      </c>
      <c r="C935" t="s">
        <v>49</v>
      </c>
      <c r="D935">
        <v>-92.117599999999996</v>
      </c>
      <c r="E935">
        <v>39.658299999999997</v>
      </c>
      <c r="F935">
        <v>34.5</v>
      </c>
      <c r="G935" t="s">
        <v>722</v>
      </c>
      <c r="H935">
        <v>916</v>
      </c>
      <c r="I935">
        <v>155</v>
      </c>
      <c r="J935">
        <v>0.44900000000000001</v>
      </c>
      <c r="K935" t="s">
        <v>722</v>
      </c>
      <c r="L935" t="s">
        <v>722</v>
      </c>
      <c r="M935" t="s">
        <v>722</v>
      </c>
      <c r="N935">
        <v>47.4649</v>
      </c>
      <c r="O935">
        <v>27.5</v>
      </c>
      <c r="P935">
        <v>4.8167999999999997</v>
      </c>
      <c r="Q935" t="s">
        <v>722</v>
      </c>
      <c r="R935" t="e">
        <f>VLOOKUP(A935,player_info!B:C,2,FALSE)</f>
        <v>#N/A</v>
      </c>
    </row>
    <row r="936" spans="1:18">
      <c r="A936" t="s">
        <v>831</v>
      </c>
      <c r="B936" t="s">
        <v>2</v>
      </c>
      <c r="C936" t="s">
        <v>17</v>
      </c>
      <c r="D936">
        <v>-92.138800000000003</v>
      </c>
      <c r="E936">
        <v>24.171099999999999</v>
      </c>
      <c r="F936" t="s">
        <v>722</v>
      </c>
      <c r="G936" t="s">
        <v>722</v>
      </c>
      <c r="H936">
        <v>917</v>
      </c>
      <c r="I936">
        <v>135</v>
      </c>
      <c r="J936">
        <v>0.59699999999999998</v>
      </c>
      <c r="K936" t="s">
        <v>722</v>
      </c>
      <c r="L936" t="s">
        <v>722</v>
      </c>
      <c r="M936" t="s">
        <v>722</v>
      </c>
      <c r="N936">
        <v>61.655999999999999</v>
      </c>
      <c r="O936">
        <v>-3.36</v>
      </c>
      <c r="P936">
        <v>21.4069</v>
      </c>
      <c r="Q936" t="s">
        <v>722</v>
      </c>
      <c r="R936" t="e">
        <f>VLOOKUP(A936,player_info!B:C,2,FALSE)</f>
        <v>#N/A</v>
      </c>
    </row>
    <row r="937" spans="1:18">
      <c r="A937" t="s">
        <v>130</v>
      </c>
      <c r="B937" t="s">
        <v>723</v>
      </c>
      <c r="C937" t="s">
        <v>75</v>
      </c>
      <c r="D937">
        <v>-92.421400000000006</v>
      </c>
      <c r="E937">
        <v>23.888500000000001</v>
      </c>
      <c r="F937">
        <v>60</v>
      </c>
      <c r="G937" t="s">
        <v>722</v>
      </c>
      <c r="H937">
        <v>918</v>
      </c>
      <c r="I937">
        <v>136</v>
      </c>
      <c r="J937">
        <v>0.88949999999999996</v>
      </c>
      <c r="K937" t="s">
        <v>722</v>
      </c>
      <c r="L937" t="s">
        <v>722</v>
      </c>
      <c r="M937" t="s">
        <v>722</v>
      </c>
      <c r="N937">
        <v>73.246600000000001</v>
      </c>
      <c r="O937">
        <v>0</v>
      </c>
      <c r="P937">
        <v>8.4224999999999994</v>
      </c>
      <c r="Q937" t="s">
        <v>722</v>
      </c>
      <c r="R937">
        <f>VLOOKUP(A937,player_info!B:C,2,FALSE)</f>
        <v>12</v>
      </c>
    </row>
    <row r="938" spans="1:18">
      <c r="A938" t="s">
        <v>130</v>
      </c>
      <c r="B938" t="s">
        <v>723</v>
      </c>
      <c r="C938" t="s">
        <v>75</v>
      </c>
      <c r="D938">
        <v>-92.421400000000006</v>
      </c>
      <c r="E938">
        <v>23.888500000000001</v>
      </c>
      <c r="F938">
        <v>60</v>
      </c>
      <c r="G938" t="s">
        <v>722</v>
      </c>
      <c r="H938">
        <v>918</v>
      </c>
      <c r="I938">
        <v>136</v>
      </c>
      <c r="J938">
        <v>0.88949999999999996</v>
      </c>
      <c r="K938" t="s">
        <v>722</v>
      </c>
      <c r="L938" t="s">
        <v>722</v>
      </c>
      <c r="M938" t="s">
        <v>722</v>
      </c>
      <c r="N938">
        <v>73.246600000000001</v>
      </c>
      <c r="O938">
        <v>0</v>
      </c>
      <c r="P938">
        <v>8.4224999999999994</v>
      </c>
      <c r="Q938" t="s">
        <v>722</v>
      </c>
      <c r="R938">
        <f>VLOOKUP(A938,player_info!B:C,2,FALSE)</f>
        <v>12</v>
      </c>
    </row>
    <row r="939" spans="1:18">
      <c r="A939" t="s">
        <v>832</v>
      </c>
      <c r="B939" t="s">
        <v>3</v>
      </c>
      <c r="C939" t="s">
        <v>341</v>
      </c>
      <c r="D939">
        <v>-92.449399999999997</v>
      </c>
      <c r="E939">
        <v>23.187100000000001</v>
      </c>
      <c r="F939">
        <v>8.5</v>
      </c>
      <c r="G939" t="s">
        <v>722</v>
      </c>
      <c r="H939">
        <v>919</v>
      </c>
      <c r="I939">
        <v>61</v>
      </c>
      <c r="J939">
        <v>3.7909999999999999</v>
      </c>
      <c r="K939" t="s">
        <v>722</v>
      </c>
      <c r="L939" t="s">
        <v>722</v>
      </c>
      <c r="M939" t="s">
        <v>722</v>
      </c>
      <c r="N939">
        <v>34.275599999999997</v>
      </c>
      <c r="O939">
        <v>12</v>
      </c>
      <c r="P939">
        <v>3.0773999999999999</v>
      </c>
      <c r="Q939" t="s">
        <v>722</v>
      </c>
      <c r="R939" t="e">
        <f>VLOOKUP(A939,player_info!B:C,2,FALSE)</f>
        <v>#N/A</v>
      </c>
    </row>
    <row r="940" spans="1:18">
      <c r="A940" t="s">
        <v>833</v>
      </c>
      <c r="B940" t="s">
        <v>739</v>
      </c>
      <c r="C940" t="s">
        <v>91</v>
      </c>
      <c r="D940">
        <v>-92.494900000000001</v>
      </c>
      <c r="E940">
        <v>39.280999999999999</v>
      </c>
      <c r="F940">
        <v>34.5</v>
      </c>
      <c r="G940" t="s">
        <v>722</v>
      </c>
      <c r="H940">
        <v>920</v>
      </c>
      <c r="I940">
        <v>156</v>
      </c>
      <c r="J940">
        <v>0.2122</v>
      </c>
      <c r="K940" t="s">
        <v>722</v>
      </c>
      <c r="L940" t="s">
        <v>722</v>
      </c>
      <c r="M940" t="s">
        <v>722</v>
      </c>
      <c r="N940">
        <v>46.811700000000002</v>
      </c>
      <c r="O940">
        <v>26.5</v>
      </c>
      <c r="P940">
        <v>4.5773999999999999</v>
      </c>
      <c r="Q940" t="s">
        <v>722</v>
      </c>
      <c r="R940" t="e">
        <f>VLOOKUP(A940,player_info!B:C,2,FALSE)</f>
        <v>#N/A</v>
      </c>
    </row>
    <row r="941" spans="1:18">
      <c r="A941" t="s">
        <v>607</v>
      </c>
      <c r="B941" t="s">
        <v>1</v>
      </c>
      <c r="C941" t="s">
        <v>91</v>
      </c>
      <c r="D941">
        <v>-92.539699999999996</v>
      </c>
      <c r="E941">
        <v>41.833399999999997</v>
      </c>
      <c r="F941">
        <v>29.3</v>
      </c>
      <c r="G941" t="s">
        <v>722</v>
      </c>
      <c r="H941">
        <v>921</v>
      </c>
      <c r="I941">
        <v>75</v>
      </c>
      <c r="J941">
        <v>1.5575000000000001</v>
      </c>
      <c r="K941" t="s">
        <v>722</v>
      </c>
      <c r="L941" t="s">
        <v>722</v>
      </c>
      <c r="M941" t="s">
        <v>722</v>
      </c>
      <c r="N941">
        <v>58.616799999999998</v>
      </c>
      <c r="O941">
        <v>12.589</v>
      </c>
      <c r="P941">
        <v>4.8331999999999997</v>
      </c>
      <c r="Q941" t="s">
        <v>722</v>
      </c>
      <c r="R941" t="e">
        <f>VLOOKUP(A941,player_info!B:C,2,FALSE)</f>
        <v>#N/A</v>
      </c>
    </row>
    <row r="942" spans="1:18">
      <c r="A942" t="s">
        <v>834</v>
      </c>
      <c r="B942" t="s">
        <v>738</v>
      </c>
      <c r="C942" t="s">
        <v>71</v>
      </c>
      <c r="D942">
        <v>-92.585599999999999</v>
      </c>
      <c r="E942">
        <v>40</v>
      </c>
      <c r="F942">
        <v>30.5</v>
      </c>
      <c r="G942" t="s">
        <v>722</v>
      </c>
      <c r="H942">
        <v>922</v>
      </c>
      <c r="I942">
        <v>201</v>
      </c>
      <c r="J942">
        <v>3.1648000000000001</v>
      </c>
      <c r="K942" t="s">
        <v>722</v>
      </c>
      <c r="L942" t="s">
        <v>722</v>
      </c>
      <c r="M942" t="s">
        <v>722</v>
      </c>
      <c r="N942">
        <v>40</v>
      </c>
      <c r="O942">
        <v>40</v>
      </c>
      <c r="P942" t="s">
        <v>722</v>
      </c>
      <c r="Q942" t="s">
        <v>722</v>
      </c>
      <c r="R942" t="e">
        <f>VLOOKUP(A942,player_info!B:C,2,FALSE)</f>
        <v>#N/A</v>
      </c>
    </row>
    <row r="943" spans="1:18">
      <c r="A943" t="s">
        <v>835</v>
      </c>
      <c r="B943" t="s">
        <v>724</v>
      </c>
      <c r="C943" t="s">
        <v>341</v>
      </c>
      <c r="D943">
        <v>-92.638300000000001</v>
      </c>
      <c r="E943">
        <v>39.137599999999999</v>
      </c>
      <c r="F943">
        <v>16</v>
      </c>
      <c r="G943" t="s">
        <v>722</v>
      </c>
      <c r="H943">
        <v>923</v>
      </c>
      <c r="I943">
        <v>157</v>
      </c>
      <c r="J943">
        <v>0.55530000000000002</v>
      </c>
      <c r="K943" t="s">
        <v>722</v>
      </c>
      <c r="L943" t="s">
        <v>722</v>
      </c>
      <c r="M943" t="s">
        <v>722</v>
      </c>
      <c r="N943">
        <v>49.896999999999998</v>
      </c>
      <c r="O943">
        <v>26.5</v>
      </c>
      <c r="P943">
        <v>4.3704000000000001</v>
      </c>
      <c r="Q943" t="s">
        <v>722</v>
      </c>
      <c r="R943" t="e">
        <f>VLOOKUP(A943,player_info!B:C,2,FALSE)</f>
        <v>#N/A</v>
      </c>
    </row>
    <row r="944" spans="1:18">
      <c r="A944" t="s">
        <v>836</v>
      </c>
      <c r="B944" t="s">
        <v>728</v>
      </c>
      <c r="C944" t="s">
        <v>62</v>
      </c>
      <c r="D944">
        <v>-92.775899999999993</v>
      </c>
      <c r="E944">
        <v>39</v>
      </c>
      <c r="F944">
        <v>47</v>
      </c>
      <c r="G944" t="s">
        <v>722</v>
      </c>
      <c r="H944">
        <v>924</v>
      </c>
      <c r="I944">
        <v>158</v>
      </c>
      <c r="J944">
        <v>1.0031000000000001</v>
      </c>
      <c r="K944" t="s">
        <v>722</v>
      </c>
      <c r="L944" t="s">
        <v>722</v>
      </c>
      <c r="M944" t="s">
        <v>722</v>
      </c>
      <c r="N944">
        <v>39</v>
      </c>
      <c r="O944">
        <v>39</v>
      </c>
      <c r="P944" t="s">
        <v>722</v>
      </c>
      <c r="Q944" t="s">
        <v>722</v>
      </c>
      <c r="R944" t="e">
        <f>VLOOKUP(A944,player_info!B:C,2,FALSE)</f>
        <v>#N/A</v>
      </c>
    </row>
    <row r="945" spans="1:18">
      <c r="A945" t="s">
        <v>837</v>
      </c>
      <c r="B945" t="s">
        <v>2</v>
      </c>
      <c r="C945" t="s">
        <v>341</v>
      </c>
      <c r="D945">
        <v>-93.0501</v>
      </c>
      <c r="E945">
        <v>23.259799999999998</v>
      </c>
      <c r="F945" t="s">
        <v>722</v>
      </c>
      <c r="G945" t="s">
        <v>722</v>
      </c>
      <c r="H945">
        <v>925</v>
      </c>
      <c r="I945">
        <v>137</v>
      </c>
      <c r="J945">
        <v>0.66300000000000003</v>
      </c>
      <c r="K945" t="s">
        <v>722</v>
      </c>
      <c r="L945" t="s">
        <v>722</v>
      </c>
      <c r="M945" t="s">
        <v>722</v>
      </c>
      <c r="N945">
        <v>36.6706</v>
      </c>
      <c r="O945">
        <v>1.5186999999999999</v>
      </c>
      <c r="P945">
        <v>3.1673</v>
      </c>
      <c r="Q945" t="s">
        <v>722</v>
      </c>
      <c r="R945" t="e">
        <f>VLOOKUP(A945,player_info!B:C,2,FALSE)</f>
        <v>#N/A</v>
      </c>
    </row>
    <row r="946" spans="1:18">
      <c r="A946" t="s">
        <v>838</v>
      </c>
      <c r="B946" t="s">
        <v>734</v>
      </c>
      <c r="C946" t="s">
        <v>91</v>
      </c>
      <c r="D946">
        <v>-93.160499999999999</v>
      </c>
      <c r="E946">
        <v>82.426699999999997</v>
      </c>
      <c r="F946">
        <v>73</v>
      </c>
      <c r="G946" t="s">
        <v>722</v>
      </c>
      <c r="H946">
        <v>926</v>
      </c>
      <c r="I946">
        <v>24</v>
      </c>
      <c r="J946">
        <v>2.5760000000000001</v>
      </c>
      <c r="K946" t="s">
        <v>722</v>
      </c>
      <c r="L946" t="s">
        <v>722</v>
      </c>
      <c r="M946" t="s">
        <v>722</v>
      </c>
      <c r="N946">
        <v>118.4335</v>
      </c>
      <c r="O946">
        <v>68</v>
      </c>
      <c r="P946">
        <v>5.3116000000000003</v>
      </c>
      <c r="Q946">
        <v>14</v>
      </c>
      <c r="R946" t="e">
        <f>VLOOKUP(A946,player_info!B:C,2,FALSE)</f>
        <v>#N/A</v>
      </c>
    </row>
    <row r="947" spans="1:18">
      <c r="A947" t="s">
        <v>654</v>
      </c>
      <c r="B947" t="s">
        <v>3</v>
      </c>
      <c r="C947" t="s">
        <v>88</v>
      </c>
      <c r="D947">
        <v>-93.570800000000006</v>
      </c>
      <c r="E947">
        <v>22.0656</v>
      </c>
      <c r="F947">
        <v>34.9</v>
      </c>
      <c r="G947" t="s">
        <v>722</v>
      </c>
      <c r="H947">
        <v>927</v>
      </c>
      <c r="I947">
        <v>62</v>
      </c>
      <c r="J947">
        <v>5.6227999999999998</v>
      </c>
      <c r="K947" t="s">
        <v>722</v>
      </c>
      <c r="L947" t="s">
        <v>722</v>
      </c>
      <c r="M947" t="s">
        <v>722</v>
      </c>
      <c r="N947">
        <v>27.090199999999999</v>
      </c>
      <c r="O947">
        <v>11.1243</v>
      </c>
      <c r="P947">
        <v>4.3274999999999997</v>
      </c>
      <c r="Q947" t="s">
        <v>722</v>
      </c>
      <c r="R947" t="e">
        <f>VLOOKUP(A947,player_info!B:C,2,FALSE)</f>
        <v>#N/A</v>
      </c>
    </row>
    <row r="948" spans="1:18">
      <c r="A948" t="s">
        <v>839</v>
      </c>
      <c r="B948" t="s">
        <v>2</v>
      </c>
      <c r="C948" t="s">
        <v>341</v>
      </c>
      <c r="D948">
        <v>-93.571600000000004</v>
      </c>
      <c r="E948">
        <v>22.738299999999999</v>
      </c>
      <c r="F948">
        <v>35.4</v>
      </c>
      <c r="G948" t="s">
        <v>722</v>
      </c>
      <c r="H948">
        <v>928</v>
      </c>
      <c r="I948">
        <v>138</v>
      </c>
      <c r="J948">
        <v>0.36630000000000001</v>
      </c>
      <c r="K948" t="s">
        <v>722</v>
      </c>
      <c r="L948" t="s">
        <v>722</v>
      </c>
      <c r="M948" t="s">
        <v>722</v>
      </c>
      <c r="N948">
        <v>41.360100000000003</v>
      </c>
      <c r="O948">
        <v>6.6866000000000003</v>
      </c>
      <c r="P948">
        <v>3.0045000000000002</v>
      </c>
      <c r="Q948" t="s">
        <v>722</v>
      </c>
      <c r="R948" t="e">
        <f>VLOOKUP(A948,player_info!B:C,2,FALSE)</f>
        <v>#N/A</v>
      </c>
    </row>
    <row r="949" spans="1:18">
      <c r="A949" t="s">
        <v>840</v>
      </c>
      <c r="B949" t="s">
        <v>724</v>
      </c>
      <c r="C949" t="s">
        <v>73</v>
      </c>
      <c r="D949">
        <v>-93.6113</v>
      </c>
      <c r="E949">
        <v>38.1646</v>
      </c>
      <c r="F949">
        <v>37</v>
      </c>
      <c r="G949" t="s">
        <v>722</v>
      </c>
      <c r="H949">
        <v>929</v>
      </c>
      <c r="I949">
        <v>159</v>
      </c>
      <c r="J949">
        <v>1.25</v>
      </c>
      <c r="K949" t="s">
        <v>722</v>
      </c>
      <c r="L949" t="s">
        <v>722</v>
      </c>
      <c r="M949" t="s">
        <v>722</v>
      </c>
      <c r="N949">
        <v>42.847099999999998</v>
      </c>
      <c r="O949">
        <v>29.5</v>
      </c>
      <c r="P949">
        <v>5.5048000000000004</v>
      </c>
      <c r="Q949" t="s">
        <v>722</v>
      </c>
      <c r="R949" t="e">
        <f>VLOOKUP(A949,player_info!B:C,2,FALSE)</f>
        <v>#N/A</v>
      </c>
    </row>
    <row r="950" spans="1:18">
      <c r="A950" t="s">
        <v>841</v>
      </c>
      <c r="B950" t="s">
        <v>2</v>
      </c>
      <c r="C950" t="s">
        <v>64</v>
      </c>
      <c r="D950">
        <v>-93.854699999999994</v>
      </c>
      <c r="E950">
        <v>22.455200000000001</v>
      </c>
      <c r="F950" t="s">
        <v>722</v>
      </c>
      <c r="G950" t="s">
        <v>722</v>
      </c>
      <c r="H950">
        <v>930</v>
      </c>
      <c r="I950">
        <v>139</v>
      </c>
      <c r="J950">
        <v>0.2437</v>
      </c>
      <c r="K950" t="s">
        <v>722</v>
      </c>
      <c r="L950" t="s">
        <v>722</v>
      </c>
      <c r="M950" t="s">
        <v>722</v>
      </c>
      <c r="N950">
        <v>50.739400000000003</v>
      </c>
      <c r="O950">
        <v>-3.0834999999999999</v>
      </c>
      <c r="P950">
        <v>13.0939</v>
      </c>
      <c r="Q950" t="s">
        <v>722</v>
      </c>
      <c r="R950" t="e">
        <f>VLOOKUP(A950,player_info!B:C,2,FALSE)</f>
        <v>#N/A</v>
      </c>
    </row>
    <row r="951" spans="1:18">
      <c r="A951" t="s">
        <v>842</v>
      </c>
      <c r="B951" t="s">
        <v>724</v>
      </c>
      <c r="C951" t="s">
        <v>71</v>
      </c>
      <c r="D951">
        <v>-93.946600000000004</v>
      </c>
      <c r="E951">
        <v>37.829300000000003</v>
      </c>
      <c r="F951">
        <v>16</v>
      </c>
      <c r="G951" t="s">
        <v>722</v>
      </c>
      <c r="H951">
        <v>931</v>
      </c>
      <c r="I951">
        <v>160</v>
      </c>
      <c r="J951">
        <v>1.9049</v>
      </c>
      <c r="K951" t="s">
        <v>722</v>
      </c>
      <c r="L951" t="s">
        <v>722</v>
      </c>
      <c r="M951" t="s">
        <v>722</v>
      </c>
      <c r="N951">
        <v>49.718200000000003</v>
      </c>
      <c r="O951">
        <v>20.5</v>
      </c>
      <c r="P951">
        <v>3.1238000000000001</v>
      </c>
      <c r="Q951" t="s">
        <v>722</v>
      </c>
      <c r="R951" t="e">
        <f>VLOOKUP(A951,player_info!B:C,2,FALSE)</f>
        <v>#N/A</v>
      </c>
    </row>
    <row r="952" spans="1:18">
      <c r="A952" t="s">
        <v>381</v>
      </c>
      <c r="B952" t="s">
        <v>2</v>
      </c>
      <c r="C952" t="s">
        <v>62</v>
      </c>
      <c r="D952">
        <v>-94.021100000000004</v>
      </c>
      <c r="E952">
        <v>22.288900000000002</v>
      </c>
      <c r="F952">
        <v>13</v>
      </c>
      <c r="G952" t="s">
        <v>722</v>
      </c>
      <c r="H952">
        <v>932</v>
      </c>
      <c r="I952">
        <v>140</v>
      </c>
      <c r="J952">
        <v>0.17119999999999999</v>
      </c>
      <c r="K952" t="s">
        <v>722</v>
      </c>
      <c r="L952" t="s">
        <v>722</v>
      </c>
      <c r="M952" t="s">
        <v>722</v>
      </c>
      <c r="N952">
        <v>43.432099999999998</v>
      </c>
      <c r="O952">
        <v>3.4698000000000002</v>
      </c>
      <c r="P952">
        <v>3.4802</v>
      </c>
      <c r="Q952" t="s">
        <v>722</v>
      </c>
      <c r="R952" t="e">
        <f>VLOOKUP(A952,player_info!B:C,2,FALSE)</f>
        <v>#N/A</v>
      </c>
    </row>
    <row r="953" spans="1:18">
      <c r="A953" t="s">
        <v>131</v>
      </c>
      <c r="B953" t="s">
        <v>1</v>
      </c>
      <c r="C953" t="s">
        <v>132</v>
      </c>
      <c r="D953">
        <v>-94.062600000000003</v>
      </c>
      <c r="E953">
        <v>40.310499999999998</v>
      </c>
      <c r="F953">
        <v>111.4</v>
      </c>
      <c r="G953" t="s">
        <v>722</v>
      </c>
      <c r="H953">
        <v>933</v>
      </c>
      <c r="I953">
        <v>76</v>
      </c>
      <c r="J953">
        <v>0.70320000000000005</v>
      </c>
      <c r="K953" t="s">
        <v>722</v>
      </c>
      <c r="L953" t="s">
        <v>722</v>
      </c>
      <c r="M953" t="s">
        <v>722</v>
      </c>
      <c r="N953">
        <v>53.5869</v>
      </c>
      <c r="O953">
        <v>12.199400000000001</v>
      </c>
      <c r="P953">
        <v>4.0198999999999998</v>
      </c>
      <c r="Q953" t="s">
        <v>722</v>
      </c>
      <c r="R953">
        <f>VLOOKUP(A953,player_info!B:C,2,FALSE)</f>
        <v>13</v>
      </c>
    </row>
    <row r="954" spans="1:18">
      <c r="A954" t="s">
        <v>522</v>
      </c>
      <c r="B954" t="s">
        <v>1</v>
      </c>
      <c r="C954" t="s">
        <v>47</v>
      </c>
      <c r="D954">
        <v>-94.131900000000002</v>
      </c>
      <c r="E954">
        <v>40.241199999999999</v>
      </c>
      <c r="F954">
        <v>27.2</v>
      </c>
      <c r="G954" t="s">
        <v>722</v>
      </c>
      <c r="H954">
        <v>934</v>
      </c>
      <c r="I954">
        <v>77</v>
      </c>
      <c r="J954">
        <v>1.6254</v>
      </c>
      <c r="K954" t="s">
        <v>722</v>
      </c>
      <c r="L954" t="s">
        <v>722</v>
      </c>
      <c r="M954" t="s">
        <v>722</v>
      </c>
      <c r="N954">
        <v>50.780500000000004</v>
      </c>
      <c r="O954">
        <v>24.9377</v>
      </c>
      <c r="P954">
        <v>4.1452</v>
      </c>
      <c r="Q954" t="s">
        <v>722</v>
      </c>
      <c r="R954" t="e">
        <f>VLOOKUP(A954,player_info!B:C,2,FALSE)</f>
        <v>#N/A</v>
      </c>
    </row>
    <row r="955" spans="1:18">
      <c r="A955" t="s">
        <v>363</v>
      </c>
      <c r="B955" t="s">
        <v>2</v>
      </c>
      <c r="C955" t="s">
        <v>62</v>
      </c>
      <c r="D955">
        <v>-94.175700000000006</v>
      </c>
      <c r="E955">
        <v>22.1342</v>
      </c>
      <c r="F955">
        <v>0.7</v>
      </c>
      <c r="G955" t="s">
        <v>722</v>
      </c>
      <c r="H955">
        <v>935</v>
      </c>
      <c r="I955">
        <v>141</v>
      </c>
      <c r="J955">
        <v>0.27350000000000002</v>
      </c>
      <c r="K955" t="s">
        <v>722</v>
      </c>
      <c r="L955" t="s">
        <v>722</v>
      </c>
      <c r="M955" t="s">
        <v>722</v>
      </c>
      <c r="N955">
        <v>39.107100000000003</v>
      </c>
      <c r="O955">
        <v>0</v>
      </c>
      <c r="P955">
        <v>3.5489000000000002</v>
      </c>
      <c r="Q955" t="s">
        <v>722</v>
      </c>
      <c r="R955" t="e">
        <f>VLOOKUP(A955,player_info!B:C,2,FALSE)</f>
        <v>#N/A</v>
      </c>
    </row>
    <row r="956" spans="1:18">
      <c r="A956" t="s">
        <v>355</v>
      </c>
      <c r="B956" t="s">
        <v>2</v>
      </c>
      <c r="C956" t="s">
        <v>57</v>
      </c>
      <c r="D956">
        <v>-94.208699999999993</v>
      </c>
      <c r="E956">
        <v>22.101199999999999</v>
      </c>
      <c r="F956">
        <v>2.2999999999999998</v>
      </c>
      <c r="G956" t="s">
        <v>722</v>
      </c>
      <c r="H956">
        <v>936</v>
      </c>
      <c r="I956">
        <v>142</v>
      </c>
      <c r="J956">
        <v>0.52829999999999999</v>
      </c>
      <c r="K956" t="s">
        <v>722</v>
      </c>
      <c r="L956" t="s">
        <v>722</v>
      </c>
      <c r="M956" t="s">
        <v>722</v>
      </c>
      <c r="N956">
        <v>38.457599999999999</v>
      </c>
      <c r="O956">
        <v>-0.23230000000000001</v>
      </c>
      <c r="P956">
        <v>3.9289999999999998</v>
      </c>
      <c r="Q956" t="s">
        <v>722</v>
      </c>
      <c r="R956" t="e">
        <f>VLOOKUP(A956,player_info!B:C,2,FALSE)</f>
        <v>#N/A</v>
      </c>
    </row>
    <row r="957" spans="1:18">
      <c r="A957" t="s">
        <v>843</v>
      </c>
      <c r="B957" t="s">
        <v>2</v>
      </c>
      <c r="C957" t="s">
        <v>132</v>
      </c>
      <c r="D957">
        <v>-94.689700000000002</v>
      </c>
      <c r="E957">
        <v>21.620200000000001</v>
      </c>
      <c r="F957">
        <v>30.3</v>
      </c>
      <c r="G957" t="s">
        <v>722</v>
      </c>
      <c r="H957">
        <v>937</v>
      </c>
      <c r="I957">
        <v>143</v>
      </c>
      <c r="J957">
        <v>0.58420000000000005</v>
      </c>
      <c r="K957" t="s">
        <v>722</v>
      </c>
      <c r="L957" t="s">
        <v>722</v>
      </c>
      <c r="M957" t="s">
        <v>722</v>
      </c>
      <c r="N957">
        <v>65.687899999999999</v>
      </c>
      <c r="O957">
        <v>0</v>
      </c>
      <c r="P957">
        <v>8.8649000000000004</v>
      </c>
      <c r="Q957" t="s">
        <v>722</v>
      </c>
      <c r="R957" t="e">
        <f>VLOOKUP(A957,player_info!B:C,2,FALSE)</f>
        <v>#N/A</v>
      </c>
    </row>
    <row r="958" spans="1:18">
      <c r="A958" t="s">
        <v>379</v>
      </c>
      <c r="B958" t="s">
        <v>2</v>
      </c>
      <c r="C958" t="s">
        <v>91</v>
      </c>
      <c r="D958">
        <v>-94.784400000000005</v>
      </c>
      <c r="E958">
        <v>21.525500000000001</v>
      </c>
      <c r="F958">
        <v>3</v>
      </c>
      <c r="G958" t="s">
        <v>722</v>
      </c>
      <c r="H958">
        <v>938</v>
      </c>
      <c r="I958">
        <v>144</v>
      </c>
      <c r="J958">
        <v>0.99870000000000003</v>
      </c>
      <c r="K958" t="s">
        <v>722</v>
      </c>
      <c r="L958" t="s">
        <v>722</v>
      </c>
      <c r="M958" t="s">
        <v>722</v>
      </c>
      <c r="N958">
        <v>38.900500000000001</v>
      </c>
      <c r="O958">
        <v>-0.21240000000000001</v>
      </c>
      <c r="P958">
        <v>3.4466000000000001</v>
      </c>
      <c r="Q958" t="s">
        <v>722</v>
      </c>
      <c r="R958" t="e">
        <f>VLOOKUP(A958,player_info!B:C,2,FALSE)</f>
        <v>#N/A</v>
      </c>
    </row>
    <row r="959" spans="1:18">
      <c r="A959" t="s">
        <v>199</v>
      </c>
      <c r="B959" t="s">
        <v>1</v>
      </c>
      <c r="C959" t="s">
        <v>55</v>
      </c>
      <c r="D959">
        <v>-95.399699999999996</v>
      </c>
      <c r="E959">
        <v>38.973399999999998</v>
      </c>
      <c r="F959">
        <v>82.1</v>
      </c>
      <c r="G959" t="s">
        <v>722</v>
      </c>
      <c r="H959">
        <v>939</v>
      </c>
      <c r="I959">
        <v>78</v>
      </c>
      <c r="J959">
        <v>1.1694</v>
      </c>
      <c r="K959" t="s">
        <v>722</v>
      </c>
      <c r="L959" t="s">
        <v>722</v>
      </c>
      <c r="M959" t="s">
        <v>722</v>
      </c>
      <c r="N959">
        <v>49.3354</v>
      </c>
      <c r="O959">
        <v>24.131499999999999</v>
      </c>
      <c r="P959">
        <v>3.9156</v>
      </c>
      <c r="Q959" t="s">
        <v>722</v>
      </c>
      <c r="R959">
        <f>VLOOKUP(A959,player_info!B:C,2,FALSE)</f>
        <v>15</v>
      </c>
    </row>
    <row r="960" spans="1:18">
      <c r="A960" t="s">
        <v>844</v>
      </c>
      <c r="B960" t="s">
        <v>734</v>
      </c>
      <c r="C960" t="s">
        <v>88</v>
      </c>
      <c r="D960">
        <v>-95.605099999999993</v>
      </c>
      <c r="E960">
        <v>79.982100000000003</v>
      </c>
      <c r="F960">
        <v>108</v>
      </c>
      <c r="G960" t="s">
        <v>722</v>
      </c>
      <c r="H960">
        <v>940</v>
      </c>
      <c r="I960">
        <v>25</v>
      </c>
      <c r="J960">
        <v>0.72470000000000001</v>
      </c>
      <c r="K960" t="s">
        <v>722</v>
      </c>
      <c r="L960" t="s">
        <v>722</v>
      </c>
      <c r="M960" t="s">
        <v>722</v>
      </c>
      <c r="N960">
        <v>89.527299999999997</v>
      </c>
      <c r="O960">
        <v>70.541799999999995</v>
      </c>
      <c r="P960">
        <v>5.1863999999999999</v>
      </c>
      <c r="Q960">
        <v>15</v>
      </c>
      <c r="R960" t="e">
        <f>VLOOKUP(A960,player_info!B:C,2,FALSE)</f>
        <v>#N/A</v>
      </c>
    </row>
    <row r="961" spans="1:18">
      <c r="A961" t="s">
        <v>845</v>
      </c>
      <c r="B961" t="s">
        <v>738</v>
      </c>
      <c r="C961" t="s">
        <v>49</v>
      </c>
      <c r="D961">
        <v>-95.684899999999999</v>
      </c>
      <c r="E961">
        <v>36.900700000000001</v>
      </c>
      <c r="F961">
        <v>28</v>
      </c>
      <c r="G961" t="s">
        <v>722</v>
      </c>
      <c r="H961">
        <v>941</v>
      </c>
      <c r="I961">
        <v>202</v>
      </c>
      <c r="J961">
        <v>1.0158</v>
      </c>
      <c r="K961" t="s">
        <v>722</v>
      </c>
      <c r="L961" t="s">
        <v>722</v>
      </c>
      <c r="M961" t="s">
        <v>722</v>
      </c>
      <c r="N961">
        <v>39.059100000000001</v>
      </c>
      <c r="O961">
        <v>33.5</v>
      </c>
      <c r="P961">
        <v>6.8262</v>
      </c>
      <c r="Q961" t="s">
        <v>722</v>
      </c>
      <c r="R961" t="e">
        <f>VLOOKUP(A961,player_info!B:C,2,FALSE)</f>
        <v>#N/A</v>
      </c>
    </row>
    <row r="962" spans="1:18">
      <c r="A962" t="s">
        <v>430</v>
      </c>
      <c r="B962" t="s">
        <v>2</v>
      </c>
      <c r="C962" t="s">
        <v>71</v>
      </c>
      <c r="D962">
        <v>-95.763400000000004</v>
      </c>
      <c r="E962">
        <v>20.546500000000002</v>
      </c>
      <c r="F962">
        <v>15.8</v>
      </c>
      <c r="G962" t="s">
        <v>722</v>
      </c>
      <c r="H962">
        <v>942</v>
      </c>
      <c r="I962">
        <v>145</v>
      </c>
      <c r="J962">
        <v>9.7900000000000001E-2</v>
      </c>
      <c r="K962" t="s">
        <v>722</v>
      </c>
      <c r="L962" t="s">
        <v>722</v>
      </c>
      <c r="M962" t="s">
        <v>722</v>
      </c>
      <c r="N962">
        <v>27.579499999999999</v>
      </c>
      <c r="O962">
        <v>3.5</v>
      </c>
      <c r="P962">
        <v>4.0652999999999997</v>
      </c>
      <c r="Q962" t="s">
        <v>722</v>
      </c>
      <c r="R962" t="e">
        <f>VLOOKUP(A962,player_info!B:C,2,FALSE)</f>
        <v>#N/A</v>
      </c>
    </row>
    <row r="963" spans="1:18">
      <c r="A963" t="s">
        <v>846</v>
      </c>
      <c r="B963" t="s">
        <v>724</v>
      </c>
      <c r="C963" t="s">
        <v>88</v>
      </c>
      <c r="D963">
        <v>-95.775899999999993</v>
      </c>
      <c r="E963">
        <v>36</v>
      </c>
      <c r="F963">
        <v>1</v>
      </c>
      <c r="G963" t="s">
        <v>722</v>
      </c>
      <c r="H963">
        <v>943</v>
      </c>
      <c r="I963">
        <v>161</v>
      </c>
      <c r="J963">
        <v>0.3256</v>
      </c>
      <c r="K963" t="s">
        <v>722</v>
      </c>
      <c r="L963" t="s">
        <v>722</v>
      </c>
      <c r="M963" t="s">
        <v>722</v>
      </c>
      <c r="N963">
        <v>44.1</v>
      </c>
      <c r="O963">
        <v>22.5</v>
      </c>
      <c r="P963">
        <v>3.0150999999999999</v>
      </c>
      <c r="Q963" t="s">
        <v>722</v>
      </c>
      <c r="R963" t="e">
        <f>VLOOKUP(A963,player_info!B:C,2,FALSE)</f>
        <v>#N/A</v>
      </c>
    </row>
    <row r="964" spans="1:18">
      <c r="A964" t="s">
        <v>458</v>
      </c>
      <c r="B964" t="s">
        <v>2</v>
      </c>
      <c r="C964" t="s">
        <v>26</v>
      </c>
      <c r="D964">
        <v>-95.802899999999994</v>
      </c>
      <c r="E964">
        <v>20.507000000000001</v>
      </c>
      <c r="F964">
        <v>65.400000000000006</v>
      </c>
      <c r="G964" t="s">
        <v>722</v>
      </c>
      <c r="H964">
        <v>944</v>
      </c>
      <c r="I964">
        <v>146</v>
      </c>
      <c r="J964">
        <v>0.2923</v>
      </c>
      <c r="K964" t="s">
        <v>722</v>
      </c>
      <c r="L964" t="s">
        <v>722</v>
      </c>
      <c r="M964" t="s">
        <v>722</v>
      </c>
      <c r="N964">
        <v>40.4024</v>
      </c>
      <c r="O964">
        <v>-1.3549</v>
      </c>
      <c r="P964">
        <v>3.2976000000000001</v>
      </c>
      <c r="Q964" t="s">
        <v>722</v>
      </c>
      <c r="R964" t="e">
        <f>VLOOKUP(A964,player_info!B:C,2,FALSE)</f>
        <v>#N/A</v>
      </c>
    </row>
    <row r="965" spans="1:18">
      <c r="A965" t="s">
        <v>847</v>
      </c>
      <c r="B965" t="s">
        <v>729</v>
      </c>
      <c r="C965" t="s">
        <v>62</v>
      </c>
      <c r="D965">
        <v>-95.815799999999996</v>
      </c>
      <c r="E965">
        <v>36.769799999999996</v>
      </c>
      <c r="F965">
        <v>52.5</v>
      </c>
      <c r="G965" t="s">
        <v>722</v>
      </c>
      <c r="H965">
        <v>945</v>
      </c>
      <c r="I965">
        <v>203</v>
      </c>
      <c r="J965">
        <v>2.2698</v>
      </c>
      <c r="K965" t="s">
        <v>722</v>
      </c>
      <c r="L965" t="s">
        <v>722</v>
      </c>
      <c r="M965" t="s">
        <v>722</v>
      </c>
      <c r="N965">
        <v>52.451500000000003</v>
      </c>
      <c r="O965">
        <v>19</v>
      </c>
      <c r="P965">
        <v>5.0648999999999997</v>
      </c>
      <c r="Q965" t="s">
        <v>722</v>
      </c>
      <c r="R965" t="e">
        <f>VLOOKUP(A965,player_info!B:C,2,FALSE)</f>
        <v>#N/A</v>
      </c>
    </row>
    <row r="966" spans="1:18">
      <c r="A966" t="s">
        <v>848</v>
      </c>
      <c r="B966" t="s">
        <v>734</v>
      </c>
      <c r="C966" t="s">
        <v>57</v>
      </c>
      <c r="D966">
        <v>-95.867900000000006</v>
      </c>
      <c r="E966">
        <v>79.719300000000004</v>
      </c>
      <c r="F966">
        <v>105</v>
      </c>
      <c r="G966" t="s">
        <v>722</v>
      </c>
      <c r="H966">
        <v>946</v>
      </c>
      <c r="I966">
        <v>26</v>
      </c>
      <c r="J966">
        <v>1.1044</v>
      </c>
      <c r="K966" t="s">
        <v>722</v>
      </c>
      <c r="L966" t="s">
        <v>722</v>
      </c>
      <c r="M966" t="s">
        <v>722</v>
      </c>
      <c r="N966">
        <v>110.22969999999999</v>
      </c>
      <c r="O966">
        <v>74</v>
      </c>
      <c r="P966">
        <v>1.9371</v>
      </c>
      <c r="Q966">
        <v>24</v>
      </c>
      <c r="R966" t="e">
        <f>VLOOKUP(A966,player_info!B:C,2,FALSE)</f>
        <v>#N/A</v>
      </c>
    </row>
    <row r="967" spans="1:18">
      <c r="A967" t="s">
        <v>368</v>
      </c>
      <c r="B967" t="s">
        <v>2</v>
      </c>
      <c r="C967" t="s">
        <v>57</v>
      </c>
      <c r="D967">
        <v>-95.919600000000003</v>
      </c>
      <c r="E967">
        <v>20.3903</v>
      </c>
      <c r="F967">
        <v>11.8</v>
      </c>
      <c r="G967" t="s">
        <v>722</v>
      </c>
      <c r="H967">
        <v>947</v>
      </c>
      <c r="I967">
        <v>147</v>
      </c>
      <c r="J967">
        <v>0.44669999999999999</v>
      </c>
      <c r="K967" t="s">
        <v>722</v>
      </c>
      <c r="L967" t="s">
        <v>722</v>
      </c>
      <c r="M967" t="s">
        <v>722</v>
      </c>
      <c r="N967">
        <v>55.125599999999999</v>
      </c>
      <c r="O967">
        <v>-5.8900000000000001E-2</v>
      </c>
      <c r="P967">
        <v>6.6416000000000004</v>
      </c>
      <c r="Q967" t="s">
        <v>722</v>
      </c>
      <c r="R967" t="e">
        <f>VLOOKUP(A967,player_info!B:C,2,FALSE)</f>
        <v>#N/A</v>
      </c>
    </row>
    <row r="968" spans="1:18">
      <c r="A968" t="s">
        <v>849</v>
      </c>
      <c r="B968" t="s">
        <v>728</v>
      </c>
      <c r="C968" t="s">
        <v>22</v>
      </c>
      <c r="D968">
        <v>-95.927199999999999</v>
      </c>
      <c r="E968">
        <v>35.848700000000001</v>
      </c>
      <c r="F968">
        <v>48.5</v>
      </c>
      <c r="G968" t="s">
        <v>722</v>
      </c>
      <c r="H968">
        <v>948</v>
      </c>
      <c r="I968">
        <v>162</v>
      </c>
      <c r="J968">
        <v>0.34870000000000001</v>
      </c>
      <c r="K968" t="s">
        <v>722</v>
      </c>
      <c r="L968" t="s">
        <v>722</v>
      </c>
      <c r="M968" t="s">
        <v>722</v>
      </c>
      <c r="N968">
        <v>67.339200000000005</v>
      </c>
      <c r="O968">
        <v>0</v>
      </c>
      <c r="P968">
        <v>10.2841</v>
      </c>
      <c r="Q968" t="s">
        <v>722</v>
      </c>
      <c r="R968" t="e">
        <f>VLOOKUP(A968,player_info!B:C,2,FALSE)</f>
        <v>#N/A</v>
      </c>
    </row>
    <row r="969" spans="1:18">
      <c r="A969" t="s">
        <v>204</v>
      </c>
      <c r="B969" t="s">
        <v>1</v>
      </c>
      <c r="C969" t="s">
        <v>17</v>
      </c>
      <c r="D969">
        <v>-96.114900000000006</v>
      </c>
      <c r="E969">
        <v>38.258200000000002</v>
      </c>
      <c r="F969">
        <v>67.3</v>
      </c>
      <c r="G969" t="s">
        <v>722</v>
      </c>
      <c r="H969">
        <v>949</v>
      </c>
      <c r="I969">
        <v>79</v>
      </c>
      <c r="J969">
        <v>1.0289999999999999</v>
      </c>
      <c r="K969" t="s">
        <v>722</v>
      </c>
      <c r="L969" t="s">
        <v>722</v>
      </c>
      <c r="M969" t="s">
        <v>722</v>
      </c>
      <c r="N969">
        <v>51.656199999999998</v>
      </c>
      <c r="O969">
        <v>20.720300000000002</v>
      </c>
      <c r="P969">
        <v>2.9521999999999999</v>
      </c>
      <c r="Q969" t="s">
        <v>722</v>
      </c>
      <c r="R969">
        <f>VLOOKUP(A969,player_info!B:C,2,FALSE)</f>
        <v>19</v>
      </c>
    </row>
    <row r="970" spans="1:18">
      <c r="A970" t="s">
        <v>357</v>
      </c>
      <c r="B970" t="s">
        <v>2</v>
      </c>
      <c r="C970" t="s">
        <v>83</v>
      </c>
      <c r="D970">
        <v>-96.270700000000005</v>
      </c>
      <c r="E970">
        <v>20.039200000000001</v>
      </c>
      <c r="F970">
        <v>5.4</v>
      </c>
      <c r="G970" t="s">
        <v>722</v>
      </c>
      <c r="H970">
        <v>950</v>
      </c>
      <c r="I970">
        <v>148</v>
      </c>
      <c r="J970">
        <v>0.29730000000000001</v>
      </c>
      <c r="K970" t="s">
        <v>722</v>
      </c>
      <c r="L970" t="s">
        <v>722</v>
      </c>
      <c r="M970" t="s">
        <v>722</v>
      </c>
      <c r="N970">
        <v>58.221499999999999</v>
      </c>
      <c r="O970">
        <v>-0.51990000000000003</v>
      </c>
      <c r="P970">
        <v>7.3832000000000004</v>
      </c>
      <c r="Q970" t="s">
        <v>722</v>
      </c>
      <c r="R970" t="e">
        <f>VLOOKUP(A970,player_info!B:C,2,FALSE)</f>
        <v>#N/A</v>
      </c>
    </row>
    <row r="971" spans="1:18">
      <c r="A971" t="s">
        <v>850</v>
      </c>
      <c r="B971" t="s">
        <v>739</v>
      </c>
      <c r="C971" t="s">
        <v>73</v>
      </c>
      <c r="D971">
        <v>-96.275899999999993</v>
      </c>
      <c r="E971">
        <v>35.5</v>
      </c>
      <c r="F971">
        <v>3</v>
      </c>
      <c r="G971" t="s">
        <v>722</v>
      </c>
      <c r="H971">
        <v>951</v>
      </c>
      <c r="I971">
        <v>163</v>
      </c>
      <c r="J971">
        <v>1.0609</v>
      </c>
      <c r="K971" t="s">
        <v>722</v>
      </c>
      <c r="L971" t="s">
        <v>722</v>
      </c>
      <c r="M971" t="s">
        <v>722</v>
      </c>
      <c r="N971">
        <v>35.5</v>
      </c>
      <c r="O971">
        <v>35.5</v>
      </c>
      <c r="P971" t="s">
        <v>722</v>
      </c>
      <c r="Q971" t="s">
        <v>722</v>
      </c>
      <c r="R971" t="e">
        <f>VLOOKUP(A971,player_info!B:C,2,FALSE)</f>
        <v>#N/A</v>
      </c>
    </row>
    <row r="972" spans="1:18">
      <c r="A972" t="s">
        <v>851</v>
      </c>
      <c r="B972" t="s">
        <v>728</v>
      </c>
      <c r="C972" t="s">
        <v>15</v>
      </c>
      <c r="D972">
        <v>-96.275899999999993</v>
      </c>
      <c r="E972">
        <v>35.5</v>
      </c>
      <c r="F972">
        <v>45.5</v>
      </c>
      <c r="G972" t="s">
        <v>722</v>
      </c>
      <c r="H972">
        <v>951</v>
      </c>
      <c r="I972">
        <v>163</v>
      </c>
      <c r="J972">
        <v>2.4359000000000002</v>
      </c>
      <c r="K972" t="s">
        <v>722</v>
      </c>
      <c r="L972" t="s">
        <v>722</v>
      </c>
      <c r="M972" t="s">
        <v>722</v>
      </c>
      <c r="N972">
        <v>42.4</v>
      </c>
      <c r="O972">
        <v>24</v>
      </c>
      <c r="P972">
        <v>3.2957000000000001</v>
      </c>
      <c r="Q972" t="s">
        <v>722</v>
      </c>
      <c r="R972" t="e">
        <f>VLOOKUP(A972,player_info!B:C,2,FALSE)</f>
        <v>#N/A</v>
      </c>
    </row>
    <row r="973" spans="1:18">
      <c r="A973" t="s">
        <v>456</v>
      </c>
      <c r="B973" t="s">
        <v>2</v>
      </c>
      <c r="C973" t="s">
        <v>53</v>
      </c>
      <c r="D973">
        <v>-96.462000000000003</v>
      </c>
      <c r="E973">
        <v>19.847899999999999</v>
      </c>
      <c r="F973">
        <v>50</v>
      </c>
      <c r="G973" t="s">
        <v>722</v>
      </c>
      <c r="H973">
        <v>953</v>
      </c>
      <c r="I973">
        <v>149</v>
      </c>
      <c r="J973">
        <v>0.2457</v>
      </c>
      <c r="K973" t="s">
        <v>722</v>
      </c>
      <c r="L973" t="s">
        <v>722</v>
      </c>
      <c r="M973" t="s">
        <v>722</v>
      </c>
      <c r="N973">
        <v>39.711300000000001</v>
      </c>
      <c r="O973">
        <v>-0.71799999999999997</v>
      </c>
      <c r="P973">
        <v>3.5114999999999998</v>
      </c>
      <c r="Q973" t="s">
        <v>722</v>
      </c>
      <c r="R973" t="e">
        <f>VLOOKUP(A973,player_info!B:C,2,FALSE)</f>
        <v>#N/A</v>
      </c>
    </row>
    <row r="974" spans="1:18">
      <c r="A974" t="s">
        <v>435</v>
      </c>
      <c r="B974" t="s">
        <v>2</v>
      </c>
      <c r="C974" t="s">
        <v>64</v>
      </c>
      <c r="D974">
        <v>-96.674000000000007</v>
      </c>
      <c r="E974">
        <v>19.635899999999999</v>
      </c>
      <c r="F974">
        <v>25.5</v>
      </c>
      <c r="G974" t="s">
        <v>722</v>
      </c>
      <c r="H974">
        <v>954</v>
      </c>
      <c r="I974">
        <v>150</v>
      </c>
      <c r="J974">
        <v>8.9700000000000002E-2</v>
      </c>
      <c r="K974" t="s">
        <v>722</v>
      </c>
      <c r="L974" t="s">
        <v>722</v>
      </c>
      <c r="M974" t="s">
        <v>722</v>
      </c>
      <c r="N974">
        <v>31.928899999999999</v>
      </c>
      <c r="O974">
        <v>4.4802</v>
      </c>
      <c r="P974">
        <v>4.3484999999999996</v>
      </c>
      <c r="Q974" t="s">
        <v>722</v>
      </c>
      <c r="R974" t="e">
        <f>VLOOKUP(A974,player_info!B:C,2,FALSE)</f>
        <v>#N/A</v>
      </c>
    </row>
    <row r="975" spans="1:18">
      <c r="A975" t="s">
        <v>406</v>
      </c>
      <c r="B975" t="s">
        <v>2</v>
      </c>
      <c r="C975" t="s">
        <v>91</v>
      </c>
      <c r="D975">
        <v>-96.741500000000002</v>
      </c>
      <c r="E975">
        <v>19.5684</v>
      </c>
      <c r="F975">
        <v>14.7</v>
      </c>
      <c r="G975" t="s">
        <v>722</v>
      </c>
      <c r="H975">
        <v>955</v>
      </c>
      <c r="I975">
        <v>151</v>
      </c>
      <c r="J975">
        <v>0.23400000000000001</v>
      </c>
      <c r="K975" t="s">
        <v>722</v>
      </c>
      <c r="L975" t="s">
        <v>722</v>
      </c>
      <c r="M975" t="s">
        <v>722</v>
      </c>
      <c r="N975">
        <v>51.517499999999998</v>
      </c>
      <c r="O975">
        <v>-1.5538000000000001</v>
      </c>
      <c r="P975">
        <v>5.6745000000000001</v>
      </c>
      <c r="Q975" t="s">
        <v>722</v>
      </c>
      <c r="R975" t="e">
        <f>VLOOKUP(A975,player_info!B:C,2,FALSE)</f>
        <v>#N/A</v>
      </c>
    </row>
    <row r="976" spans="1:18">
      <c r="A976" t="s">
        <v>397</v>
      </c>
      <c r="B976" t="s">
        <v>2</v>
      </c>
      <c r="C976" t="s">
        <v>75</v>
      </c>
      <c r="D976">
        <v>-96.785799999999995</v>
      </c>
      <c r="E976">
        <v>19.524100000000001</v>
      </c>
      <c r="F976">
        <v>21.1</v>
      </c>
      <c r="G976" t="s">
        <v>722</v>
      </c>
      <c r="H976">
        <v>956</v>
      </c>
      <c r="I976">
        <v>152</v>
      </c>
      <c r="J976">
        <v>0.45529999999999998</v>
      </c>
      <c r="K976" t="s">
        <v>722</v>
      </c>
      <c r="L976" t="s">
        <v>722</v>
      </c>
      <c r="M976" t="s">
        <v>722</v>
      </c>
      <c r="N976">
        <v>38.083199999999998</v>
      </c>
      <c r="O976">
        <v>3.3</v>
      </c>
      <c r="P976">
        <v>3.2442000000000002</v>
      </c>
      <c r="Q976" t="s">
        <v>722</v>
      </c>
      <c r="R976" t="e">
        <f>VLOOKUP(A976,player_info!B:C,2,FALSE)</f>
        <v>#N/A</v>
      </c>
    </row>
    <row r="977" spans="1:18">
      <c r="A977" t="s">
        <v>852</v>
      </c>
      <c r="B977" t="s">
        <v>734</v>
      </c>
      <c r="C977" t="s">
        <v>26</v>
      </c>
      <c r="D977">
        <v>-96.791700000000006</v>
      </c>
      <c r="E977">
        <v>78.795400000000001</v>
      </c>
      <c r="F977">
        <v>99</v>
      </c>
      <c r="G977" t="s">
        <v>722</v>
      </c>
      <c r="H977">
        <v>957</v>
      </c>
      <c r="I977">
        <v>27</v>
      </c>
      <c r="J977">
        <v>0.86329999999999996</v>
      </c>
      <c r="K977" t="s">
        <v>722</v>
      </c>
      <c r="L977" t="s">
        <v>722</v>
      </c>
      <c r="M977" t="s">
        <v>722</v>
      </c>
      <c r="N977">
        <v>86.736099999999993</v>
      </c>
      <c r="O977">
        <v>62</v>
      </c>
      <c r="P977">
        <v>5.6315</v>
      </c>
      <c r="Q977">
        <v>13</v>
      </c>
      <c r="R977" t="e">
        <f>VLOOKUP(A977,player_info!B:C,2,FALSE)</f>
        <v>#N/A</v>
      </c>
    </row>
    <row r="978" spans="1:18">
      <c r="A978" t="s">
        <v>853</v>
      </c>
      <c r="B978" t="s">
        <v>1</v>
      </c>
      <c r="C978" t="s">
        <v>34</v>
      </c>
      <c r="D978">
        <v>-97.023300000000006</v>
      </c>
      <c r="E978">
        <v>37.349699999999999</v>
      </c>
      <c r="F978">
        <v>21.5</v>
      </c>
      <c r="G978" t="s">
        <v>722</v>
      </c>
      <c r="H978">
        <v>958</v>
      </c>
      <c r="I978">
        <v>80</v>
      </c>
      <c r="J978">
        <v>0.49830000000000002</v>
      </c>
      <c r="K978" t="s">
        <v>722</v>
      </c>
      <c r="L978" t="s">
        <v>722</v>
      </c>
      <c r="M978" t="s">
        <v>722</v>
      </c>
      <c r="N978">
        <v>58.2395</v>
      </c>
      <c r="O978">
        <v>12.212899999999999</v>
      </c>
      <c r="P978">
        <v>3.7275</v>
      </c>
      <c r="Q978" t="s">
        <v>722</v>
      </c>
      <c r="R978" t="e">
        <f>VLOOKUP(A978,player_info!B:C,2,FALSE)</f>
        <v>#N/A</v>
      </c>
    </row>
    <row r="979" spans="1:18">
      <c r="A979" t="s">
        <v>854</v>
      </c>
      <c r="B979" t="s">
        <v>734</v>
      </c>
      <c r="C979" t="s">
        <v>141</v>
      </c>
      <c r="D979">
        <v>-97.152799999999999</v>
      </c>
      <c r="E979">
        <v>78.434399999999997</v>
      </c>
      <c r="F979">
        <v>87</v>
      </c>
      <c r="G979" t="s">
        <v>722</v>
      </c>
      <c r="H979">
        <v>959</v>
      </c>
      <c r="I979">
        <v>28</v>
      </c>
      <c r="J979">
        <v>1.9539</v>
      </c>
      <c r="K979" t="s">
        <v>722</v>
      </c>
      <c r="L979" t="s">
        <v>722</v>
      </c>
      <c r="M979" t="s">
        <v>722</v>
      </c>
      <c r="N979">
        <v>88.277199999999993</v>
      </c>
      <c r="O979">
        <v>55.0227</v>
      </c>
      <c r="P979">
        <v>4.5308999999999999</v>
      </c>
      <c r="Q979">
        <v>19</v>
      </c>
      <c r="R979" t="e">
        <f>VLOOKUP(A979,player_info!B:C,2,FALSE)</f>
        <v>#N/A</v>
      </c>
    </row>
    <row r="980" spans="1:18">
      <c r="A980" t="s">
        <v>449</v>
      </c>
      <c r="B980" t="s">
        <v>2</v>
      </c>
      <c r="C980" t="s">
        <v>85</v>
      </c>
      <c r="D980">
        <v>-97.165099999999995</v>
      </c>
      <c r="E980">
        <v>19.1448</v>
      </c>
      <c r="F980">
        <v>1.4</v>
      </c>
      <c r="G980" t="s">
        <v>722</v>
      </c>
      <c r="H980">
        <v>960</v>
      </c>
      <c r="I980">
        <v>153</v>
      </c>
      <c r="J980">
        <v>0.19259999999999999</v>
      </c>
      <c r="K980" t="s">
        <v>722</v>
      </c>
      <c r="L980" t="s">
        <v>722</v>
      </c>
      <c r="M980" t="s">
        <v>722</v>
      </c>
      <c r="N980">
        <v>36.4054</v>
      </c>
      <c r="O980">
        <v>0.28920000000000001</v>
      </c>
      <c r="P980">
        <v>3.5236000000000001</v>
      </c>
      <c r="Q980" t="s">
        <v>722</v>
      </c>
      <c r="R980" t="e">
        <f>VLOOKUP(A980,player_info!B:C,2,FALSE)</f>
        <v>#N/A</v>
      </c>
    </row>
    <row r="981" spans="1:18">
      <c r="A981" t="s">
        <v>224</v>
      </c>
      <c r="B981" t="s">
        <v>1</v>
      </c>
      <c r="C981" t="s">
        <v>55</v>
      </c>
      <c r="D981">
        <v>-97.264300000000006</v>
      </c>
      <c r="E981">
        <v>37.108699999999999</v>
      </c>
      <c r="F981">
        <v>42.8</v>
      </c>
      <c r="G981" t="s">
        <v>722</v>
      </c>
      <c r="H981">
        <v>961</v>
      </c>
      <c r="I981">
        <v>81</v>
      </c>
      <c r="J981">
        <v>1.6396999999999999</v>
      </c>
      <c r="K981" t="s">
        <v>722</v>
      </c>
      <c r="L981" t="s">
        <v>722</v>
      </c>
      <c r="M981" t="s">
        <v>722</v>
      </c>
      <c r="N981">
        <v>46.685899999999997</v>
      </c>
      <c r="O981">
        <v>12.6456</v>
      </c>
      <c r="P981">
        <v>2.7820999999999998</v>
      </c>
      <c r="Q981" t="s">
        <v>722</v>
      </c>
      <c r="R981">
        <f>VLOOKUP(A981,player_info!B:C,2,FALSE)</f>
        <v>18</v>
      </c>
    </row>
    <row r="982" spans="1:18">
      <c r="A982" t="s">
        <v>434</v>
      </c>
      <c r="B982" t="s">
        <v>2</v>
      </c>
      <c r="C982" t="s">
        <v>44</v>
      </c>
      <c r="D982">
        <v>-97.317099999999996</v>
      </c>
      <c r="E982">
        <v>18.992799999999999</v>
      </c>
      <c r="F982">
        <v>12.8</v>
      </c>
      <c r="G982" t="s">
        <v>722</v>
      </c>
      <c r="H982">
        <v>962</v>
      </c>
      <c r="I982">
        <v>154</v>
      </c>
      <c r="J982">
        <v>0.31630000000000003</v>
      </c>
      <c r="K982" t="s">
        <v>722</v>
      </c>
      <c r="L982" t="s">
        <v>722</v>
      </c>
      <c r="M982" t="s">
        <v>722</v>
      </c>
      <c r="N982">
        <v>31.308</v>
      </c>
      <c r="O982">
        <v>2.3759000000000001</v>
      </c>
      <c r="P982">
        <v>4.0054999999999996</v>
      </c>
      <c r="Q982" t="s">
        <v>722</v>
      </c>
      <c r="R982" t="e">
        <f>VLOOKUP(A982,player_info!B:C,2,FALSE)</f>
        <v>#N/A</v>
      </c>
    </row>
    <row r="983" spans="1:18">
      <c r="A983" t="s">
        <v>855</v>
      </c>
      <c r="B983" t="s">
        <v>2</v>
      </c>
      <c r="C983" t="s">
        <v>75</v>
      </c>
      <c r="D983">
        <v>-97.398499999999999</v>
      </c>
      <c r="E983">
        <v>18.9114</v>
      </c>
      <c r="F983" t="s">
        <v>722</v>
      </c>
      <c r="G983" t="s">
        <v>722</v>
      </c>
      <c r="H983">
        <v>963</v>
      </c>
      <c r="I983">
        <v>155</v>
      </c>
      <c r="J983">
        <v>0.53249999999999997</v>
      </c>
      <c r="K983" t="s">
        <v>722</v>
      </c>
      <c r="L983" t="s">
        <v>722</v>
      </c>
      <c r="M983" t="s">
        <v>722</v>
      </c>
      <c r="N983">
        <v>23.192299999999999</v>
      </c>
      <c r="O983">
        <v>12.98</v>
      </c>
      <c r="P983">
        <v>4.5259999999999998</v>
      </c>
      <c r="Q983" t="s">
        <v>722</v>
      </c>
      <c r="R983" t="e">
        <f>VLOOKUP(A983,player_info!B:C,2,FALSE)</f>
        <v>#N/A</v>
      </c>
    </row>
    <row r="984" spans="1:18">
      <c r="A984" t="s">
        <v>856</v>
      </c>
      <c r="B984" t="s">
        <v>738</v>
      </c>
      <c r="C984" t="s">
        <v>141</v>
      </c>
      <c r="D984">
        <v>-97.585599999999999</v>
      </c>
      <c r="E984">
        <v>35</v>
      </c>
      <c r="F984">
        <v>13</v>
      </c>
      <c r="G984" t="s">
        <v>722</v>
      </c>
      <c r="H984">
        <v>964</v>
      </c>
      <c r="I984">
        <v>204</v>
      </c>
      <c r="J984">
        <v>1.1026</v>
      </c>
      <c r="K984" t="s">
        <v>722</v>
      </c>
      <c r="L984" t="s">
        <v>722</v>
      </c>
      <c r="M984" t="s">
        <v>722</v>
      </c>
      <c r="N984">
        <v>56</v>
      </c>
      <c r="O984">
        <v>0</v>
      </c>
      <c r="P984">
        <v>14.203200000000001</v>
      </c>
      <c r="Q984" t="s">
        <v>722</v>
      </c>
      <c r="R984" t="e">
        <f>VLOOKUP(A984,player_info!B:C,2,FALSE)</f>
        <v>#N/A</v>
      </c>
    </row>
    <row r="985" spans="1:18">
      <c r="A985" t="s">
        <v>516</v>
      </c>
      <c r="B985" t="s">
        <v>1</v>
      </c>
      <c r="C985" t="s">
        <v>53</v>
      </c>
      <c r="D985">
        <v>-97.778899999999993</v>
      </c>
      <c r="E985">
        <v>36.594099999999997</v>
      </c>
      <c r="F985">
        <v>3.2</v>
      </c>
      <c r="G985" t="s">
        <v>722</v>
      </c>
      <c r="H985">
        <v>965</v>
      </c>
      <c r="I985">
        <v>82</v>
      </c>
      <c r="J985">
        <v>2.3256000000000001</v>
      </c>
      <c r="K985" t="s">
        <v>722</v>
      </c>
      <c r="L985" t="s">
        <v>722</v>
      </c>
      <c r="M985" t="s">
        <v>722</v>
      </c>
      <c r="N985">
        <v>52.161499999999997</v>
      </c>
      <c r="O985">
        <v>17.574100000000001</v>
      </c>
      <c r="P985">
        <v>2.8936000000000002</v>
      </c>
      <c r="Q985" t="s">
        <v>722</v>
      </c>
      <c r="R985" t="e">
        <f>VLOOKUP(A985,player_info!B:C,2,FALSE)</f>
        <v>#N/A</v>
      </c>
    </row>
    <row r="986" spans="1:18">
      <c r="A986" t="s">
        <v>481</v>
      </c>
      <c r="B986" t="s">
        <v>2</v>
      </c>
      <c r="C986" t="s">
        <v>132</v>
      </c>
      <c r="D986">
        <v>-97.868099999999998</v>
      </c>
      <c r="E986">
        <v>18.441800000000001</v>
      </c>
      <c r="F986">
        <v>68.099999999999994</v>
      </c>
      <c r="G986" t="s">
        <v>722</v>
      </c>
      <c r="H986">
        <v>966</v>
      </c>
      <c r="I986">
        <v>156</v>
      </c>
      <c r="J986">
        <v>0.66990000000000005</v>
      </c>
      <c r="K986" t="s">
        <v>722</v>
      </c>
      <c r="L986" t="s">
        <v>722</v>
      </c>
      <c r="M986" t="s">
        <v>722</v>
      </c>
      <c r="N986">
        <v>26.470300000000002</v>
      </c>
      <c r="O986">
        <v>7.7</v>
      </c>
      <c r="P986">
        <v>4.2872000000000003</v>
      </c>
      <c r="Q986" t="s">
        <v>722</v>
      </c>
      <c r="R986" t="e">
        <f>VLOOKUP(A986,player_info!B:C,2,FALSE)</f>
        <v>#N/A</v>
      </c>
    </row>
    <row r="987" spans="1:18">
      <c r="A987" t="s">
        <v>415</v>
      </c>
      <c r="B987" t="s">
        <v>2</v>
      </c>
      <c r="C987" t="s">
        <v>68</v>
      </c>
      <c r="D987">
        <v>-97.994</v>
      </c>
      <c r="E987">
        <v>18.315899999999999</v>
      </c>
      <c r="F987">
        <v>34.9</v>
      </c>
      <c r="G987" t="s">
        <v>722</v>
      </c>
      <c r="H987">
        <v>967</v>
      </c>
      <c r="I987">
        <v>157</v>
      </c>
      <c r="J987">
        <v>1.1986000000000001</v>
      </c>
      <c r="K987" t="s">
        <v>722</v>
      </c>
      <c r="L987" t="s">
        <v>722</v>
      </c>
      <c r="M987" t="s">
        <v>722</v>
      </c>
      <c r="N987">
        <v>38.492800000000003</v>
      </c>
      <c r="O987">
        <v>2.0558999999999998</v>
      </c>
      <c r="P987">
        <v>2.8561000000000001</v>
      </c>
      <c r="Q987" t="s">
        <v>722</v>
      </c>
      <c r="R987" t="e">
        <f>VLOOKUP(A987,player_info!B:C,2,FALSE)</f>
        <v>#N/A</v>
      </c>
    </row>
    <row r="988" spans="1:18">
      <c r="A988" t="s">
        <v>857</v>
      </c>
      <c r="B988" t="s">
        <v>734</v>
      </c>
      <c r="C988" t="s">
        <v>73</v>
      </c>
      <c r="D988">
        <v>-98.157200000000003</v>
      </c>
      <c r="E988">
        <v>77.429900000000004</v>
      </c>
      <c r="F988">
        <v>76</v>
      </c>
      <c r="G988" t="s">
        <v>722</v>
      </c>
      <c r="H988">
        <v>968</v>
      </c>
      <c r="I988">
        <v>29</v>
      </c>
      <c r="J988">
        <v>2.7309000000000001</v>
      </c>
      <c r="K988" t="s">
        <v>722</v>
      </c>
      <c r="L988" t="s">
        <v>722</v>
      </c>
      <c r="M988" t="s">
        <v>722</v>
      </c>
      <c r="N988">
        <v>83.679199999999994</v>
      </c>
      <c r="O988">
        <v>61.041800000000002</v>
      </c>
      <c r="P988">
        <v>6.1562000000000001</v>
      </c>
      <c r="Q988">
        <v>9</v>
      </c>
      <c r="R988" t="e">
        <f>VLOOKUP(A988,player_info!B:C,2,FALSE)</f>
        <v>#N/A</v>
      </c>
    </row>
    <row r="989" spans="1:18">
      <c r="A989" t="s">
        <v>858</v>
      </c>
      <c r="B989" t="s">
        <v>739</v>
      </c>
      <c r="C989" t="s">
        <v>19</v>
      </c>
      <c r="D989">
        <v>-98.3977</v>
      </c>
      <c r="E989">
        <v>33.3782</v>
      </c>
      <c r="F989">
        <v>9</v>
      </c>
      <c r="G989" t="s">
        <v>722</v>
      </c>
      <c r="H989">
        <v>969</v>
      </c>
      <c r="I989">
        <v>165</v>
      </c>
      <c r="J989">
        <v>0.75319999999999998</v>
      </c>
      <c r="K989" t="s">
        <v>722</v>
      </c>
      <c r="L989" t="s">
        <v>722</v>
      </c>
      <c r="M989" t="s">
        <v>722</v>
      </c>
      <c r="N989">
        <v>45.847099999999998</v>
      </c>
      <c r="O989">
        <v>10</v>
      </c>
      <c r="P989">
        <v>3.4659</v>
      </c>
      <c r="Q989" t="s">
        <v>722</v>
      </c>
      <c r="R989" t="e">
        <f>VLOOKUP(A989,player_info!B:C,2,FALSE)</f>
        <v>#N/A</v>
      </c>
    </row>
    <row r="990" spans="1:18">
      <c r="A990" t="s">
        <v>859</v>
      </c>
      <c r="B990" t="s">
        <v>735</v>
      </c>
      <c r="C990" t="s">
        <v>64</v>
      </c>
      <c r="D990">
        <v>-98.585599999999999</v>
      </c>
      <c r="E990">
        <v>34</v>
      </c>
      <c r="F990">
        <v>19.5</v>
      </c>
      <c r="G990" t="s">
        <v>722</v>
      </c>
      <c r="H990">
        <v>970</v>
      </c>
      <c r="I990">
        <v>205</v>
      </c>
      <c r="J990">
        <v>0.85260000000000002</v>
      </c>
      <c r="K990" t="s">
        <v>722</v>
      </c>
      <c r="L990" t="s">
        <v>722</v>
      </c>
      <c r="M990" t="s">
        <v>722</v>
      </c>
      <c r="N990">
        <v>34</v>
      </c>
      <c r="O990">
        <v>34</v>
      </c>
      <c r="P990" t="s">
        <v>722</v>
      </c>
      <c r="Q990" t="s">
        <v>722</v>
      </c>
      <c r="R990" t="e">
        <f>VLOOKUP(A990,player_info!B:C,2,FALSE)</f>
        <v>#N/A</v>
      </c>
    </row>
    <row r="991" spans="1:18">
      <c r="A991" t="s">
        <v>860</v>
      </c>
      <c r="B991" t="s">
        <v>737</v>
      </c>
      <c r="C991" t="s">
        <v>15</v>
      </c>
      <c r="D991">
        <v>-98.790700000000001</v>
      </c>
      <c r="E991">
        <v>33.794899999999998</v>
      </c>
      <c r="F991">
        <v>2</v>
      </c>
      <c r="G991" t="s">
        <v>722</v>
      </c>
      <c r="H991">
        <v>971</v>
      </c>
      <c r="I991">
        <v>206</v>
      </c>
      <c r="J991">
        <v>2.0449000000000002</v>
      </c>
      <c r="K991" t="s">
        <v>722</v>
      </c>
      <c r="L991" t="s">
        <v>722</v>
      </c>
      <c r="M991" t="s">
        <v>722</v>
      </c>
      <c r="N991">
        <v>47.964199999999998</v>
      </c>
      <c r="O991">
        <v>18</v>
      </c>
      <c r="P991">
        <v>3.9996</v>
      </c>
      <c r="Q991" t="s">
        <v>722</v>
      </c>
      <c r="R991" t="e">
        <f>VLOOKUP(A991,player_info!B:C,2,FALSE)</f>
        <v>#N/A</v>
      </c>
    </row>
    <row r="992" spans="1:18">
      <c r="A992" t="s">
        <v>861</v>
      </c>
      <c r="B992" t="s">
        <v>3</v>
      </c>
      <c r="C992" t="s">
        <v>57</v>
      </c>
      <c r="D992">
        <v>-98.91</v>
      </c>
      <c r="E992">
        <v>16.726500000000001</v>
      </c>
      <c r="F992" t="s">
        <v>722</v>
      </c>
      <c r="G992" t="s">
        <v>722</v>
      </c>
      <c r="H992">
        <v>972</v>
      </c>
      <c r="I992">
        <v>63</v>
      </c>
      <c r="J992">
        <v>0.76670000000000005</v>
      </c>
      <c r="K992" t="s">
        <v>722</v>
      </c>
      <c r="L992" t="s">
        <v>722</v>
      </c>
      <c r="M992" t="s">
        <v>722</v>
      </c>
      <c r="N992">
        <v>28.3552</v>
      </c>
      <c r="O992">
        <v>-0.84</v>
      </c>
      <c r="P992">
        <v>10.685600000000001</v>
      </c>
      <c r="Q992" t="s">
        <v>722</v>
      </c>
      <c r="R992" t="e">
        <f>VLOOKUP(A992,player_info!B:C,2,FALSE)</f>
        <v>#N/A</v>
      </c>
    </row>
    <row r="993" spans="1:18">
      <c r="A993" t="s">
        <v>862</v>
      </c>
      <c r="B993" t="s">
        <v>723</v>
      </c>
      <c r="C993" t="s">
        <v>22</v>
      </c>
      <c r="D993">
        <v>-99.025899999999993</v>
      </c>
      <c r="E993">
        <v>32.75</v>
      </c>
      <c r="F993">
        <v>35.5</v>
      </c>
      <c r="G993" t="s">
        <v>722</v>
      </c>
      <c r="H993">
        <v>973</v>
      </c>
      <c r="I993">
        <v>166</v>
      </c>
      <c r="J993">
        <v>0.75</v>
      </c>
      <c r="K993" t="s">
        <v>722</v>
      </c>
      <c r="L993" t="s">
        <v>722</v>
      </c>
      <c r="M993" t="s">
        <v>722</v>
      </c>
      <c r="N993">
        <v>32.9</v>
      </c>
      <c r="O993">
        <v>32.5</v>
      </c>
      <c r="P993">
        <v>7.4122000000000003</v>
      </c>
      <c r="Q993" t="s">
        <v>722</v>
      </c>
      <c r="R993" t="e">
        <f>VLOOKUP(A993,player_info!B:C,2,FALSE)</f>
        <v>#N/A</v>
      </c>
    </row>
    <row r="994" spans="1:18">
      <c r="A994" t="s">
        <v>352</v>
      </c>
      <c r="B994" t="s">
        <v>2</v>
      </c>
      <c r="C994" t="s">
        <v>49</v>
      </c>
      <c r="D994">
        <v>-99.081999999999994</v>
      </c>
      <c r="E994">
        <v>17.227900000000002</v>
      </c>
      <c r="F994">
        <v>0.6</v>
      </c>
      <c r="G994" t="s">
        <v>722</v>
      </c>
      <c r="H994">
        <v>974</v>
      </c>
      <c r="I994">
        <v>158</v>
      </c>
      <c r="J994">
        <v>0.2303</v>
      </c>
      <c r="K994" t="s">
        <v>722</v>
      </c>
      <c r="L994" t="s">
        <v>722</v>
      </c>
      <c r="M994" t="s">
        <v>722</v>
      </c>
      <c r="N994">
        <v>36.510899999999999</v>
      </c>
      <c r="O994">
        <v>-2.92E-2</v>
      </c>
      <c r="P994">
        <v>3.1328999999999998</v>
      </c>
      <c r="Q994" t="s">
        <v>722</v>
      </c>
      <c r="R994" t="e">
        <f>VLOOKUP(A994,player_info!B:C,2,FALSE)</f>
        <v>#N/A</v>
      </c>
    </row>
    <row r="995" spans="1:18">
      <c r="A995" t="s">
        <v>292</v>
      </c>
      <c r="B995" t="s">
        <v>0</v>
      </c>
      <c r="C995" t="s">
        <v>17</v>
      </c>
      <c r="D995">
        <v>-99.170400000000001</v>
      </c>
      <c r="E995">
        <v>167.97989999999999</v>
      </c>
      <c r="F995">
        <v>81.28</v>
      </c>
      <c r="G995" t="s">
        <v>722</v>
      </c>
      <c r="H995">
        <v>975</v>
      </c>
      <c r="I995">
        <v>27</v>
      </c>
      <c r="J995">
        <v>19.9739</v>
      </c>
      <c r="K995" t="s">
        <v>722</v>
      </c>
      <c r="L995" t="s">
        <v>722</v>
      </c>
      <c r="M995" t="s">
        <v>722</v>
      </c>
      <c r="N995">
        <v>202.9914</v>
      </c>
      <c r="O995">
        <v>96.681899999999999</v>
      </c>
      <c r="P995">
        <v>7.4345999999999997</v>
      </c>
      <c r="Q995">
        <v>9</v>
      </c>
      <c r="R995" t="e">
        <f>VLOOKUP(A995,player_info!B:C,2,FALSE)</f>
        <v>#N/A</v>
      </c>
    </row>
    <row r="996" spans="1:18">
      <c r="A996" t="s">
        <v>863</v>
      </c>
      <c r="B996" t="s">
        <v>728</v>
      </c>
      <c r="C996" t="s">
        <v>73</v>
      </c>
      <c r="D996">
        <v>-99.275899999999993</v>
      </c>
      <c r="E996">
        <v>32.5</v>
      </c>
      <c r="F996">
        <v>49.5</v>
      </c>
      <c r="G996" t="s">
        <v>722</v>
      </c>
      <c r="H996">
        <v>976</v>
      </c>
      <c r="I996">
        <v>167</v>
      </c>
      <c r="J996">
        <v>1.25</v>
      </c>
      <c r="K996" t="s">
        <v>722</v>
      </c>
      <c r="L996" t="s">
        <v>722</v>
      </c>
      <c r="M996" t="s">
        <v>722</v>
      </c>
      <c r="N996">
        <v>32.5</v>
      </c>
      <c r="O996">
        <v>32.5</v>
      </c>
      <c r="P996" t="s">
        <v>722</v>
      </c>
      <c r="Q996" t="s">
        <v>722</v>
      </c>
      <c r="R996" t="e">
        <f>VLOOKUP(A996,player_info!B:C,2,FALSE)</f>
        <v>#N/A</v>
      </c>
    </row>
    <row r="997" spans="1:18">
      <c r="A997" t="s">
        <v>367</v>
      </c>
      <c r="B997" t="s">
        <v>2</v>
      </c>
      <c r="C997" t="s">
        <v>22</v>
      </c>
      <c r="D997">
        <v>-99.303299999999993</v>
      </c>
      <c r="E997">
        <v>17.006599999999999</v>
      </c>
      <c r="F997">
        <v>1.6</v>
      </c>
      <c r="G997" t="s">
        <v>722</v>
      </c>
      <c r="H997">
        <v>977</v>
      </c>
      <c r="I997">
        <v>159</v>
      </c>
      <c r="J997">
        <v>3.1199999999999999E-2</v>
      </c>
      <c r="K997" t="s">
        <v>722</v>
      </c>
      <c r="L997" t="s">
        <v>722</v>
      </c>
      <c r="M997" t="s">
        <v>722</v>
      </c>
      <c r="N997">
        <v>28.826699999999999</v>
      </c>
      <c r="O997">
        <v>-4.8</v>
      </c>
      <c r="P997">
        <v>2.8803999999999998</v>
      </c>
      <c r="Q997" t="s">
        <v>722</v>
      </c>
      <c r="R997">
        <f>VLOOKUP(A997,player_info!B:C,2,FALSE)</f>
        <v>18</v>
      </c>
    </row>
    <row r="998" spans="1:18">
      <c r="A998" t="s">
        <v>864</v>
      </c>
      <c r="B998" t="s">
        <v>2</v>
      </c>
      <c r="C998" t="s">
        <v>55</v>
      </c>
      <c r="D998">
        <v>-99.321299999999994</v>
      </c>
      <c r="E998">
        <v>16.988600000000002</v>
      </c>
      <c r="F998" t="s">
        <v>722</v>
      </c>
      <c r="G998" t="s">
        <v>722</v>
      </c>
      <c r="H998">
        <v>978</v>
      </c>
      <c r="I998">
        <v>160</v>
      </c>
      <c r="J998">
        <v>8.9300000000000004E-2</v>
      </c>
      <c r="K998" t="s">
        <v>722</v>
      </c>
      <c r="L998" t="s">
        <v>722</v>
      </c>
      <c r="M998" t="s">
        <v>722</v>
      </c>
      <c r="N998">
        <v>28.9694</v>
      </c>
      <c r="O998">
        <v>-1.1100000000000001</v>
      </c>
      <c r="P998">
        <v>7.2702</v>
      </c>
      <c r="Q998" t="s">
        <v>722</v>
      </c>
      <c r="R998" t="e">
        <f>VLOOKUP(A998,player_info!B:C,2,FALSE)</f>
        <v>#N/A</v>
      </c>
    </row>
    <row r="999" spans="1:18">
      <c r="A999" t="s">
        <v>439</v>
      </c>
      <c r="B999" t="s">
        <v>2</v>
      </c>
      <c r="C999" t="s">
        <v>47</v>
      </c>
      <c r="D999">
        <v>-99.347700000000003</v>
      </c>
      <c r="E999">
        <v>16.962199999999999</v>
      </c>
      <c r="F999">
        <v>60.6</v>
      </c>
      <c r="G999" t="s">
        <v>722</v>
      </c>
      <c r="H999">
        <v>979</v>
      </c>
      <c r="I999">
        <v>161</v>
      </c>
      <c r="J999">
        <v>0.61380000000000001</v>
      </c>
      <c r="K999" t="s">
        <v>722</v>
      </c>
      <c r="L999" t="s">
        <v>722</v>
      </c>
      <c r="M999" t="s">
        <v>722</v>
      </c>
      <c r="N999">
        <v>32.376300000000001</v>
      </c>
      <c r="O999">
        <v>2.7</v>
      </c>
      <c r="P999">
        <v>2.8288000000000002</v>
      </c>
      <c r="Q999" t="s">
        <v>722</v>
      </c>
      <c r="R999" t="e">
        <f>VLOOKUP(A999,player_info!B:C,2,FALSE)</f>
        <v>#N/A</v>
      </c>
    </row>
    <row r="1000" spans="1:18">
      <c r="A1000" t="s">
        <v>865</v>
      </c>
      <c r="B1000" t="s">
        <v>2</v>
      </c>
      <c r="C1000" t="s">
        <v>75</v>
      </c>
      <c r="D1000">
        <v>-99.473500000000001</v>
      </c>
      <c r="E1000">
        <v>16.836400000000001</v>
      </c>
      <c r="F1000" t="s">
        <v>722</v>
      </c>
      <c r="G1000" t="s">
        <v>722</v>
      </c>
      <c r="H1000">
        <v>980</v>
      </c>
      <c r="I1000">
        <v>162</v>
      </c>
      <c r="J1000">
        <v>1.4826999999999999</v>
      </c>
      <c r="K1000" t="s">
        <v>722</v>
      </c>
      <c r="L1000" t="s">
        <v>722</v>
      </c>
      <c r="M1000" t="s">
        <v>722</v>
      </c>
      <c r="N1000">
        <v>38.874699999999997</v>
      </c>
      <c r="O1000">
        <v>-0.14449999999999999</v>
      </c>
      <c r="P1000">
        <v>4.5909000000000004</v>
      </c>
      <c r="Q1000" t="s">
        <v>722</v>
      </c>
      <c r="R1000" t="e">
        <f>VLOOKUP(A1000,player_info!B:C,2,FALSE)</f>
        <v>#N/A</v>
      </c>
    </row>
    <row r="1001" spans="1:18">
      <c r="A1001" t="s">
        <v>173</v>
      </c>
      <c r="B1001" t="s">
        <v>3</v>
      </c>
      <c r="C1001" t="s">
        <v>62</v>
      </c>
      <c r="D1001">
        <v>-99.477199999999996</v>
      </c>
      <c r="E1001">
        <v>16.159199999999998</v>
      </c>
      <c r="F1001">
        <v>47.6</v>
      </c>
      <c r="G1001" t="s">
        <v>722</v>
      </c>
      <c r="H1001">
        <v>981</v>
      </c>
      <c r="I1001">
        <v>64</v>
      </c>
      <c r="J1001">
        <v>0.41099999999999998</v>
      </c>
      <c r="K1001" t="s">
        <v>722</v>
      </c>
      <c r="L1001" t="s">
        <v>722</v>
      </c>
      <c r="M1001" t="s">
        <v>722</v>
      </c>
      <c r="N1001">
        <v>26.591100000000001</v>
      </c>
      <c r="O1001">
        <v>4.3150000000000004</v>
      </c>
      <c r="P1001">
        <v>2.6785000000000001</v>
      </c>
      <c r="Q1001" t="s">
        <v>722</v>
      </c>
      <c r="R1001">
        <f>VLOOKUP(A1001,player_info!B:C,2,FALSE)</f>
        <v>17</v>
      </c>
    </row>
    <row r="1002" spans="1:18">
      <c r="A1002" t="s">
        <v>637</v>
      </c>
      <c r="B1002" t="s">
        <v>3</v>
      </c>
      <c r="C1002" t="s">
        <v>64</v>
      </c>
      <c r="D1002">
        <v>-99.876099999999994</v>
      </c>
      <c r="E1002">
        <v>15.760400000000001</v>
      </c>
      <c r="F1002">
        <v>40.4</v>
      </c>
      <c r="G1002" t="s">
        <v>722</v>
      </c>
      <c r="H1002">
        <v>982</v>
      </c>
      <c r="I1002">
        <v>65</v>
      </c>
      <c r="J1002">
        <v>0.29380000000000001</v>
      </c>
      <c r="K1002" t="s">
        <v>722</v>
      </c>
      <c r="L1002" t="s">
        <v>722</v>
      </c>
      <c r="M1002" t="s">
        <v>722</v>
      </c>
      <c r="N1002">
        <v>19.8719</v>
      </c>
      <c r="O1002">
        <v>6.56</v>
      </c>
      <c r="P1002">
        <v>5.4776999999999996</v>
      </c>
      <c r="Q1002" t="s">
        <v>722</v>
      </c>
      <c r="R1002" t="e">
        <f>VLOOKUP(A1002,player_info!B:C,2,FALSE)</f>
        <v>#N/A</v>
      </c>
    </row>
    <row r="1003" spans="1:18">
      <c r="A1003" t="s">
        <v>672</v>
      </c>
      <c r="B1003" t="s">
        <v>3</v>
      </c>
      <c r="C1003" t="s">
        <v>73</v>
      </c>
      <c r="D1003">
        <v>-99.900300000000001</v>
      </c>
      <c r="E1003">
        <v>15.7361</v>
      </c>
      <c r="F1003">
        <v>10.8</v>
      </c>
      <c r="G1003" t="s">
        <v>722</v>
      </c>
      <c r="H1003">
        <v>983</v>
      </c>
      <c r="I1003">
        <v>66</v>
      </c>
      <c r="J1003">
        <v>1.1592</v>
      </c>
      <c r="K1003" t="s">
        <v>722</v>
      </c>
      <c r="L1003" t="s">
        <v>722</v>
      </c>
      <c r="M1003" t="s">
        <v>722</v>
      </c>
      <c r="N1003">
        <v>20.1051</v>
      </c>
      <c r="O1003">
        <v>4.1483999999999996</v>
      </c>
      <c r="P1003">
        <v>2.6985999999999999</v>
      </c>
      <c r="Q1003" t="s">
        <v>722</v>
      </c>
      <c r="R1003" t="e">
        <f>VLOOKUP(A1003,player_info!B:C,2,FALSE)</f>
        <v>#N/A</v>
      </c>
    </row>
    <row r="1004" spans="1:18">
      <c r="A1004" t="s">
        <v>582</v>
      </c>
      <c r="B1004" t="s">
        <v>1</v>
      </c>
      <c r="C1004" t="s">
        <v>17</v>
      </c>
      <c r="D1004">
        <v>-100.0291</v>
      </c>
      <c r="E1004">
        <v>34.344000000000001</v>
      </c>
      <c r="F1004">
        <v>145.19999999999999</v>
      </c>
      <c r="G1004" t="s">
        <v>722</v>
      </c>
      <c r="H1004">
        <v>984</v>
      </c>
      <c r="I1004">
        <v>83</v>
      </c>
      <c r="J1004">
        <v>0.43890000000000001</v>
      </c>
      <c r="K1004" t="s">
        <v>722</v>
      </c>
      <c r="L1004" t="s">
        <v>722</v>
      </c>
      <c r="M1004" t="s">
        <v>722</v>
      </c>
      <c r="N1004">
        <v>53.087899999999998</v>
      </c>
      <c r="O1004">
        <v>14.883599999999999</v>
      </c>
      <c r="P1004">
        <v>3.2766999999999999</v>
      </c>
      <c r="Q1004" t="s">
        <v>722</v>
      </c>
      <c r="R1004" t="e">
        <f>VLOOKUP(A1004,player_info!B:C,2,FALSE)</f>
        <v>#N/A</v>
      </c>
    </row>
    <row r="1005" spans="1:18">
      <c r="A1005" t="s">
        <v>866</v>
      </c>
      <c r="B1005" t="s">
        <v>734</v>
      </c>
      <c r="C1005" t="s">
        <v>28</v>
      </c>
      <c r="D1005">
        <v>-100.0561</v>
      </c>
      <c r="E1005">
        <v>75.531000000000006</v>
      </c>
      <c r="F1005">
        <v>112</v>
      </c>
      <c r="G1005" t="s">
        <v>722</v>
      </c>
      <c r="H1005">
        <v>985</v>
      </c>
      <c r="I1005">
        <v>30</v>
      </c>
      <c r="J1005">
        <v>3.8445999999999998</v>
      </c>
      <c r="K1005" t="s">
        <v>722</v>
      </c>
      <c r="L1005" t="s">
        <v>722</v>
      </c>
      <c r="M1005" t="s">
        <v>722</v>
      </c>
      <c r="N1005">
        <v>81.286299999999997</v>
      </c>
      <c r="O1005">
        <v>68</v>
      </c>
      <c r="P1005">
        <v>7.4645999999999999</v>
      </c>
      <c r="Q1005">
        <v>3</v>
      </c>
      <c r="R1005" t="e">
        <f>VLOOKUP(A1005,player_info!B:C,2,FALSE)</f>
        <v>#N/A</v>
      </c>
    </row>
    <row r="1006" spans="1:18">
      <c r="A1006" t="s">
        <v>867</v>
      </c>
      <c r="B1006" t="s">
        <v>737</v>
      </c>
      <c r="C1006" t="s">
        <v>49</v>
      </c>
      <c r="D1006">
        <v>-100.0856</v>
      </c>
      <c r="E1006">
        <v>32.5</v>
      </c>
      <c r="F1006">
        <v>28</v>
      </c>
      <c r="G1006" t="s">
        <v>722</v>
      </c>
      <c r="H1006">
        <v>986</v>
      </c>
      <c r="I1006">
        <v>207</v>
      </c>
      <c r="J1006">
        <v>1.625</v>
      </c>
      <c r="K1006" t="s">
        <v>722</v>
      </c>
      <c r="L1006" t="s">
        <v>722</v>
      </c>
      <c r="M1006" t="s">
        <v>722</v>
      </c>
      <c r="N1006">
        <v>32.799999999999997</v>
      </c>
      <c r="O1006">
        <v>32</v>
      </c>
      <c r="P1006">
        <v>8.3651999999999997</v>
      </c>
      <c r="Q1006" t="s">
        <v>722</v>
      </c>
      <c r="R1006" t="e">
        <f>VLOOKUP(A1006,player_info!B:C,2,FALSE)</f>
        <v>#N/A</v>
      </c>
    </row>
    <row r="1007" spans="1:18">
      <c r="A1007" t="s">
        <v>590</v>
      </c>
      <c r="B1007" t="s">
        <v>1</v>
      </c>
      <c r="C1007" t="s">
        <v>15</v>
      </c>
      <c r="D1007">
        <v>-100.18</v>
      </c>
      <c r="E1007">
        <v>34.193100000000001</v>
      </c>
      <c r="F1007">
        <v>2.2999999999999998</v>
      </c>
      <c r="G1007" t="s">
        <v>722</v>
      </c>
      <c r="H1007">
        <v>987</v>
      </c>
      <c r="I1007">
        <v>84</v>
      </c>
      <c r="J1007">
        <v>0.6956</v>
      </c>
      <c r="K1007" t="s">
        <v>722</v>
      </c>
      <c r="L1007" t="s">
        <v>722</v>
      </c>
      <c r="M1007" t="s">
        <v>722</v>
      </c>
      <c r="N1007">
        <v>51.624699999999997</v>
      </c>
      <c r="O1007">
        <v>2.9045000000000001</v>
      </c>
      <c r="P1007">
        <v>4.1327999999999996</v>
      </c>
      <c r="Q1007" t="s">
        <v>722</v>
      </c>
      <c r="R1007" t="e">
        <f>VLOOKUP(A1007,player_info!B:C,2,FALSE)</f>
        <v>#N/A</v>
      </c>
    </row>
    <row r="1008" spans="1:18">
      <c r="A1008" t="s">
        <v>868</v>
      </c>
      <c r="B1008" t="s">
        <v>724</v>
      </c>
      <c r="C1008" t="s">
        <v>83</v>
      </c>
      <c r="D1008">
        <v>-100.27589999999999</v>
      </c>
      <c r="E1008">
        <v>31.5</v>
      </c>
      <c r="F1008">
        <v>21</v>
      </c>
      <c r="G1008" t="s">
        <v>722</v>
      </c>
      <c r="H1008">
        <v>988</v>
      </c>
      <c r="I1008">
        <v>168</v>
      </c>
      <c r="J1008">
        <v>0.75</v>
      </c>
      <c r="K1008" t="s">
        <v>722</v>
      </c>
      <c r="L1008" t="s">
        <v>722</v>
      </c>
      <c r="M1008" t="s">
        <v>722</v>
      </c>
      <c r="N1008">
        <v>40.799999999999997</v>
      </c>
      <c r="O1008">
        <v>16</v>
      </c>
      <c r="P1008">
        <v>3.7469000000000001</v>
      </c>
      <c r="Q1008" t="s">
        <v>722</v>
      </c>
      <c r="R1008" t="e">
        <f>VLOOKUP(A1008,player_info!B:C,2,FALSE)</f>
        <v>#N/A</v>
      </c>
    </row>
    <row r="1009" spans="1:18">
      <c r="A1009" t="s">
        <v>671</v>
      </c>
      <c r="B1009" t="s">
        <v>3</v>
      </c>
      <c r="C1009" t="s">
        <v>85</v>
      </c>
      <c r="D1009">
        <v>-100.43940000000001</v>
      </c>
      <c r="E1009">
        <v>15.197100000000001</v>
      </c>
      <c r="F1009">
        <v>1</v>
      </c>
      <c r="G1009" t="s">
        <v>722</v>
      </c>
      <c r="H1009">
        <v>989</v>
      </c>
      <c r="I1009">
        <v>67</v>
      </c>
      <c r="J1009">
        <v>1.4456</v>
      </c>
      <c r="K1009" t="s">
        <v>722</v>
      </c>
      <c r="L1009" t="s">
        <v>722</v>
      </c>
      <c r="M1009" t="s">
        <v>722</v>
      </c>
      <c r="N1009">
        <v>26.065000000000001</v>
      </c>
      <c r="O1009">
        <v>1.4489000000000001</v>
      </c>
      <c r="P1009">
        <v>3.5306000000000002</v>
      </c>
      <c r="Q1009" t="s">
        <v>722</v>
      </c>
      <c r="R1009" t="e">
        <f>VLOOKUP(A1009,player_info!B:C,2,FALSE)</f>
        <v>#N/A</v>
      </c>
    </row>
    <row r="1010" spans="1:18">
      <c r="A1010" t="s">
        <v>442</v>
      </c>
      <c r="B1010" t="s">
        <v>2</v>
      </c>
      <c r="C1010" t="s">
        <v>36</v>
      </c>
      <c r="D1010">
        <v>-100.4494</v>
      </c>
      <c r="E1010">
        <v>15.8605</v>
      </c>
      <c r="F1010">
        <v>37.4</v>
      </c>
      <c r="G1010" t="s">
        <v>722</v>
      </c>
      <c r="H1010">
        <v>990</v>
      </c>
      <c r="I1010">
        <v>163</v>
      </c>
      <c r="J1010">
        <v>1.1829000000000001</v>
      </c>
      <c r="K1010" t="s">
        <v>722</v>
      </c>
      <c r="L1010" t="s">
        <v>722</v>
      </c>
      <c r="M1010" t="s">
        <v>722</v>
      </c>
      <c r="N1010">
        <v>19.916899999999998</v>
      </c>
      <c r="O1010">
        <v>2.6772999999999998</v>
      </c>
      <c r="P1010">
        <v>4.4740000000000002</v>
      </c>
      <c r="Q1010" t="s">
        <v>722</v>
      </c>
      <c r="R1010" t="e">
        <f>VLOOKUP(A1010,player_info!B:C,2,FALSE)</f>
        <v>#N/A</v>
      </c>
    </row>
    <row r="1011" spans="1:18">
      <c r="A1011" t="s">
        <v>230</v>
      </c>
      <c r="B1011" t="s">
        <v>1</v>
      </c>
      <c r="C1011" t="s">
        <v>36</v>
      </c>
      <c r="D1011">
        <v>-100.7561</v>
      </c>
      <c r="E1011">
        <v>33.616999999999997</v>
      </c>
      <c r="F1011">
        <v>60.7</v>
      </c>
      <c r="G1011" t="s">
        <v>722</v>
      </c>
      <c r="H1011">
        <v>991</v>
      </c>
      <c r="I1011">
        <v>85</v>
      </c>
      <c r="J1011">
        <v>0.83679999999999999</v>
      </c>
      <c r="K1011" t="s">
        <v>722</v>
      </c>
      <c r="L1011" t="s">
        <v>722</v>
      </c>
      <c r="M1011" t="s">
        <v>722</v>
      </c>
      <c r="N1011">
        <v>45.668999999999997</v>
      </c>
      <c r="O1011">
        <v>19.014399999999998</v>
      </c>
      <c r="P1011">
        <v>3.1294</v>
      </c>
      <c r="Q1011" t="s">
        <v>722</v>
      </c>
      <c r="R1011">
        <f>VLOOKUP(A1011,player_info!B:C,2,FALSE)</f>
        <v>20</v>
      </c>
    </row>
    <row r="1012" spans="1:18">
      <c r="A1012" t="s">
        <v>869</v>
      </c>
      <c r="B1012" t="s">
        <v>724</v>
      </c>
      <c r="C1012" t="s">
        <v>22</v>
      </c>
      <c r="D1012">
        <v>-100.77589999999999</v>
      </c>
      <c r="E1012">
        <v>31</v>
      </c>
      <c r="F1012">
        <v>1</v>
      </c>
      <c r="G1012" t="s">
        <v>722</v>
      </c>
      <c r="H1012">
        <v>992</v>
      </c>
      <c r="I1012">
        <v>169</v>
      </c>
      <c r="J1012">
        <v>0.5806</v>
      </c>
      <c r="K1012" t="s">
        <v>722</v>
      </c>
      <c r="L1012" t="s">
        <v>722</v>
      </c>
      <c r="M1012" t="s">
        <v>722</v>
      </c>
      <c r="N1012">
        <v>31</v>
      </c>
      <c r="O1012">
        <v>31</v>
      </c>
      <c r="P1012" t="s">
        <v>722</v>
      </c>
      <c r="Q1012" t="s">
        <v>722</v>
      </c>
      <c r="R1012" t="e">
        <f>VLOOKUP(A1012,player_info!B:C,2,FALSE)</f>
        <v>#N/A</v>
      </c>
    </row>
    <row r="1013" spans="1:18">
      <c r="A1013" t="s">
        <v>504</v>
      </c>
      <c r="B1013" t="s">
        <v>1</v>
      </c>
      <c r="C1013" t="s">
        <v>132</v>
      </c>
      <c r="D1013">
        <v>-100.995</v>
      </c>
      <c r="E1013">
        <v>33.378100000000003</v>
      </c>
      <c r="F1013">
        <v>1.9</v>
      </c>
      <c r="G1013" t="s">
        <v>722</v>
      </c>
      <c r="H1013">
        <v>993</v>
      </c>
      <c r="I1013">
        <v>86</v>
      </c>
      <c r="J1013">
        <v>1.3004</v>
      </c>
      <c r="K1013" t="s">
        <v>722</v>
      </c>
      <c r="L1013" t="s">
        <v>722</v>
      </c>
      <c r="M1013" t="s">
        <v>722</v>
      </c>
      <c r="N1013">
        <v>55.017299999999999</v>
      </c>
      <c r="O1013">
        <v>12.138199999999999</v>
      </c>
      <c r="P1013">
        <v>3.734</v>
      </c>
      <c r="Q1013" t="s">
        <v>722</v>
      </c>
      <c r="R1013" t="e">
        <f>VLOOKUP(A1013,player_info!B:C,2,FALSE)</f>
        <v>#N/A</v>
      </c>
    </row>
    <row r="1014" spans="1:18">
      <c r="A1014" t="s">
        <v>870</v>
      </c>
      <c r="B1014" t="s">
        <v>725</v>
      </c>
      <c r="C1014" t="s">
        <v>32</v>
      </c>
      <c r="D1014">
        <v>-101.27589999999999</v>
      </c>
      <c r="E1014">
        <v>30.5</v>
      </c>
      <c r="F1014">
        <v>9.5</v>
      </c>
      <c r="G1014" t="s">
        <v>722</v>
      </c>
      <c r="H1014">
        <v>994</v>
      </c>
      <c r="I1014">
        <v>170</v>
      </c>
      <c r="J1014">
        <v>0.8306</v>
      </c>
      <c r="K1014" t="s">
        <v>722</v>
      </c>
      <c r="L1014" t="s">
        <v>722</v>
      </c>
      <c r="M1014" t="s">
        <v>722</v>
      </c>
      <c r="N1014">
        <v>30.5</v>
      </c>
      <c r="O1014">
        <v>30.5</v>
      </c>
      <c r="P1014" t="s">
        <v>722</v>
      </c>
      <c r="Q1014" t="s">
        <v>722</v>
      </c>
      <c r="R1014" t="e">
        <f>VLOOKUP(A1014,player_info!B:C,2,FALSE)</f>
        <v>#N/A</v>
      </c>
    </row>
    <row r="1015" spans="1:18">
      <c r="A1015" t="s">
        <v>871</v>
      </c>
      <c r="B1015" t="s">
        <v>739</v>
      </c>
      <c r="C1015" t="s">
        <v>83</v>
      </c>
      <c r="D1015">
        <v>-101.4371</v>
      </c>
      <c r="E1015">
        <v>30.338799999999999</v>
      </c>
      <c r="F1015">
        <v>37</v>
      </c>
      <c r="G1015" t="s">
        <v>722</v>
      </c>
      <c r="H1015">
        <v>995</v>
      </c>
      <c r="I1015">
        <v>171</v>
      </c>
      <c r="J1015">
        <v>1.3906000000000001</v>
      </c>
      <c r="K1015" t="s">
        <v>722</v>
      </c>
      <c r="L1015" t="s">
        <v>722</v>
      </c>
      <c r="M1015" t="s">
        <v>722</v>
      </c>
      <c r="N1015">
        <v>41.094499999999996</v>
      </c>
      <c r="O1015">
        <v>13.5</v>
      </c>
      <c r="P1015">
        <v>3.4348000000000001</v>
      </c>
      <c r="Q1015" t="s">
        <v>722</v>
      </c>
      <c r="R1015" t="e">
        <f>VLOOKUP(A1015,player_info!B:C,2,FALSE)</f>
        <v>#N/A</v>
      </c>
    </row>
    <row r="1016" spans="1:18">
      <c r="A1016" t="s">
        <v>412</v>
      </c>
      <c r="B1016" t="s">
        <v>2</v>
      </c>
      <c r="C1016" t="s">
        <v>36</v>
      </c>
      <c r="D1016">
        <v>-101.46299999999999</v>
      </c>
      <c r="E1016">
        <v>14.8469</v>
      </c>
      <c r="F1016">
        <v>16.7</v>
      </c>
      <c r="G1016" t="s">
        <v>722</v>
      </c>
      <c r="H1016">
        <v>996</v>
      </c>
      <c r="I1016">
        <v>164</v>
      </c>
      <c r="J1016">
        <v>0.74880000000000002</v>
      </c>
      <c r="K1016" t="s">
        <v>722</v>
      </c>
      <c r="L1016" t="s">
        <v>722</v>
      </c>
      <c r="M1016" t="s">
        <v>722</v>
      </c>
      <c r="N1016">
        <v>20.383700000000001</v>
      </c>
      <c r="O1016">
        <v>7.8818999999999999</v>
      </c>
      <c r="P1016">
        <v>5.6109</v>
      </c>
      <c r="Q1016" t="s">
        <v>722</v>
      </c>
      <c r="R1016" t="e">
        <f>VLOOKUP(A1016,player_info!B:C,2,FALSE)</f>
        <v>#N/A</v>
      </c>
    </row>
    <row r="1017" spans="1:18">
      <c r="A1017" t="s">
        <v>872</v>
      </c>
      <c r="B1017" t="s">
        <v>737</v>
      </c>
      <c r="C1017" t="s">
        <v>68</v>
      </c>
      <c r="D1017">
        <v>-101.5856</v>
      </c>
      <c r="E1017">
        <v>31</v>
      </c>
      <c r="F1017">
        <v>23</v>
      </c>
      <c r="G1017" t="s">
        <v>722</v>
      </c>
      <c r="H1017">
        <v>997</v>
      </c>
      <c r="I1017">
        <v>208</v>
      </c>
      <c r="J1017">
        <v>0.625</v>
      </c>
      <c r="K1017" t="s">
        <v>722</v>
      </c>
      <c r="L1017" t="s">
        <v>722</v>
      </c>
      <c r="M1017" t="s">
        <v>722</v>
      </c>
      <c r="N1017">
        <v>34.299999999999997</v>
      </c>
      <c r="O1017">
        <v>25.5</v>
      </c>
      <c r="P1017">
        <v>5.8002000000000002</v>
      </c>
      <c r="Q1017" t="s">
        <v>722</v>
      </c>
      <c r="R1017" t="e">
        <f>VLOOKUP(A1017,player_info!B:C,2,FALSE)</f>
        <v>#N/A</v>
      </c>
    </row>
    <row r="1018" spans="1:18">
      <c r="A1018" t="s">
        <v>682</v>
      </c>
      <c r="B1018" t="s">
        <v>3</v>
      </c>
      <c r="C1018" t="s">
        <v>132</v>
      </c>
      <c r="D1018">
        <v>-101.6797</v>
      </c>
      <c r="E1018">
        <v>13.9567</v>
      </c>
      <c r="F1018">
        <v>30.2</v>
      </c>
      <c r="G1018" t="s">
        <v>722</v>
      </c>
      <c r="H1018">
        <v>998</v>
      </c>
      <c r="I1018">
        <v>68</v>
      </c>
      <c r="J1018">
        <v>0.52259999999999995</v>
      </c>
      <c r="K1018" t="s">
        <v>722</v>
      </c>
      <c r="L1018" t="s">
        <v>722</v>
      </c>
      <c r="M1018" t="s">
        <v>722</v>
      </c>
      <c r="N1018">
        <v>19.761099999999999</v>
      </c>
      <c r="O1018">
        <v>1.9380999999999999</v>
      </c>
      <c r="P1018">
        <v>2.8062999999999998</v>
      </c>
      <c r="Q1018" t="s">
        <v>722</v>
      </c>
      <c r="R1018" t="e">
        <f>VLOOKUP(A1018,player_info!B:C,2,FALSE)</f>
        <v>#N/A</v>
      </c>
    </row>
    <row r="1019" spans="1:18">
      <c r="A1019" t="s">
        <v>873</v>
      </c>
      <c r="B1019" t="s">
        <v>734</v>
      </c>
      <c r="C1019" t="s">
        <v>71</v>
      </c>
      <c r="D1019">
        <v>-101.72</v>
      </c>
      <c r="E1019">
        <v>73.867099999999994</v>
      </c>
      <c r="F1019">
        <v>80</v>
      </c>
      <c r="G1019" t="s">
        <v>722</v>
      </c>
      <c r="H1019">
        <v>999</v>
      </c>
      <c r="I1019">
        <v>31</v>
      </c>
      <c r="J1019" t="s">
        <v>722</v>
      </c>
      <c r="K1019" t="s">
        <v>722</v>
      </c>
      <c r="L1019" t="s">
        <v>722</v>
      </c>
      <c r="M1019" t="s">
        <v>722</v>
      </c>
      <c r="N1019">
        <v>86.5655</v>
      </c>
      <c r="O1019">
        <v>48.033200000000001</v>
      </c>
      <c r="P1019">
        <v>3.5024000000000002</v>
      </c>
      <c r="Q1019">
        <v>21</v>
      </c>
      <c r="R1019" t="e">
        <f>VLOOKUP(A1019,player_info!B:C,2,FALSE)</f>
        <v>#N/A</v>
      </c>
    </row>
    <row r="1020" spans="1:18">
      <c r="A1020" t="s">
        <v>874</v>
      </c>
      <c r="B1020" t="s">
        <v>2</v>
      </c>
      <c r="C1020" t="s">
        <v>64</v>
      </c>
      <c r="D1020">
        <v>-101.8015</v>
      </c>
      <c r="E1020">
        <v>14.5084</v>
      </c>
      <c r="F1020" t="s">
        <v>722</v>
      </c>
      <c r="G1020" t="s">
        <v>722</v>
      </c>
      <c r="H1020">
        <v>1000</v>
      </c>
      <c r="I1020">
        <v>165</v>
      </c>
      <c r="J1020">
        <v>1.1345000000000001</v>
      </c>
      <c r="K1020" t="s">
        <v>722</v>
      </c>
      <c r="L1020" t="s">
        <v>722</v>
      </c>
      <c r="M1020" t="s">
        <v>722</v>
      </c>
      <c r="N1020">
        <v>29.4177</v>
      </c>
      <c r="O1020">
        <v>0</v>
      </c>
      <c r="P1020">
        <v>5.851</v>
      </c>
      <c r="Q1020" t="s">
        <v>722</v>
      </c>
      <c r="R1020" t="e">
        <f>VLOOKUP(A1020,player_info!B:C,2,FALSE)</f>
        <v>#N/A</v>
      </c>
    </row>
    <row r="1021" spans="1:18">
      <c r="A1021" t="s">
        <v>875</v>
      </c>
      <c r="B1021" t="s">
        <v>737</v>
      </c>
      <c r="C1021" t="s">
        <v>47</v>
      </c>
      <c r="D1021">
        <v>-101.8356</v>
      </c>
      <c r="E1021">
        <v>30.75</v>
      </c>
      <c r="F1021">
        <v>33</v>
      </c>
      <c r="G1021" t="s">
        <v>722</v>
      </c>
      <c r="H1021">
        <v>1001</v>
      </c>
      <c r="I1021">
        <v>209</v>
      </c>
      <c r="J1021">
        <v>0.75</v>
      </c>
      <c r="K1021" t="s">
        <v>722</v>
      </c>
      <c r="L1021" t="s">
        <v>722</v>
      </c>
      <c r="M1021" t="s">
        <v>722</v>
      </c>
      <c r="N1021">
        <v>31.5</v>
      </c>
      <c r="O1021">
        <v>29.5</v>
      </c>
      <c r="P1021">
        <v>7.9804000000000004</v>
      </c>
      <c r="Q1021" t="s">
        <v>722</v>
      </c>
      <c r="R1021" t="e">
        <f>VLOOKUP(A1021,player_info!B:C,2,FALSE)</f>
        <v>#N/A</v>
      </c>
    </row>
    <row r="1022" spans="1:18">
      <c r="A1022" t="s">
        <v>652</v>
      </c>
      <c r="B1022" t="s">
        <v>3</v>
      </c>
      <c r="C1022" t="s">
        <v>132</v>
      </c>
      <c r="D1022">
        <v>-102.0903</v>
      </c>
      <c r="E1022">
        <v>13.546200000000001</v>
      </c>
      <c r="F1022">
        <v>15.6</v>
      </c>
      <c r="G1022" t="s">
        <v>722</v>
      </c>
      <c r="H1022">
        <v>1002</v>
      </c>
      <c r="I1022">
        <v>69</v>
      </c>
      <c r="J1022">
        <v>0.66949999999999998</v>
      </c>
      <c r="K1022" t="s">
        <v>722</v>
      </c>
      <c r="L1022" t="s">
        <v>722</v>
      </c>
      <c r="M1022" t="s">
        <v>722</v>
      </c>
      <c r="N1022">
        <v>22.398499999999999</v>
      </c>
      <c r="O1022">
        <v>0.68930000000000002</v>
      </c>
      <c r="P1022">
        <v>3.6183999999999998</v>
      </c>
      <c r="Q1022" t="s">
        <v>722</v>
      </c>
      <c r="R1022" t="e">
        <f>VLOOKUP(A1022,player_info!B:C,2,FALSE)</f>
        <v>#N/A</v>
      </c>
    </row>
    <row r="1023" spans="1:18">
      <c r="A1023" t="s">
        <v>876</v>
      </c>
      <c r="B1023" t="s">
        <v>1</v>
      </c>
      <c r="C1023" t="s">
        <v>341</v>
      </c>
      <c r="D1023">
        <v>-102.1908</v>
      </c>
      <c r="E1023">
        <v>32.182200000000002</v>
      </c>
      <c r="F1023">
        <v>20.2</v>
      </c>
      <c r="G1023" t="s">
        <v>722</v>
      </c>
      <c r="H1023">
        <v>1003</v>
      </c>
      <c r="I1023">
        <v>87</v>
      </c>
      <c r="J1023">
        <v>0.64329999999999998</v>
      </c>
      <c r="K1023" t="s">
        <v>722</v>
      </c>
      <c r="L1023" t="s">
        <v>722</v>
      </c>
      <c r="M1023" t="s">
        <v>722</v>
      </c>
      <c r="N1023">
        <v>53.260300000000001</v>
      </c>
      <c r="O1023">
        <v>10.0097</v>
      </c>
      <c r="P1023">
        <v>3.5924</v>
      </c>
      <c r="Q1023" t="s">
        <v>722</v>
      </c>
      <c r="R1023" t="e">
        <f>VLOOKUP(A1023,player_info!B:C,2,FALSE)</f>
        <v>#N/A</v>
      </c>
    </row>
    <row r="1024" spans="1:18">
      <c r="A1024" t="s">
        <v>666</v>
      </c>
      <c r="B1024" t="s">
        <v>3</v>
      </c>
      <c r="C1024" t="s">
        <v>19</v>
      </c>
      <c r="D1024">
        <v>-102.3145</v>
      </c>
      <c r="E1024">
        <v>13.321999999999999</v>
      </c>
      <c r="F1024">
        <v>2</v>
      </c>
      <c r="G1024" t="s">
        <v>722</v>
      </c>
      <c r="H1024">
        <v>1004</v>
      </c>
      <c r="I1024">
        <v>70</v>
      </c>
      <c r="J1024">
        <v>1.0001</v>
      </c>
      <c r="K1024" t="s">
        <v>722</v>
      </c>
      <c r="L1024" t="s">
        <v>722</v>
      </c>
      <c r="M1024" t="s">
        <v>722</v>
      </c>
      <c r="N1024">
        <v>19.293199999999999</v>
      </c>
      <c r="O1024">
        <v>0</v>
      </c>
      <c r="P1024">
        <v>3.9790999999999999</v>
      </c>
      <c r="Q1024" t="s">
        <v>722</v>
      </c>
      <c r="R1024" t="e">
        <f>VLOOKUP(A1024,player_info!B:C,2,FALSE)</f>
        <v>#N/A</v>
      </c>
    </row>
    <row r="1025" spans="1:18">
      <c r="A1025" t="s">
        <v>877</v>
      </c>
      <c r="B1025" t="s">
        <v>2</v>
      </c>
      <c r="C1025" t="s">
        <v>19</v>
      </c>
      <c r="D1025">
        <v>-102.40009999999999</v>
      </c>
      <c r="E1025">
        <v>31.972999999999999</v>
      </c>
      <c r="F1025">
        <v>21.6</v>
      </c>
      <c r="G1025" t="s">
        <v>722</v>
      </c>
      <c r="H1025">
        <v>1005</v>
      </c>
      <c r="I1025">
        <v>88</v>
      </c>
      <c r="J1025">
        <v>1.5355000000000001</v>
      </c>
      <c r="K1025" t="s">
        <v>722</v>
      </c>
      <c r="L1025" t="s">
        <v>722</v>
      </c>
      <c r="M1025" t="s">
        <v>722</v>
      </c>
      <c r="N1025">
        <v>45.479399999999998</v>
      </c>
      <c r="O1025">
        <v>5.9431000000000003</v>
      </c>
      <c r="P1025">
        <v>4.0999999999999996</v>
      </c>
      <c r="Q1025" t="s">
        <v>722</v>
      </c>
      <c r="R1025" t="e">
        <f>VLOOKUP(A1025,player_info!B:C,2,FALSE)</f>
        <v>#N/A</v>
      </c>
    </row>
    <row r="1026" spans="1:18">
      <c r="A1026" t="s">
        <v>878</v>
      </c>
      <c r="B1026" t="s">
        <v>735</v>
      </c>
      <c r="C1026" t="s">
        <v>73</v>
      </c>
      <c r="D1026">
        <v>-102.5856</v>
      </c>
      <c r="E1026">
        <v>30</v>
      </c>
      <c r="F1026">
        <v>23</v>
      </c>
      <c r="G1026" t="s">
        <v>722</v>
      </c>
      <c r="H1026">
        <v>1006</v>
      </c>
      <c r="I1026">
        <v>210</v>
      </c>
      <c r="J1026">
        <v>0.5</v>
      </c>
      <c r="K1026" t="s">
        <v>722</v>
      </c>
      <c r="L1026" t="s">
        <v>722</v>
      </c>
      <c r="M1026" t="s">
        <v>722</v>
      </c>
      <c r="N1026">
        <v>48</v>
      </c>
      <c r="O1026">
        <v>0</v>
      </c>
      <c r="P1026">
        <v>11.638299999999999</v>
      </c>
      <c r="Q1026" t="s">
        <v>722</v>
      </c>
      <c r="R1026" t="e">
        <f>VLOOKUP(A1026,player_info!B:C,2,FALSE)</f>
        <v>#N/A</v>
      </c>
    </row>
    <row r="1027" spans="1:18">
      <c r="A1027" t="s">
        <v>879</v>
      </c>
      <c r="B1027" t="s">
        <v>735</v>
      </c>
      <c r="C1027" t="s">
        <v>28</v>
      </c>
      <c r="D1027">
        <v>-102.5856</v>
      </c>
      <c r="E1027">
        <v>30</v>
      </c>
      <c r="F1027">
        <v>17.5</v>
      </c>
      <c r="G1027" t="s">
        <v>722</v>
      </c>
      <c r="H1027">
        <v>1006</v>
      </c>
      <c r="I1027">
        <v>211</v>
      </c>
      <c r="J1027">
        <v>1.125</v>
      </c>
      <c r="K1027" t="s">
        <v>722</v>
      </c>
      <c r="L1027" t="s">
        <v>722</v>
      </c>
      <c r="M1027" t="s">
        <v>722</v>
      </c>
      <c r="N1027">
        <v>30</v>
      </c>
      <c r="O1027">
        <v>30</v>
      </c>
      <c r="P1027" t="s">
        <v>722</v>
      </c>
      <c r="Q1027" t="s">
        <v>722</v>
      </c>
      <c r="R1027" t="e">
        <f>VLOOKUP(A1027,player_info!B:C,2,FALSE)</f>
        <v>#N/A</v>
      </c>
    </row>
    <row r="1028" spans="1:18">
      <c r="A1028" t="s">
        <v>348</v>
      </c>
      <c r="B1028" t="s">
        <v>2</v>
      </c>
      <c r="C1028" t="s">
        <v>19</v>
      </c>
      <c r="D1028">
        <v>-102.6221</v>
      </c>
      <c r="E1028">
        <v>13.687799999999999</v>
      </c>
      <c r="F1028">
        <v>4.5</v>
      </c>
      <c r="G1028" t="s">
        <v>722</v>
      </c>
      <c r="H1028">
        <v>1008</v>
      </c>
      <c r="I1028">
        <v>166</v>
      </c>
      <c r="J1028">
        <v>0.62970000000000004</v>
      </c>
      <c r="K1028" t="s">
        <v>722</v>
      </c>
      <c r="L1028" t="s">
        <v>722</v>
      </c>
      <c r="M1028" t="s">
        <v>722</v>
      </c>
      <c r="N1028">
        <v>22.409500000000001</v>
      </c>
      <c r="O1028">
        <v>5.2900000000000003E-2</v>
      </c>
      <c r="P1028">
        <v>4.4218000000000002</v>
      </c>
      <c r="Q1028" t="s">
        <v>722</v>
      </c>
      <c r="R1028" t="e">
        <f>VLOOKUP(A1028,player_info!B:C,2,FALSE)</f>
        <v>#N/A</v>
      </c>
    </row>
    <row r="1029" spans="1:18">
      <c r="A1029" t="s">
        <v>880</v>
      </c>
      <c r="B1029" t="s">
        <v>724</v>
      </c>
      <c r="C1029" t="s">
        <v>15</v>
      </c>
      <c r="D1029">
        <v>-102.77589999999999</v>
      </c>
      <c r="E1029">
        <v>29</v>
      </c>
      <c r="F1029">
        <v>32</v>
      </c>
      <c r="G1029" t="s">
        <v>722</v>
      </c>
      <c r="H1029">
        <v>1009</v>
      </c>
      <c r="I1029">
        <v>172</v>
      </c>
      <c r="J1029">
        <v>0.55179999999999996</v>
      </c>
      <c r="K1029" t="s">
        <v>722</v>
      </c>
      <c r="L1029" t="s">
        <v>722</v>
      </c>
      <c r="M1029" t="s">
        <v>722</v>
      </c>
      <c r="N1029">
        <v>29</v>
      </c>
      <c r="O1029">
        <v>29</v>
      </c>
      <c r="P1029" t="s">
        <v>722</v>
      </c>
      <c r="Q1029" t="s">
        <v>722</v>
      </c>
      <c r="R1029" t="e">
        <f>VLOOKUP(A1029,player_info!B:C,2,FALSE)</f>
        <v>#N/A</v>
      </c>
    </row>
    <row r="1030" spans="1:18">
      <c r="A1030" t="s">
        <v>881</v>
      </c>
      <c r="B1030" t="s">
        <v>739</v>
      </c>
      <c r="C1030" t="s">
        <v>68</v>
      </c>
      <c r="D1030">
        <v>-102.8794</v>
      </c>
      <c r="E1030">
        <v>28.8965</v>
      </c>
      <c r="F1030" t="s">
        <v>722</v>
      </c>
      <c r="G1030" t="s">
        <v>722</v>
      </c>
      <c r="H1030">
        <v>1010</v>
      </c>
      <c r="I1030">
        <v>173</v>
      </c>
      <c r="J1030">
        <v>1.1465000000000001</v>
      </c>
      <c r="K1030" t="s">
        <v>722</v>
      </c>
      <c r="L1030" t="s">
        <v>722</v>
      </c>
      <c r="M1030" t="s">
        <v>722</v>
      </c>
      <c r="N1030">
        <v>59.371600000000001</v>
      </c>
      <c r="O1030">
        <v>0</v>
      </c>
      <c r="P1030">
        <v>10.664999999999999</v>
      </c>
      <c r="Q1030" t="s">
        <v>722</v>
      </c>
      <c r="R1030" t="e">
        <f>VLOOKUP(A1030,player_info!B:C,2,FALSE)</f>
        <v>#N/A</v>
      </c>
    </row>
    <row r="1031" spans="1:18">
      <c r="A1031" t="s">
        <v>882</v>
      </c>
      <c r="B1031" t="s">
        <v>3</v>
      </c>
      <c r="C1031" t="s">
        <v>141</v>
      </c>
      <c r="D1031">
        <v>-103.2051</v>
      </c>
      <c r="E1031">
        <v>12.4314</v>
      </c>
      <c r="F1031">
        <v>2.4</v>
      </c>
      <c r="G1031" t="s">
        <v>722</v>
      </c>
      <c r="H1031">
        <v>1011</v>
      </c>
      <c r="I1031">
        <v>71</v>
      </c>
      <c r="J1031">
        <v>0.36020000000000002</v>
      </c>
      <c r="K1031" t="s">
        <v>722</v>
      </c>
      <c r="L1031" t="s">
        <v>722</v>
      </c>
      <c r="M1031" t="s">
        <v>722</v>
      </c>
      <c r="N1031">
        <v>23.586300000000001</v>
      </c>
      <c r="O1031">
        <v>0</v>
      </c>
      <c r="P1031">
        <v>3.6276000000000002</v>
      </c>
      <c r="Q1031" t="s">
        <v>722</v>
      </c>
      <c r="R1031" t="e">
        <f>VLOOKUP(A1031,player_info!B:C,2,FALSE)</f>
        <v>#N/A</v>
      </c>
    </row>
    <row r="1032" spans="1:18">
      <c r="A1032" t="s">
        <v>883</v>
      </c>
      <c r="B1032" t="s">
        <v>2</v>
      </c>
      <c r="C1032" t="s">
        <v>30</v>
      </c>
      <c r="D1032">
        <v>-103.2499</v>
      </c>
      <c r="E1032">
        <v>13.06</v>
      </c>
      <c r="F1032" t="s">
        <v>722</v>
      </c>
      <c r="G1032" t="s">
        <v>722</v>
      </c>
      <c r="H1032">
        <v>1012</v>
      </c>
      <c r="I1032">
        <v>167</v>
      </c>
      <c r="J1032">
        <v>3.44E-2</v>
      </c>
      <c r="K1032" t="s">
        <v>722</v>
      </c>
      <c r="L1032" t="s">
        <v>722</v>
      </c>
      <c r="M1032" t="s">
        <v>722</v>
      </c>
      <c r="N1032">
        <v>13.06</v>
      </c>
      <c r="O1032">
        <v>13.06</v>
      </c>
      <c r="P1032" t="s">
        <v>722</v>
      </c>
      <c r="Q1032" t="s">
        <v>722</v>
      </c>
      <c r="R1032" t="e">
        <f>VLOOKUP(A1032,player_info!B:C,2,FALSE)</f>
        <v>#N/A</v>
      </c>
    </row>
    <row r="1033" spans="1:18">
      <c r="A1033" t="s">
        <v>422</v>
      </c>
      <c r="B1033" t="s">
        <v>2</v>
      </c>
      <c r="C1033" t="s">
        <v>41</v>
      </c>
      <c r="D1033">
        <v>-103.25369999999999</v>
      </c>
      <c r="E1033">
        <v>13.0562</v>
      </c>
      <c r="F1033">
        <v>25.3</v>
      </c>
      <c r="G1033" t="s">
        <v>722</v>
      </c>
      <c r="H1033">
        <v>1013</v>
      </c>
      <c r="I1033">
        <v>168</v>
      </c>
      <c r="J1033">
        <v>6.9900000000000004E-2</v>
      </c>
      <c r="K1033" t="s">
        <v>722</v>
      </c>
      <c r="L1033" t="s">
        <v>722</v>
      </c>
      <c r="M1033" t="s">
        <v>722</v>
      </c>
      <c r="N1033">
        <v>20.7639</v>
      </c>
      <c r="O1033">
        <v>5.2727000000000004</v>
      </c>
      <c r="P1033">
        <v>3.5354000000000001</v>
      </c>
      <c r="Q1033" t="s">
        <v>722</v>
      </c>
      <c r="R1033" t="e">
        <f>VLOOKUP(A1033,player_info!B:C,2,FALSE)</f>
        <v>#N/A</v>
      </c>
    </row>
    <row r="1034" spans="1:18">
      <c r="A1034" t="s">
        <v>240</v>
      </c>
      <c r="B1034" t="s">
        <v>1</v>
      </c>
      <c r="C1034" t="s">
        <v>49</v>
      </c>
      <c r="D1034">
        <v>-103.2681</v>
      </c>
      <c r="E1034">
        <v>31.105</v>
      </c>
      <c r="F1034">
        <v>61.6</v>
      </c>
      <c r="G1034" t="s">
        <v>722</v>
      </c>
      <c r="H1034">
        <v>1014</v>
      </c>
      <c r="I1034">
        <v>89</v>
      </c>
      <c r="J1034">
        <v>1.7836000000000001</v>
      </c>
      <c r="K1034" t="s">
        <v>722</v>
      </c>
      <c r="L1034" t="s">
        <v>722</v>
      </c>
      <c r="M1034" t="s">
        <v>722</v>
      </c>
      <c r="N1034">
        <v>49.76</v>
      </c>
      <c r="O1034">
        <v>13.835800000000001</v>
      </c>
      <c r="P1034">
        <v>3.0514999999999999</v>
      </c>
      <c r="Q1034" t="s">
        <v>722</v>
      </c>
      <c r="R1034">
        <f>VLOOKUP(A1034,player_info!B:C,2,FALSE)</f>
        <v>21</v>
      </c>
    </row>
    <row r="1035" spans="1:18">
      <c r="A1035" t="s">
        <v>884</v>
      </c>
      <c r="B1035" t="s">
        <v>2</v>
      </c>
      <c r="C1035" t="s">
        <v>34</v>
      </c>
      <c r="D1035">
        <v>-103.31489999999999</v>
      </c>
      <c r="E1035">
        <v>12.995100000000001</v>
      </c>
      <c r="F1035" t="s">
        <v>722</v>
      </c>
      <c r="G1035" t="s">
        <v>722</v>
      </c>
      <c r="H1035">
        <v>1015</v>
      </c>
      <c r="I1035">
        <v>169</v>
      </c>
      <c r="J1035">
        <v>0.1135</v>
      </c>
      <c r="K1035" t="s">
        <v>722</v>
      </c>
      <c r="L1035" t="s">
        <v>722</v>
      </c>
      <c r="M1035" t="s">
        <v>722</v>
      </c>
      <c r="N1035">
        <v>40.787100000000002</v>
      </c>
      <c r="O1035">
        <v>-7.4099999999999999E-2</v>
      </c>
      <c r="P1035">
        <v>5.3287000000000004</v>
      </c>
      <c r="Q1035" t="s">
        <v>722</v>
      </c>
      <c r="R1035" t="e">
        <f>VLOOKUP(A1035,player_info!B:C,2,FALSE)</f>
        <v>#N/A</v>
      </c>
    </row>
    <row r="1036" spans="1:18">
      <c r="A1036" t="s">
        <v>364</v>
      </c>
      <c r="B1036" t="s">
        <v>2</v>
      </c>
      <c r="C1036" t="s">
        <v>32</v>
      </c>
      <c r="D1036">
        <v>-103.3323</v>
      </c>
      <c r="E1036">
        <v>12.977600000000001</v>
      </c>
      <c r="F1036">
        <v>10.199999999999999</v>
      </c>
      <c r="G1036" t="s">
        <v>722</v>
      </c>
      <c r="H1036">
        <v>1016</v>
      </c>
      <c r="I1036">
        <v>170</v>
      </c>
      <c r="J1036">
        <v>0.42730000000000001</v>
      </c>
      <c r="K1036" t="s">
        <v>722</v>
      </c>
      <c r="L1036" t="s">
        <v>722</v>
      </c>
      <c r="M1036" t="s">
        <v>722</v>
      </c>
      <c r="N1036">
        <v>30.739799999999999</v>
      </c>
      <c r="O1036">
        <v>0</v>
      </c>
      <c r="P1036">
        <v>3.0472999999999999</v>
      </c>
      <c r="Q1036" t="s">
        <v>722</v>
      </c>
      <c r="R1036" t="e">
        <f>VLOOKUP(A1036,player_info!B:C,2,FALSE)</f>
        <v>#N/A</v>
      </c>
    </row>
    <row r="1037" spans="1:18">
      <c r="A1037" t="s">
        <v>646</v>
      </c>
      <c r="B1037" t="s">
        <v>3</v>
      </c>
      <c r="C1037" t="s">
        <v>30</v>
      </c>
      <c r="D1037">
        <v>-103.4241</v>
      </c>
      <c r="E1037">
        <v>12.212400000000001</v>
      </c>
      <c r="F1037">
        <v>39.799999999999997</v>
      </c>
      <c r="G1037" t="s">
        <v>722</v>
      </c>
      <c r="H1037">
        <v>1017</v>
      </c>
      <c r="I1037">
        <v>72</v>
      </c>
      <c r="J1037">
        <v>0.93320000000000003</v>
      </c>
      <c r="K1037" t="s">
        <v>722</v>
      </c>
      <c r="L1037" t="s">
        <v>722</v>
      </c>
      <c r="M1037" t="s">
        <v>722</v>
      </c>
      <c r="N1037">
        <v>18.496099999999998</v>
      </c>
      <c r="O1037">
        <v>0.4</v>
      </c>
      <c r="P1037">
        <v>2.8673000000000002</v>
      </c>
      <c r="Q1037" t="s">
        <v>722</v>
      </c>
      <c r="R1037" t="e">
        <f>VLOOKUP(A1037,player_info!B:C,2,FALSE)</f>
        <v>#N/A</v>
      </c>
    </row>
    <row r="1038" spans="1:18">
      <c r="A1038" t="s">
        <v>391</v>
      </c>
      <c r="B1038" t="s">
        <v>2</v>
      </c>
      <c r="C1038" t="s">
        <v>83</v>
      </c>
      <c r="D1038">
        <v>-103.5243</v>
      </c>
      <c r="E1038">
        <v>12.785600000000001</v>
      </c>
      <c r="F1038">
        <v>40</v>
      </c>
      <c r="G1038" t="s">
        <v>722</v>
      </c>
      <c r="H1038">
        <v>1018</v>
      </c>
      <c r="I1038">
        <v>171</v>
      </c>
      <c r="J1038">
        <v>0.49209999999999998</v>
      </c>
      <c r="K1038" t="s">
        <v>722</v>
      </c>
      <c r="L1038" t="s">
        <v>722</v>
      </c>
      <c r="M1038" t="s">
        <v>722</v>
      </c>
      <c r="N1038">
        <v>21.4651</v>
      </c>
      <c r="O1038">
        <v>3.5485000000000002</v>
      </c>
      <c r="P1038">
        <v>5.2069999999999999</v>
      </c>
      <c r="Q1038" t="s">
        <v>722</v>
      </c>
      <c r="R1038" t="e">
        <f>VLOOKUP(A1038,player_info!B:C,2,FALSE)</f>
        <v>#N/A</v>
      </c>
    </row>
    <row r="1039" spans="1:18">
      <c r="A1039" t="s">
        <v>885</v>
      </c>
      <c r="B1039" t="s">
        <v>737</v>
      </c>
      <c r="C1039" t="s">
        <v>132</v>
      </c>
      <c r="D1039">
        <v>-103.5856</v>
      </c>
      <c r="E1039">
        <v>29</v>
      </c>
      <c r="F1039">
        <v>18</v>
      </c>
      <c r="G1039" t="s">
        <v>722</v>
      </c>
      <c r="H1039">
        <v>1019</v>
      </c>
      <c r="I1039">
        <v>212</v>
      </c>
      <c r="J1039">
        <v>1.625</v>
      </c>
      <c r="K1039" t="s">
        <v>722</v>
      </c>
      <c r="L1039" t="s">
        <v>722</v>
      </c>
      <c r="M1039" t="s">
        <v>722</v>
      </c>
      <c r="N1039">
        <v>30.2</v>
      </c>
      <c r="O1039">
        <v>27</v>
      </c>
      <c r="P1039">
        <v>7.5956999999999999</v>
      </c>
      <c r="Q1039" t="s">
        <v>722</v>
      </c>
      <c r="R1039" t="e">
        <f>VLOOKUP(A1039,player_info!B:C,2,FALSE)</f>
        <v>#N/A</v>
      </c>
    </row>
    <row r="1040" spans="1:18">
      <c r="A1040" t="s">
        <v>886</v>
      </c>
      <c r="B1040" t="s">
        <v>1</v>
      </c>
      <c r="C1040" t="s">
        <v>341</v>
      </c>
      <c r="D1040">
        <v>-103.70650000000001</v>
      </c>
      <c r="E1040">
        <v>11.93</v>
      </c>
      <c r="F1040">
        <v>11.8</v>
      </c>
      <c r="G1040" t="s">
        <v>722</v>
      </c>
      <c r="H1040">
        <v>1020</v>
      </c>
      <c r="I1040">
        <v>73</v>
      </c>
      <c r="J1040">
        <v>1.5284</v>
      </c>
      <c r="K1040" t="s">
        <v>722</v>
      </c>
      <c r="L1040" t="s">
        <v>722</v>
      </c>
      <c r="M1040" t="s">
        <v>722</v>
      </c>
      <c r="N1040">
        <v>19.718900000000001</v>
      </c>
      <c r="O1040">
        <v>-0.14710000000000001</v>
      </c>
      <c r="P1040">
        <v>2.8041999999999998</v>
      </c>
      <c r="Q1040" t="s">
        <v>722</v>
      </c>
      <c r="R1040" t="e">
        <f>VLOOKUP(A1040,player_info!B:C,2,FALSE)</f>
        <v>#N/A</v>
      </c>
    </row>
    <row r="1041" spans="1:18">
      <c r="A1041" t="s">
        <v>886</v>
      </c>
      <c r="B1041" t="s">
        <v>1</v>
      </c>
      <c r="C1041" t="s">
        <v>341</v>
      </c>
      <c r="D1041">
        <v>-103.70650000000001</v>
      </c>
      <c r="E1041">
        <v>11.93</v>
      </c>
      <c r="F1041">
        <v>11.8</v>
      </c>
      <c r="G1041" t="s">
        <v>722</v>
      </c>
      <c r="H1041">
        <v>1020</v>
      </c>
      <c r="I1041">
        <v>73</v>
      </c>
      <c r="J1041">
        <v>1.5284</v>
      </c>
      <c r="K1041" t="s">
        <v>722</v>
      </c>
      <c r="L1041" t="s">
        <v>722</v>
      </c>
      <c r="M1041" t="s">
        <v>722</v>
      </c>
      <c r="N1041">
        <v>19.718900000000001</v>
      </c>
      <c r="O1041">
        <v>-0.14710000000000001</v>
      </c>
      <c r="P1041">
        <v>2.8041999999999998</v>
      </c>
      <c r="Q1041" t="s">
        <v>722</v>
      </c>
      <c r="R1041" t="e">
        <f>VLOOKUP(A1041,player_info!B:C,2,FALSE)</f>
        <v>#N/A</v>
      </c>
    </row>
    <row r="1042" spans="1:18">
      <c r="A1042" t="s">
        <v>887</v>
      </c>
      <c r="B1042" t="s">
        <v>739</v>
      </c>
      <c r="C1042" t="s">
        <v>44</v>
      </c>
      <c r="D1042">
        <v>-103.77589999999999</v>
      </c>
      <c r="E1042">
        <v>28</v>
      </c>
      <c r="F1042" t="s">
        <v>722</v>
      </c>
      <c r="G1042" t="s">
        <v>722</v>
      </c>
      <c r="H1042">
        <v>1021</v>
      </c>
      <c r="I1042">
        <v>174</v>
      </c>
      <c r="J1042">
        <v>0.75</v>
      </c>
      <c r="K1042" t="s">
        <v>722</v>
      </c>
      <c r="L1042" t="s">
        <v>722</v>
      </c>
      <c r="M1042" t="s">
        <v>722</v>
      </c>
      <c r="N1042">
        <v>28</v>
      </c>
      <c r="O1042">
        <v>28</v>
      </c>
      <c r="P1042" t="s">
        <v>722</v>
      </c>
      <c r="Q1042" t="s">
        <v>722</v>
      </c>
      <c r="R1042" t="e">
        <f>VLOOKUP(A1042,player_info!B:C,2,FALSE)</f>
        <v>#N/A</v>
      </c>
    </row>
    <row r="1043" spans="1:18">
      <c r="A1043" t="s">
        <v>888</v>
      </c>
      <c r="B1043" t="s">
        <v>735</v>
      </c>
      <c r="C1043" t="s">
        <v>39</v>
      </c>
      <c r="D1043">
        <v>-103.8356</v>
      </c>
      <c r="E1043">
        <v>28.75</v>
      </c>
      <c r="F1043">
        <v>22.5</v>
      </c>
      <c r="G1043" t="s">
        <v>722</v>
      </c>
      <c r="H1043">
        <v>1022</v>
      </c>
      <c r="I1043">
        <v>213</v>
      </c>
      <c r="J1043">
        <v>3</v>
      </c>
      <c r="K1043" t="s">
        <v>722</v>
      </c>
      <c r="L1043" t="s">
        <v>722</v>
      </c>
      <c r="M1043" t="s">
        <v>722</v>
      </c>
      <c r="N1043">
        <v>32.5</v>
      </c>
      <c r="O1043">
        <v>22.5</v>
      </c>
      <c r="P1043">
        <v>5.4154999999999998</v>
      </c>
      <c r="Q1043" t="s">
        <v>722</v>
      </c>
      <c r="R1043" t="e">
        <f>VLOOKUP(A1043,player_info!B:C,2,FALSE)</f>
        <v>#N/A</v>
      </c>
    </row>
    <row r="1044" spans="1:18">
      <c r="A1044" t="s">
        <v>419</v>
      </c>
      <c r="B1044" t="s">
        <v>2</v>
      </c>
      <c r="C1044" t="s">
        <v>85</v>
      </c>
      <c r="D1044">
        <v>-103.9949</v>
      </c>
      <c r="E1044">
        <v>12.315</v>
      </c>
      <c r="F1044">
        <v>18.2</v>
      </c>
      <c r="G1044" t="s">
        <v>722</v>
      </c>
      <c r="H1044">
        <v>1023</v>
      </c>
      <c r="I1044">
        <v>172</v>
      </c>
      <c r="J1044">
        <v>0.1239</v>
      </c>
      <c r="K1044" t="s">
        <v>722</v>
      </c>
      <c r="L1044" t="s">
        <v>722</v>
      </c>
      <c r="M1044" t="s">
        <v>722</v>
      </c>
      <c r="N1044">
        <v>21.467099999999999</v>
      </c>
      <c r="O1044">
        <v>-0.65200000000000002</v>
      </c>
      <c r="P1044">
        <v>3.3108</v>
      </c>
      <c r="Q1044" t="s">
        <v>722</v>
      </c>
      <c r="R1044" t="e">
        <f>VLOOKUP(A1044,player_info!B:C,2,FALSE)</f>
        <v>#N/A</v>
      </c>
    </row>
    <row r="1045" spans="1:18">
      <c r="A1045" t="s">
        <v>351</v>
      </c>
      <c r="B1045" t="s">
        <v>2</v>
      </c>
      <c r="C1045" t="s">
        <v>44</v>
      </c>
      <c r="D1045">
        <v>-104.0378</v>
      </c>
      <c r="E1045">
        <v>12.2721</v>
      </c>
      <c r="F1045">
        <v>4.5</v>
      </c>
      <c r="G1045" t="s">
        <v>722</v>
      </c>
      <c r="H1045">
        <v>1024</v>
      </c>
      <c r="I1045">
        <v>173</v>
      </c>
      <c r="J1045">
        <v>0.30270000000000002</v>
      </c>
      <c r="K1045" t="s">
        <v>722</v>
      </c>
      <c r="L1045" t="s">
        <v>722</v>
      </c>
      <c r="M1045" t="s">
        <v>722</v>
      </c>
      <c r="N1045">
        <v>19.381399999999999</v>
      </c>
      <c r="O1045">
        <v>0</v>
      </c>
      <c r="P1045">
        <v>4.6731999999999996</v>
      </c>
      <c r="Q1045" t="s">
        <v>722</v>
      </c>
      <c r="R1045" t="e">
        <f>VLOOKUP(A1045,player_info!B:C,2,FALSE)</f>
        <v>#N/A</v>
      </c>
    </row>
    <row r="1046" spans="1:18">
      <c r="A1046" t="s">
        <v>889</v>
      </c>
      <c r="B1046" t="s">
        <v>2</v>
      </c>
      <c r="C1046" t="s">
        <v>88</v>
      </c>
      <c r="D1046">
        <v>-104.1999</v>
      </c>
      <c r="E1046">
        <v>12.11</v>
      </c>
      <c r="F1046" t="s">
        <v>722</v>
      </c>
      <c r="G1046" t="s">
        <v>722</v>
      </c>
      <c r="H1046">
        <v>1025</v>
      </c>
      <c r="I1046">
        <v>174</v>
      </c>
      <c r="J1046">
        <v>0.53549999999999998</v>
      </c>
      <c r="K1046" t="s">
        <v>722</v>
      </c>
      <c r="L1046" t="s">
        <v>722</v>
      </c>
      <c r="M1046" t="s">
        <v>722</v>
      </c>
      <c r="N1046">
        <v>33.7102</v>
      </c>
      <c r="O1046">
        <v>-0.03</v>
      </c>
      <c r="P1046">
        <v>4.1048999999999998</v>
      </c>
      <c r="Q1046" t="s">
        <v>722</v>
      </c>
      <c r="R1046" t="e">
        <f>VLOOKUP(A1046,player_info!B:C,2,FALSE)</f>
        <v>#N/A</v>
      </c>
    </row>
    <row r="1047" spans="1:18">
      <c r="A1047" t="s">
        <v>763</v>
      </c>
      <c r="B1047" t="s">
        <v>724</v>
      </c>
      <c r="C1047" t="s">
        <v>341</v>
      </c>
      <c r="D1047">
        <v>-104.27589999999999</v>
      </c>
      <c r="E1047">
        <v>27.5</v>
      </c>
      <c r="F1047">
        <v>29.5</v>
      </c>
      <c r="G1047" t="s">
        <v>722</v>
      </c>
      <c r="H1047">
        <v>1026</v>
      </c>
      <c r="I1047">
        <v>175</v>
      </c>
      <c r="J1047">
        <v>0.5</v>
      </c>
      <c r="K1047" t="s">
        <v>722</v>
      </c>
      <c r="L1047" t="s">
        <v>722</v>
      </c>
      <c r="M1047" t="s">
        <v>722</v>
      </c>
      <c r="N1047">
        <v>28.5412</v>
      </c>
      <c r="O1047">
        <v>26.5</v>
      </c>
      <c r="P1047">
        <v>7.181</v>
      </c>
      <c r="Q1047" t="s">
        <v>722</v>
      </c>
      <c r="R1047" t="e">
        <f>VLOOKUP(A1047,player_info!B:C,2,FALSE)</f>
        <v>#N/A</v>
      </c>
    </row>
    <row r="1048" spans="1:18">
      <c r="A1048" t="s">
        <v>763</v>
      </c>
      <c r="B1048" t="s">
        <v>724</v>
      </c>
      <c r="C1048" t="s">
        <v>341</v>
      </c>
      <c r="D1048">
        <v>-104.27589999999999</v>
      </c>
      <c r="E1048">
        <v>27.5</v>
      </c>
      <c r="F1048">
        <v>29.5</v>
      </c>
      <c r="G1048" t="s">
        <v>722</v>
      </c>
      <c r="H1048">
        <v>1026</v>
      </c>
      <c r="I1048">
        <v>175</v>
      </c>
      <c r="J1048">
        <v>0.5</v>
      </c>
      <c r="K1048" t="s">
        <v>722</v>
      </c>
      <c r="L1048" t="s">
        <v>722</v>
      </c>
      <c r="M1048" t="s">
        <v>722</v>
      </c>
      <c r="N1048">
        <v>28.5412</v>
      </c>
      <c r="O1048">
        <v>26.5</v>
      </c>
      <c r="P1048">
        <v>7.181</v>
      </c>
      <c r="Q1048" t="s">
        <v>722</v>
      </c>
      <c r="R1048" t="e">
        <f>VLOOKUP(A1048,player_info!B:C,2,FALSE)</f>
        <v>#N/A</v>
      </c>
    </row>
    <row r="1049" spans="1:18">
      <c r="A1049" t="s">
        <v>346</v>
      </c>
      <c r="B1049" t="s">
        <v>2</v>
      </c>
      <c r="C1049" t="s">
        <v>95</v>
      </c>
      <c r="D1049">
        <v>-104.4812</v>
      </c>
      <c r="E1049">
        <v>11.8287</v>
      </c>
      <c r="F1049">
        <v>1.4</v>
      </c>
      <c r="G1049" t="s">
        <v>722</v>
      </c>
      <c r="H1049">
        <v>1027</v>
      </c>
      <c r="I1049">
        <v>175</v>
      </c>
      <c r="J1049">
        <v>0.68720000000000003</v>
      </c>
      <c r="K1049" t="s">
        <v>722</v>
      </c>
      <c r="L1049" t="s">
        <v>722</v>
      </c>
      <c r="M1049" t="s">
        <v>722</v>
      </c>
      <c r="N1049">
        <v>31.952500000000001</v>
      </c>
      <c r="O1049">
        <v>-1.2299</v>
      </c>
      <c r="P1049">
        <v>3.6945000000000001</v>
      </c>
      <c r="Q1049" t="s">
        <v>722</v>
      </c>
      <c r="R1049" t="e">
        <f>VLOOKUP(A1049,player_info!B:C,2,FALSE)</f>
        <v>#N/A</v>
      </c>
    </row>
    <row r="1050" spans="1:18">
      <c r="A1050" t="s">
        <v>890</v>
      </c>
      <c r="B1050" t="s">
        <v>1</v>
      </c>
      <c r="C1050" t="s">
        <v>32</v>
      </c>
      <c r="D1050">
        <v>-104.6031</v>
      </c>
      <c r="E1050">
        <v>29.77</v>
      </c>
      <c r="F1050" t="s">
        <v>722</v>
      </c>
      <c r="G1050" t="s">
        <v>722</v>
      </c>
      <c r="H1050">
        <v>1028</v>
      </c>
      <c r="I1050">
        <v>90</v>
      </c>
      <c r="J1050">
        <v>0.98950000000000005</v>
      </c>
      <c r="K1050" t="s">
        <v>722</v>
      </c>
      <c r="L1050" t="s">
        <v>722</v>
      </c>
      <c r="M1050" t="s">
        <v>722</v>
      </c>
      <c r="N1050">
        <v>29.77</v>
      </c>
      <c r="O1050">
        <v>29.77</v>
      </c>
      <c r="P1050" t="s">
        <v>722</v>
      </c>
      <c r="Q1050" t="s">
        <v>722</v>
      </c>
      <c r="R1050" t="e">
        <f>VLOOKUP(A1050,player_info!B:C,2,FALSE)</f>
        <v>#N/A</v>
      </c>
    </row>
    <row r="1051" spans="1:18">
      <c r="A1051" t="s">
        <v>891</v>
      </c>
      <c r="B1051" t="s">
        <v>739</v>
      </c>
      <c r="C1051" t="s">
        <v>85</v>
      </c>
      <c r="D1051">
        <v>-104.77589999999999</v>
      </c>
      <c r="E1051">
        <v>27</v>
      </c>
      <c r="F1051">
        <v>2</v>
      </c>
      <c r="G1051" t="s">
        <v>722</v>
      </c>
      <c r="H1051">
        <v>1029</v>
      </c>
      <c r="I1051">
        <v>176</v>
      </c>
      <c r="J1051">
        <v>0.10920000000000001</v>
      </c>
      <c r="K1051" t="s">
        <v>722</v>
      </c>
      <c r="L1051" t="s">
        <v>722</v>
      </c>
      <c r="M1051" t="s">
        <v>722</v>
      </c>
      <c r="N1051">
        <v>27</v>
      </c>
      <c r="O1051">
        <v>27</v>
      </c>
      <c r="P1051" t="s">
        <v>722</v>
      </c>
      <c r="Q1051" t="s">
        <v>722</v>
      </c>
      <c r="R1051" t="e">
        <f>VLOOKUP(A1051,player_info!B:C,2,FALSE)</f>
        <v>#N/A</v>
      </c>
    </row>
    <row r="1052" spans="1:18">
      <c r="A1052" t="s">
        <v>892</v>
      </c>
      <c r="B1052" t="s">
        <v>739</v>
      </c>
      <c r="C1052" t="s">
        <v>341</v>
      </c>
      <c r="D1052">
        <v>-104.77589999999999</v>
      </c>
      <c r="E1052">
        <v>27</v>
      </c>
      <c r="F1052">
        <v>3</v>
      </c>
      <c r="G1052" t="s">
        <v>722</v>
      </c>
      <c r="H1052">
        <v>1029</v>
      </c>
      <c r="I1052">
        <v>176</v>
      </c>
      <c r="J1052">
        <v>0.48060000000000003</v>
      </c>
      <c r="K1052" t="s">
        <v>722</v>
      </c>
      <c r="L1052" t="s">
        <v>722</v>
      </c>
      <c r="M1052" t="s">
        <v>722</v>
      </c>
      <c r="N1052">
        <v>27</v>
      </c>
      <c r="O1052">
        <v>27</v>
      </c>
      <c r="P1052" t="s">
        <v>722</v>
      </c>
      <c r="Q1052" t="s">
        <v>722</v>
      </c>
      <c r="R1052" t="e">
        <f>VLOOKUP(A1052,player_info!B:C,2,FALSE)</f>
        <v>#N/A</v>
      </c>
    </row>
    <row r="1053" spans="1:18">
      <c r="A1053" t="s">
        <v>893</v>
      </c>
      <c r="B1053" t="s">
        <v>2</v>
      </c>
      <c r="C1053" t="s">
        <v>341</v>
      </c>
      <c r="D1053">
        <v>-104.9896</v>
      </c>
      <c r="E1053">
        <v>11.3203</v>
      </c>
      <c r="F1053" t="s">
        <v>722</v>
      </c>
      <c r="G1053" t="s">
        <v>722</v>
      </c>
      <c r="H1053">
        <v>1031</v>
      </c>
      <c r="I1053">
        <v>176</v>
      </c>
      <c r="J1053">
        <v>0.63770000000000004</v>
      </c>
      <c r="K1053" t="s">
        <v>722</v>
      </c>
      <c r="L1053" t="s">
        <v>722</v>
      </c>
      <c r="M1053" t="s">
        <v>722</v>
      </c>
      <c r="N1053">
        <v>37.129300000000001</v>
      </c>
      <c r="O1053">
        <v>-0.09</v>
      </c>
      <c r="P1053">
        <v>4.9009999999999998</v>
      </c>
      <c r="Q1053" t="s">
        <v>722</v>
      </c>
      <c r="R1053" t="e">
        <f>VLOOKUP(A1053,player_info!B:C,2,FALSE)</f>
        <v>#N/A</v>
      </c>
    </row>
    <row r="1054" spans="1:18">
      <c r="A1054" t="s">
        <v>894</v>
      </c>
      <c r="B1054" t="s">
        <v>728</v>
      </c>
      <c r="C1054" t="s">
        <v>49</v>
      </c>
      <c r="D1054">
        <v>-104.99420000000001</v>
      </c>
      <c r="E1054">
        <v>26.781700000000001</v>
      </c>
      <c r="F1054" t="s">
        <v>722</v>
      </c>
      <c r="G1054" t="s">
        <v>722</v>
      </c>
      <c r="H1054">
        <v>1032</v>
      </c>
      <c r="I1054">
        <v>178</v>
      </c>
      <c r="J1054">
        <v>0.65310000000000001</v>
      </c>
      <c r="K1054" t="s">
        <v>722</v>
      </c>
      <c r="L1054" t="s">
        <v>722</v>
      </c>
      <c r="M1054" t="s">
        <v>722</v>
      </c>
      <c r="N1054">
        <v>32.385300000000001</v>
      </c>
      <c r="O1054">
        <v>19.5</v>
      </c>
      <c r="P1054">
        <v>5.8197999999999999</v>
      </c>
      <c r="Q1054" t="s">
        <v>722</v>
      </c>
      <c r="R1054" t="e">
        <f>VLOOKUP(A1054,player_info!B:C,2,FALSE)</f>
        <v>#N/A</v>
      </c>
    </row>
    <row r="1055" spans="1:18">
      <c r="A1055" t="s">
        <v>658</v>
      </c>
      <c r="B1055" t="s">
        <v>3</v>
      </c>
      <c r="C1055" t="s">
        <v>47</v>
      </c>
      <c r="D1055">
        <v>-105.0081</v>
      </c>
      <c r="E1055">
        <v>10.628399999999999</v>
      </c>
      <c r="F1055">
        <v>10.8</v>
      </c>
      <c r="G1055" t="s">
        <v>722</v>
      </c>
      <c r="H1055">
        <v>1033</v>
      </c>
      <c r="I1055">
        <v>74</v>
      </c>
      <c r="J1055">
        <v>0.4899</v>
      </c>
      <c r="K1055" t="s">
        <v>722</v>
      </c>
      <c r="L1055" t="s">
        <v>722</v>
      </c>
      <c r="M1055" t="s">
        <v>722</v>
      </c>
      <c r="N1055">
        <v>17.9055</v>
      </c>
      <c r="O1055">
        <v>0</v>
      </c>
      <c r="P1055">
        <v>3.8702999999999999</v>
      </c>
      <c r="Q1055" t="s">
        <v>722</v>
      </c>
      <c r="R1055" t="e">
        <f>VLOOKUP(A1055,player_info!B:C,2,FALSE)</f>
        <v>#N/A</v>
      </c>
    </row>
    <row r="1056" spans="1:18">
      <c r="A1056" t="s">
        <v>895</v>
      </c>
      <c r="B1056" t="s">
        <v>2</v>
      </c>
      <c r="C1056" t="s">
        <v>30</v>
      </c>
      <c r="D1056">
        <v>-105.3471</v>
      </c>
      <c r="E1056">
        <v>10.9628</v>
      </c>
      <c r="F1056" t="s">
        <v>722</v>
      </c>
      <c r="G1056" t="s">
        <v>722</v>
      </c>
      <c r="H1056">
        <v>1034</v>
      </c>
      <c r="I1056">
        <v>177</v>
      </c>
      <c r="J1056">
        <v>0.70640000000000003</v>
      </c>
      <c r="K1056" t="s">
        <v>722</v>
      </c>
      <c r="L1056" t="s">
        <v>722</v>
      </c>
      <c r="M1056" t="s">
        <v>722</v>
      </c>
      <c r="N1056">
        <v>16.697900000000001</v>
      </c>
      <c r="O1056">
        <v>0</v>
      </c>
      <c r="P1056">
        <v>2.8685</v>
      </c>
      <c r="Q1056" t="s">
        <v>722</v>
      </c>
      <c r="R1056" t="e">
        <f>VLOOKUP(A1056,player_info!B:C,2,FALSE)</f>
        <v>#N/A</v>
      </c>
    </row>
    <row r="1057" spans="1:18">
      <c r="A1057" t="s">
        <v>686</v>
      </c>
      <c r="B1057" t="s">
        <v>3</v>
      </c>
      <c r="C1057" t="s">
        <v>28</v>
      </c>
      <c r="D1057">
        <v>-105.4616</v>
      </c>
      <c r="E1057">
        <v>10.174899999999999</v>
      </c>
      <c r="F1057">
        <v>4.8</v>
      </c>
      <c r="G1057" t="s">
        <v>722</v>
      </c>
      <c r="H1057">
        <v>1035</v>
      </c>
      <c r="I1057">
        <v>75</v>
      </c>
      <c r="J1057">
        <v>0.42720000000000002</v>
      </c>
      <c r="K1057" t="s">
        <v>722</v>
      </c>
      <c r="L1057" t="s">
        <v>722</v>
      </c>
      <c r="M1057" t="s">
        <v>722</v>
      </c>
      <c r="N1057">
        <v>18.562899999999999</v>
      </c>
      <c r="O1057">
        <v>1.3072999999999999</v>
      </c>
      <c r="P1057">
        <v>3.3666999999999998</v>
      </c>
      <c r="Q1057" t="s">
        <v>722</v>
      </c>
      <c r="R1057" t="e">
        <f>VLOOKUP(A1057,player_info!B:C,2,FALSE)</f>
        <v>#N/A</v>
      </c>
    </row>
    <row r="1058" spans="1:18">
      <c r="A1058" t="s">
        <v>896</v>
      </c>
      <c r="B1058" t="s">
        <v>1</v>
      </c>
      <c r="C1058" t="s">
        <v>15</v>
      </c>
      <c r="D1058">
        <v>-105.5003</v>
      </c>
      <c r="E1058">
        <v>28.872699999999998</v>
      </c>
      <c r="F1058" t="s">
        <v>722</v>
      </c>
      <c r="G1058" t="s">
        <v>722</v>
      </c>
      <c r="H1058">
        <v>1036</v>
      </c>
      <c r="I1058">
        <v>91</v>
      </c>
      <c r="J1058">
        <v>0.43099999999999999</v>
      </c>
      <c r="K1058" t="s">
        <v>722</v>
      </c>
      <c r="L1058" t="s">
        <v>722</v>
      </c>
      <c r="M1058" t="s">
        <v>722</v>
      </c>
      <c r="N1058">
        <v>73.853700000000003</v>
      </c>
      <c r="O1058">
        <v>-8.0399999999999991</v>
      </c>
      <c r="P1058">
        <v>21.391300000000001</v>
      </c>
      <c r="Q1058" t="s">
        <v>722</v>
      </c>
      <c r="R1058" t="e">
        <f>VLOOKUP(A1058,player_info!B:C,2,FALSE)</f>
        <v>#N/A</v>
      </c>
    </row>
    <row r="1059" spans="1:18">
      <c r="A1059" t="s">
        <v>897</v>
      </c>
      <c r="B1059" t="s">
        <v>739</v>
      </c>
      <c r="C1059" t="s">
        <v>39</v>
      </c>
      <c r="D1059">
        <v>-105.5188</v>
      </c>
      <c r="E1059">
        <v>26.257100000000001</v>
      </c>
      <c r="F1059">
        <v>35</v>
      </c>
      <c r="G1059" t="s">
        <v>722</v>
      </c>
      <c r="H1059">
        <v>1037</v>
      </c>
      <c r="I1059">
        <v>179</v>
      </c>
      <c r="J1059">
        <v>0.7571</v>
      </c>
      <c r="K1059" t="s">
        <v>722</v>
      </c>
      <c r="L1059" t="s">
        <v>722</v>
      </c>
      <c r="M1059" t="s">
        <v>722</v>
      </c>
      <c r="N1059">
        <v>26.402799999999999</v>
      </c>
      <c r="O1059">
        <v>26</v>
      </c>
      <c r="P1059">
        <v>7.4122000000000003</v>
      </c>
      <c r="Q1059" t="s">
        <v>722</v>
      </c>
      <c r="R1059" t="e">
        <f>VLOOKUP(A1059,player_info!B:C,2,FALSE)</f>
        <v>#N/A</v>
      </c>
    </row>
    <row r="1060" spans="1:18">
      <c r="A1060" t="s">
        <v>680</v>
      </c>
      <c r="B1060" t="s">
        <v>3</v>
      </c>
      <c r="C1060" t="s">
        <v>26</v>
      </c>
      <c r="D1060">
        <v>-105.53440000000001</v>
      </c>
      <c r="E1060">
        <v>10.1021</v>
      </c>
      <c r="F1060">
        <v>19.399999999999999</v>
      </c>
      <c r="G1060" t="s">
        <v>722</v>
      </c>
      <c r="H1060">
        <v>1038</v>
      </c>
      <c r="I1060">
        <v>76</v>
      </c>
      <c r="J1060">
        <v>0.83799999999999997</v>
      </c>
      <c r="K1060" t="s">
        <v>722</v>
      </c>
      <c r="L1060" t="s">
        <v>722</v>
      </c>
      <c r="M1060" t="s">
        <v>722</v>
      </c>
      <c r="N1060">
        <v>21.7057</v>
      </c>
      <c r="O1060">
        <v>0</v>
      </c>
      <c r="P1060">
        <v>5.2481</v>
      </c>
      <c r="Q1060" t="s">
        <v>722</v>
      </c>
      <c r="R1060" t="e">
        <f>VLOOKUP(A1060,player_info!B:C,2,FALSE)</f>
        <v>#N/A</v>
      </c>
    </row>
    <row r="1061" spans="1:18">
      <c r="A1061" t="s">
        <v>212</v>
      </c>
      <c r="B1061" t="s">
        <v>1</v>
      </c>
      <c r="C1061" t="s">
        <v>88</v>
      </c>
      <c r="D1061">
        <v>-105.6848</v>
      </c>
      <c r="E1061">
        <v>28.688300000000002</v>
      </c>
      <c r="F1061">
        <v>88.6</v>
      </c>
      <c r="G1061" t="s">
        <v>722</v>
      </c>
      <c r="H1061">
        <v>1039</v>
      </c>
      <c r="I1061">
        <v>92</v>
      </c>
      <c r="J1061">
        <v>0.86060000000000003</v>
      </c>
      <c r="K1061" t="s">
        <v>722</v>
      </c>
      <c r="L1061" t="s">
        <v>722</v>
      </c>
      <c r="M1061" t="s">
        <v>722</v>
      </c>
      <c r="N1061">
        <v>63.158700000000003</v>
      </c>
      <c r="O1061">
        <v>4.6432000000000002</v>
      </c>
      <c r="P1061">
        <v>10.548999999999999</v>
      </c>
      <c r="Q1061" t="s">
        <v>722</v>
      </c>
      <c r="R1061">
        <f>VLOOKUP(A1061,player_info!B:C,2,FALSE)</f>
        <v>19</v>
      </c>
    </row>
    <row r="1062" spans="1:18">
      <c r="A1062" t="s">
        <v>212</v>
      </c>
      <c r="B1062" t="s">
        <v>1</v>
      </c>
      <c r="C1062" t="s">
        <v>88</v>
      </c>
      <c r="D1062">
        <v>-105.6848</v>
      </c>
      <c r="E1062">
        <v>28.688300000000002</v>
      </c>
      <c r="F1062">
        <v>88.6</v>
      </c>
      <c r="G1062" t="s">
        <v>722</v>
      </c>
      <c r="H1062">
        <v>1039</v>
      </c>
      <c r="I1062">
        <v>92</v>
      </c>
      <c r="J1062">
        <v>0.86060000000000003</v>
      </c>
      <c r="K1062" t="s">
        <v>722</v>
      </c>
      <c r="L1062" t="s">
        <v>722</v>
      </c>
      <c r="M1062" t="s">
        <v>722</v>
      </c>
      <c r="N1062">
        <v>63.158700000000003</v>
      </c>
      <c r="O1062">
        <v>4.6432000000000002</v>
      </c>
      <c r="P1062">
        <v>10.548999999999999</v>
      </c>
      <c r="Q1062" t="s">
        <v>722</v>
      </c>
      <c r="R1062">
        <f>VLOOKUP(A1062,player_info!B:C,2,FALSE)</f>
        <v>19</v>
      </c>
    </row>
    <row r="1063" spans="1:18">
      <c r="A1063" t="s">
        <v>898</v>
      </c>
      <c r="B1063" t="s">
        <v>724</v>
      </c>
      <c r="C1063" t="s">
        <v>41</v>
      </c>
      <c r="D1063">
        <v>-105.77589999999999</v>
      </c>
      <c r="E1063">
        <v>26</v>
      </c>
      <c r="F1063">
        <v>8</v>
      </c>
      <c r="G1063" t="s">
        <v>722</v>
      </c>
      <c r="H1063">
        <v>1040</v>
      </c>
      <c r="I1063">
        <v>180</v>
      </c>
      <c r="J1063">
        <v>1.5653999999999999</v>
      </c>
      <c r="K1063" t="s">
        <v>722</v>
      </c>
      <c r="L1063" t="s">
        <v>722</v>
      </c>
      <c r="M1063" t="s">
        <v>722</v>
      </c>
      <c r="N1063">
        <v>26</v>
      </c>
      <c r="O1063">
        <v>26</v>
      </c>
      <c r="P1063" t="s">
        <v>722</v>
      </c>
      <c r="Q1063" t="s">
        <v>722</v>
      </c>
      <c r="R1063" t="e">
        <f>VLOOKUP(A1063,player_info!B:C,2,FALSE)</f>
        <v>#N/A</v>
      </c>
    </row>
    <row r="1064" spans="1:18">
      <c r="A1064" t="s">
        <v>899</v>
      </c>
      <c r="B1064" t="s">
        <v>2</v>
      </c>
      <c r="C1064" t="s">
        <v>341</v>
      </c>
      <c r="D1064">
        <v>-105.9076</v>
      </c>
      <c r="E1064">
        <v>10.4023</v>
      </c>
      <c r="F1064">
        <v>1.1000000000000001</v>
      </c>
      <c r="G1064" t="s">
        <v>722</v>
      </c>
      <c r="H1064">
        <v>1041</v>
      </c>
      <c r="I1064">
        <v>178</v>
      </c>
      <c r="J1064">
        <v>0.88449999999999995</v>
      </c>
      <c r="K1064" t="s">
        <v>722</v>
      </c>
      <c r="L1064" t="s">
        <v>722</v>
      </c>
      <c r="M1064" t="s">
        <v>722</v>
      </c>
      <c r="N1064">
        <v>17.8215</v>
      </c>
      <c r="O1064">
        <v>-0.75900000000000001</v>
      </c>
      <c r="P1064">
        <v>5.4084000000000003</v>
      </c>
      <c r="Q1064" t="s">
        <v>722</v>
      </c>
      <c r="R1064" t="e">
        <f>VLOOKUP(A1064,player_info!B:C,2,FALSE)</f>
        <v>#N/A</v>
      </c>
    </row>
    <row r="1065" spans="1:18">
      <c r="A1065" t="s">
        <v>900</v>
      </c>
      <c r="B1065" t="s">
        <v>734</v>
      </c>
      <c r="C1065" t="s">
        <v>83</v>
      </c>
      <c r="D1065">
        <v>-106.08150000000001</v>
      </c>
      <c r="E1065">
        <v>69.505700000000004</v>
      </c>
      <c r="F1065">
        <v>56</v>
      </c>
      <c r="G1065" t="s">
        <v>722</v>
      </c>
      <c r="H1065">
        <v>1042</v>
      </c>
      <c r="I1065">
        <v>32</v>
      </c>
      <c r="J1065" t="s">
        <v>722</v>
      </c>
      <c r="K1065" t="s">
        <v>722</v>
      </c>
      <c r="L1065" t="s">
        <v>722</v>
      </c>
      <c r="M1065" t="s">
        <v>722</v>
      </c>
      <c r="N1065">
        <v>78.366500000000002</v>
      </c>
      <c r="O1065">
        <v>54</v>
      </c>
      <c r="P1065">
        <v>5.9542000000000002</v>
      </c>
      <c r="Q1065" t="s">
        <v>722</v>
      </c>
      <c r="R1065" t="e">
        <f>VLOOKUP(A1065,player_info!B:C,2,FALSE)</f>
        <v>#N/A</v>
      </c>
    </row>
    <row r="1066" spans="1:18">
      <c r="A1066" t="s">
        <v>901</v>
      </c>
      <c r="B1066" t="s">
        <v>1</v>
      </c>
      <c r="C1066" t="s">
        <v>341</v>
      </c>
      <c r="D1066">
        <v>-106.1778</v>
      </c>
      <c r="E1066">
        <v>28.1953</v>
      </c>
      <c r="F1066" t="s">
        <v>722</v>
      </c>
      <c r="G1066" t="s">
        <v>722</v>
      </c>
      <c r="H1066">
        <v>1043</v>
      </c>
      <c r="I1066">
        <v>93</v>
      </c>
      <c r="J1066">
        <v>1.7094</v>
      </c>
      <c r="K1066" t="s">
        <v>722</v>
      </c>
      <c r="L1066" t="s">
        <v>722</v>
      </c>
      <c r="M1066" t="s">
        <v>722</v>
      </c>
      <c r="N1066">
        <v>68.2958</v>
      </c>
      <c r="O1066">
        <v>-2.4603999999999999</v>
      </c>
      <c r="P1066">
        <v>8.4027999999999992</v>
      </c>
      <c r="Q1066" t="s">
        <v>722</v>
      </c>
      <c r="R1066" t="e">
        <f>VLOOKUP(A1066,player_info!B:C,2,FALSE)</f>
        <v>#N/A</v>
      </c>
    </row>
    <row r="1067" spans="1:18">
      <c r="A1067" t="s">
        <v>902</v>
      </c>
      <c r="B1067" t="s">
        <v>2</v>
      </c>
      <c r="C1067" t="s">
        <v>30</v>
      </c>
      <c r="D1067">
        <v>-106.19929999999999</v>
      </c>
      <c r="E1067">
        <v>10.1106</v>
      </c>
      <c r="F1067" t="s">
        <v>722</v>
      </c>
      <c r="G1067" t="s">
        <v>722</v>
      </c>
      <c r="H1067">
        <v>1044</v>
      </c>
      <c r="I1067">
        <v>179</v>
      </c>
      <c r="J1067">
        <v>1.2312000000000001</v>
      </c>
      <c r="K1067" t="s">
        <v>722</v>
      </c>
      <c r="L1067" t="s">
        <v>722</v>
      </c>
      <c r="M1067" t="s">
        <v>722</v>
      </c>
      <c r="N1067">
        <v>27.647600000000001</v>
      </c>
      <c r="O1067">
        <v>0</v>
      </c>
      <c r="P1067">
        <v>3.4592000000000001</v>
      </c>
      <c r="Q1067" t="s">
        <v>722</v>
      </c>
      <c r="R1067" t="e">
        <f>VLOOKUP(A1067,player_info!B:C,2,FALSE)</f>
        <v>#N/A</v>
      </c>
    </row>
    <row r="1068" spans="1:18">
      <c r="A1068" t="s">
        <v>685</v>
      </c>
      <c r="B1068" t="s">
        <v>3</v>
      </c>
      <c r="C1068" t="s">
        <v>39</v>
      </c>
      <c r="D1068">
        <v>-106.2431</v>
      </c>
      <c r="E1068">
        <v>9.3933</v>
      </c>
      <c r="F1068">
        <v>4.4000000000000004</v>
      </c>
      <c r="G1068" t="s">
        <v>722</v>
      </c>
      <c r="H1068">
        <v>1045</v>
      </c>
      <c r="I1068">
        <v>77</v>
      </c>
      <c r="J1068">
        <v>0.53779999999999994</v>
      </c>
      <c r="K1068" t="s">
        <v>722</v>
      </c>
      <c r="L1068" t="s">
        <v>722</v>
      </c>
      <c r="M1068" t="s">
        <v>722</v>
      </c>
      <c r="N1068">
        <v>19.690200000000001</v>
      </c>
      <c r="O1068">
        <v>0.91739999999999999</v>
      </c>
      <c r="P1068">
        <v>2.9765000000000001</v>
      </c>
      <c r="Q1068" t="s">
        <v>722</v>
      </c>
      <c r="R1068" t="e">
        <f>VLOOKUP(A1068,player_info!B:C,2,FALSE)</f>
        <v>#N/A</v>
      </c>
    </row>
    <row r="1069" spans="1:18">
      <c r="A1069" t="s">
        <v>691</v>
      </c>
      <c r="B1069" t="s">
        <v>3</v>
      </c>
      <c r="C1069" t="s">
        <v>32</v>
      </c>
      <c r="D1069">
        <v>-106.5017</v>
      </c>
      <c r="E1069">
        <v>9.1348000000000003</v>
      </c>
      <c r="F1069" t="s">
        <v>722</v>
      </c>
      <c r="G1069" t="s">
        <v>722</v>
      </c>
      <c r="H1069">
        <v>1046</v>
      </c>
      <c r="I1069">
        <v>78</v>
      </c>
      <c r="J1069">
        <v>0.56320000000000003</v>
      </c>
      <c r="K1069" t="s">
        <v>722</v>
      </c>
      <c r="L1069" t="s">
        <v>722</v>
      </c>
      <c r="M1069" t="s">
        <v>722</v>
      </c>
      <c r="N1069">
        <v>21.811499999999999</v>
      </c>
      <c r="O1069">
        <v>-0.1285</v>
      </c>
      <c r="P1069">
        <v>4.1632999999999996</v>
      </c>
      <c r="Q1069" t="s">
        <v>722</v>
      </c>
      <c r="R1069" t="e">
        <f>VLOOKUP(A1069,player_info!B:C,2,FALSE)</f>
        <v>#N/A</v>
      </c>
    </row>
    <row r="1070" spans="1:18">
      <c r="A1070" t="s">
        <v>903</v>
      </c>
      <c r="B1070" t="s">
        <v>735</v>
      </c>
      <c r="C1070" t="s">
        <v>44</v>
      </c>
      <c r="D1070">
        <v>-106.5856</v>
      </c>
      <c r="E1070">
        <v>26</v>
      </c>
      <c r="F1070">
        <v>10</v>
      </c>
      <c r="G1070" t="s">
        <v>722</v>
      </c>
      <c r="H1070">
        <v>1047</v>
      </c>
      <c r="I1070">
        <v>214</v>
      </c>
      <c r="J1070">
        <v>1.25</v>
      </c>
      <c r="K1070" t="s">
        <v>722</v>
      </c>
      <c r="L1070" t="s">
        <v>722</v>
      </c>
      <c r="M1070" t="s">
        <v>722</v>
      </c>
      <c r="N1070">
        <v>30.8</v>
      </c>
      <c r="O1070">
        <v>18</v>
      </c>
      <c r="P1070">
        <v>4.5178000000000003</v>
      </c>
      <c r="Q1070" t="s">
        <v>722</v>
      </c>
      <c r="R1070" t="e">
        <f>VLOOKUP(A1070,player_info!B:C,2,FALSE)</f>
        <v>#N/A</v>
      </c>
    </row>
    <row r="1071" spans="1:18">
      <c r="A1071" t="s">
        <v>904</v>
      </c>
      <c r="B1071" t="s">
        <v>725</v>
      </c>
      <c r="C1071" t="s">
        <v>24</v>
      </c>
      <c r="D1071">
        <v>-106.77589999999999</v>
      </c>
      <c r="E1071">
        <v>25</v>
      </c>
      <c r="F1071">
        <v>27.5</v>
      </c>
      <c r="G1071" t="s">
        <v>722</v>
      </c>
      <c r="H1071">
        <v>1048</v>
      </c>
      <c r="I1071">
        <v>181</v>
      </c>
      <c r="J1071">
        <v>1.214</v>
      </c>
      <c r="K1071" t="s">
        <v>722</v>
      </c>
      <c r="L1071" t="s">
        <v>722</v>
      </c>
      <c r="M1071" t="s">
        <v>722</v>
      </c>
      <c r="N1071">
        <v>25</v>
      </c>
      <c r="O1071">
        <v>25</v>
      </c>
      <c r="P1071" t="s">
        <v>722</v>
      </c>
      <c r="Q1071" t="s">
        <v>722</v>
      </c>
      <c r="R1071" t="e">
        <f>VLOOKUP(A1071,player_info!B:C,2,FALSE)</f>
        <v>#N/A</v>
      </c>
    </row>
    <row r="1072" spans="1:18">
      <c r="A1072" t="s">
        <v>576</v>
      </c>
      <c r="B1072" t="s">
        <v>1</v>
      </c>
      <c r="C1072" t="s">
        <v>39</v>
      </c>
      <c r="D1072">
        <v>-106.913</v>
      </c>
      <c r="E1072">
        <v>27.460100000000001</v>
      </c>
      <c r="F1072">
        <v>15.7</v>
      </c>
      <c r="G1072" t="s">
        <v>722</v>
      </c>
      <c r="H1072">
        <v>1049</v>
      </c>
      <c r="I1072">
        <v>94</v>
      </c>
      <c r="J1072">
        <v>2.2858999999999998</v>
      </c>
      <c r="K1072" t="s">
        <v>722</v>
      </c>
      <c r="L1072" t="s">
        <v>722</v>
      </c>
      <c r="M1072" t="s">
        <v>722</v>
      </c>
      <c r="N1072">
        <v>45.059600000000003</v>
      </c>
      <c r="O1072">
        <v>2.9344999999999999</v>
      </c>
      <c r="P1072">
        <v>4.6761999999999997</v>
      </c>
      <c r="Q1072" t="s">
        <v>722</v>
      </c>
      <c r="R1072" t="e">
        <f>VLOOKUP(A1072,player_info!B:C,2,FALSE)</f>
        <v>#N/A</v>
      </c>
    </row>
    <row r="1073" spans="1:18">
      <c r="A1073" t="s">
        <v>702</v>
      </c>
      <c r="B1073" t="s">
        <v>3</v>
      </c>
      <c r="C1073" t="s">
        <v>34</v>
      </c>
      <c r="D1073">
        <v>-107.06010000000001</v>
      </c>
      <c r="E1073">
        <v>8.5762999999999998</v>
      </c>
      <c r="F1073">
        <v>6.3</v>
      </c>
      <c r="G1073" t="s">
        <v>722</v>
      </c>
      <c r="H1073">
        <v>1050</v>
      </c>
      <c r="I1073">
        <v>79</v>
      </c>
      <c r="J1073">
        <v>0.15840000000000001</v>
      </c>
      <c r="K1073" t="s">
        <v>722</v>
      </c>
      <c r="L1073" t="s">
        <v>722</v>
      </c>
      <c r="M1073" t="s">
        <v>722</v>
      </c>
      <c r="N1073">
        <v>12.6317</v>
      </c>
      <c r="O1073">
        <v>1.1023000000000001</v>
      </c>
      <c r="P1073">
        <v>5.3436000000000003</v>
      </c>
      <c r="Q1073" t="s">
        <v>722</v>
      </c>
      <c r="R1073" t="e">
        <f>VLOOKUP(A1073,player_info!B:C,2,FALSE)</f>
        <v>#N/A</v>
      </c>
    </row>
    <row r="1074" spans="1:18">
      <c r="A1074" t="s">
        <v>702</v>
      </c>
      <c r="B1074" t="s">
        <v>3</v>
      </c>
      <c r="C1074" t="s">
        <v>34</v>
      </c>
      <c r="D1074">
        <v>-107.06010000000001</v>
      </c>
      <c r="E1074">
        <v>8.5762999999999998</v>
      </c>
      <c r="F1074">
        <v>6.3</v>
      </c>
      <c r="G1074" t="s">
        <v>722</v>
      </c>
      <c r="H1074">
        <v>1050</v>
      </c>
      <c r="I1074">
        <v>79</v>
      </c>
      <c r="J1074">
        <v>0.15840000000000001</v>
      </c>
      <c r="K1074" t="s">
        <v>722</v>
      </c>
      <c r="L1074" t="s">
        <v>722</v>
      </c>
      <c r="M1074" t="s">
        <v>722</v>
      </c>
      <c r="N1074">
        <v>12.6317</v>
      </c>
      <c r="O1074">
        <v>1.1023000000000001</v>
      </c>
      <c r="P1074">
        <v>5.3436000000000003</v>
      </c>
      <c r="Q1074" t="s">
        <v>722</v>
      </c>
      <c r="R1074" t="e">
        <f>VLOOKUP(A1074,player_info!B:C,2,FALSE)</f>
        <v>#N/A</v>
      </c>
    </row>
    <row r="1075" spans="1:18">
      <c r="A1075" t="s">
        <v>624</v>
      </c>
      <c r="B1075" t="s">
        <v>3</v>
      </c>
      <c r="C1075" t="s">
        <v>24</v>
      </c>
      <c r="D1075">
        <v>-107.0697</v>
      </c>
      <c r="E1075">
        <v>8.5668000000000006</v>
      </c>
      <c r="F1075">
        <v>13.7</v>
      </c>
      <c r="G1075" t="s">
        <v>722</v>
      </c>
      <c r="H1075">
        <v>1051</v>
      </c>
      <c r="I1075">
        <v>80</v>
      </c>
      <c r="J1075">
        <v>0.3362</v>
      </c>
      <c r="K1075" t="s">
        <v>722</v>
      </c>
      <c r="L1075" t="s">
        <v>722</v>
      </c>
      <c r="M1075" t="s">
        <v>722</v>
      </c>
      <c r="N1075">
        <v>18.238600000000002</v>
      </c>
      <c r="O1075">
        <v>0.20449999999999999</v>
      </c>
      <c r="P1075">
        <v>3.5247000000000002</v>
      </c>
      <c r="Q1075" t="s">
        <v>722</v>
      </c>
      <c r="R1075" t="e">
        <f>VLOOKUP(A1075,player_info!B:C,2,FALSE)</f>
        <v>#N/A</v>
      </c>
    </row>
    <row r="1076" spans="1:18">
      <c r="A1076" t="s">
        <v>905</v>
      </c>
      <c r="B1076" t="s">
        <v>737</v>
      </c>
      <c r="C1076" t="s">
        <v>32</v>
      </c>
      <c r="D1076">
        <v>-107.0856</v>
      </c>
      <c r="E1076">
        <v>25.5</v>
      </c>
      <c r="F1076">
        <v>17.5</v>
      </c>
      <c r="G1076" t="s">
        <v>722</v>
      </c>
      <c r="H1076">
        <v>1052</v>
      </c>
      <c r="I1076">
        <v>215</v>
      </c>
      <c r="J1076">
        <v>1.5</v>
      </c>
      <c r="K1076" t="s">
        <v>722</v>
      </c>
      <c r="L1076" t="s">
        <v>722</v>
      </c>
      <c r="M1076" t="s">
        <v>722</v>
      </c>
      <c r="N1076">
        <v>27.9</v>
      </c>
      <c r="O1076">
        <v>21.5</v>
      </c>
      <c r="P1076">
        <v>6.5697000000000001</v>
      </c>
      <c r="Q1076" t="s">
        <v>722</v>
      </c>
      <c r="R1076" t="e">
        <f>VLOOKUP(A1076,player_info!B:C,2,FALSE)</f>
        <v>#N/A</v>
      </c>
    </row>
    <row r="1077" spans="1:18">
      <c r="A1077" t="s">
        <v>906</v>
      </c>
      <c r="B1077" t="s">
        <v>3</v>
      </c>
      <c r="C1077" t="s">
        <v>49</v>
      </c>
      <c r="D1077">
        <v>-107.3674</v>
      </c>
      <c r="E1077">
        <v>8.2690999999999999</v>
      </c>
      <c r="F1077" t="s">
        <v>722</v>
      </c>
      <c r="G1077" t="s">
        <v>722</v>
      </c>
      <c r="H1077">
        <v>1053</v>
      </c>
      <c r="I1077">
        <v>81</v>
      </c>
      <c r="J1077">
        <v>0.41060000000000002</v>
      </c>
      <c r="K1077" t="s">
        <v>722</v>
      </c>
      <c r="L1077" t="s">
        <v>722</v>
      </c>
      <c r="M1077" t="s">
        <v>722</v>
      </c>
      <c r="N1077">
        <v>16.264199999999999</v>
      </c>
      <c r="O1077">
        <v>-0.23069999999999999</v>
      </c>
      <c r="P1077">
        <v>3.1294</v>
      </c>
      <c r="Q1077" t="s">
        <v>722</v>
      </c>
      <c r="R1077" t="e">
        <f>VLOOKUP(A1077,player_info!B:C,2,FALSE)</f>
        <v>#N/A</v>
      </c>
    </row>
    <row r="1078" spans="1:18">
      <c r="A1078" t="s">
        <v>907</v>
      </c>
      <c r="B1078" t="s">
        <v>2</v>
      </c>
      <c r="C1078" t="s">
        <v>55</v>
      </c>
      <c r="D1078">
        <v>-107.3849</v>
      </c>
      <c r="E1078">
        <v>8.9250000000000007</v>
      </c>
      <c r="F1078" t="s">
        <v>722</v>
      </c>
      <c r="G1078" t="s">
        <v>722</v>
      </c>
      <c r="H1078">
        <v>1054</v>
      </c>
      <c r="I1078">
        <v>180</v>
      </c>
      <c r="J1078">
        <v>0.1053</v>
      </c>
      <c r="K1078" t="s">
        <v>722</v>
      </c>
      <c r="L1078" t="s">
        <v>722</v>
      </c>
      <c r="M1078" t="s">
        <v>722</v>
      </c>
      <c r="N1078">
        <v>18.4879</v>
      </c>
      <c r="O1078">
        <v>-0.62609999999999999</v>
      </c>
      <c r="P1078">
        <v>4.5549999999999997</v>
      </c>
      <c r="Q1078" t="s">
        <v>722</v>
      </c>
      <c r="R1078" t="e">
        <f>VLOOKUP(A1078,player_info!B:C,2,FALSE)</f>
        <v>#N/A</v>
      </c>
    </row>
    <row r="1079" spans="1:18">
      <c r="A1079" t="s">
        <v>657</v>
      </c>
      <c r="B1079" t="s">
        <v>3</v>
      </c>
      <c r="C1079" t="s">
        <v>15</v>
      </c>
      <c r="D1079">
        <v>-107.44450000000001</v>
      </c>
      <c r="E1079">
        <v>8.1919000000000004</v>
      </c>
      <c r="F1079">
        <v>10.6</v>
      </c>
      <c r="G1079" t="s">
        <v>722</v>
      </c>
      <c r="H1079">
        <v>1055</v>
      </c>
      <c r="I1079">
        <v>82</v>
      </c>
      <c r="J1079">
        <v>0.78939999999999999</v>
      </c>
      <c r="K1079" t="s">
        <v>722</v>
      </c>
      <c r="L1079" t="s">
        <v>722</v>
      </c>
      <c r="M1079" t="s">
        <v>722</v>
      </c>
      <c r="N1079">
        <v>13.333</v>
      </c>
      <c r="O1079">
        <v>4.7999999999999996E-3</v>
      </c>
      <c r="P1079">
        <v>4.8997999999999999</v>
      </c>
      <c r="Q1079" t="s">
        <v>722</v>
      </c>
      <c r="R1079" t="e">
        <f>VLOOKUP(A1079,player_info!B:C,2,FALSE)</f>
        <v>#N/A</v>
      </c>
    </row>
    <row r="1080" spans="1:18">
      <c r="A1080" t="s">
        <v>908</v>
      </c>
      <c r="B1080" t="s">
        <v>2</v>
      </c>
      <c r="C1080" t="s">
        <v>341</v>
      </c>
      <c r="D1080">
        <v>-107.476</v>
      </c>
      <c r="E1080">
        <v>8.8338999999999999</v>
      </c>
      <c r="F1080">
        <v>7.5</v>
      </c>
      <c r="G1080" t="s">
        <v>722</v>
      </c>
      <c r="H1080">
        <v>1056</v>
      </c>
      <c r="I1080">
        <v>181</v>
      </c>
      <c r="J1080">
        <v>3.9600000000000003E-2</v>
      </c>
      <c r="K1080" t="s">
        <v>722</v>
      </c>
      <c r="L1080" t="s">
        <v>722</v>
      </c>
      <c r="M1080" t="s">
        <v>722</v>
      </c>
      <c r="N1080">
        <v>15.548999999999999</v>
      </c>
      <c r="O1080">
        <v>0.23</v>
      </c>
      <c r="P1080">
        <v>5.7153999999999998</v>
      </c>
      <c r="Q1080" t="s">
        <v>722</v>
      </c>
      <c r="R1080" t="e">
        <f>VLOOKUP(A1080,player_info!B:C,2,FALSE)</f>
        <v>#N/A</v>
      </c>
    </row>
    <row r="1081" spans="1:18">
      <c r="A1081" t="s">
        <v>909</v>
      </c>
      <c r="B1081" t="s">
        <v>2</v>
      </c>
      <c r="C1081" t="s">
        <v>22</v>
      </c>
      <c r="D1081">
        <v>-107.5044</v>
      </c>
      <c r="E1081">
        <v>8.8055000000000003</v>
      </c>
      <c r="F1081" t="s">
        <v>722</v>
      </c>
      <c r="G1081" t="s">
        <v>722</v>
      </c>
      <c r="H1081">
        <v>1057</v>
      </c>
      <c r="I1081">
        <v>182</v>
      </c>
      <c r="J1081">
        <v>8.4099999999999994E-2</v>
      </c>
      <c r="K1081" t="s">
        <v>722</v>
      </c>
      <c r="L1081" t="s">
        <v>722</v>
      </c>
      <c r="M1081" t="s">
        <v>722</v>
      </c>
      <c r="N1081">
        <v>13.9556</v>
      </c>
      <c r="O1081">
        <v>0</v>
      </c>
      <c r="P1081">
        <v>3.4525000000000001</v>
      </c>
      <c r="Q1081" t="s">
        <v>722</v>
      </c>
      <c r="R1081" t="e">
        <f>VLOOKUP(A1081,player_info!B:C,2,FALSE)</f>
        <v>#N/A</v>
      </c>
    </row>
    <row r="1082" spans="1:18">
      <c r="A1082" t="s">
        <v>396</v>
      </c>
      <c r="B1082" t="s">
        <v>2</v>
      </c>
      <c r="C1082" t="s">
        <v>132</v>
      </c>
      <c r="D1082">
        <v>-107.5269</v>
      </c>
      <c r="E1082">
        <v>8.7829999999999995</v>
      </c>
      <c r="F1082">
        <v>1</v>
      </c>
      <c r="G1082" t="s">
        <v>722</v>
      </c>
      <c r="H1082">
        <v>1058</v>
      </c>
      <c r="I1082">
        <v>183</v>
      </c>
      <c r="J1082">
        <v>0.13800000000000001</v>
      </c>
      <c r="K1082" t="s">
        <v>722</v>
      </c>
      <c r="L1082" t="s">
        <v>722</v>
      </c>
      <c r="M1082" t="s">
        <v>722</v>
      </c>
      <c r="N1082">
        <v>22.5991</v>
      </c>
      <c r="O1082">
        <v>0</v>
      </c>
      <c r="P1082">
        <v>3.4306000000000001</v>
      </c>
      <c r="Q1082" t="s">
        <v>722</v>
      </c>
      <c r="R1082" t="e">
        <f>VLOOKUP(A1082,player_info!B:C,2,FALSE)</f>
        <v>#N/A</v>
      </c>
    </row>
    <row r="1083" spans="1:18">
      <c r="A1083" t="s">
        <v>441</v>
      </c>
      <c r="B1083" t="s">
        <v>2</v>
      </c>
      <c r="C1083" t="s">
        <v>32</v>
      </c>
      <c r="D1083">
        <v>-107.65009999999999</v>
      </c>
      <c r="E1083">
        <v>8.6598000000000006</v>
      </c>
      <c r="F1083">
        <v>31.5</v>
      </c>
      <c r="G1083" t="s">
        <v>722</v>
      </c>
      <c r="H1083">
        <v>1059</v>
      </c>
      <c r="I1083">
        <v>184</v>
      </c>
      <c r="J1083">
        <v>3.3799999999999997E-2</v>
      </c>
      <c r="K1083" t="s">
        <v>722</v>
      </c>
      <c r="L1083" t="s">
        <v>722</v>
      </c>
      <c r="M1083" t="s">
        <v>722</v>
      </c>
      <c r="N1083">
        <v>20.324200000000001</v>
      </c>
      <c r="O1083">
        <v>0</v>
      </c>
      <c r="P1083">
        <v>5.0171000000000001</v>
      </c>
      <c r="Q1083" t="s">
        <v>722</v>
      </c>
      <c r="R1083" t="e">
        <f>VLOOKUP(A1083,player_info!B:C,2,FALSE)</f>
        <v>#N/A</v>
      </c>
    </row>
    <row r="1084" spans="1:18">
      <c r="A1084" t="s">
        <v>401</v>
      </c>
      <c r="B1084" t="s">
        <v>741</v>
      </c>
      <c r="C1084" t="s">
        <v>47</v>
      </c>
      <c r="D1084">
        <v>-107.6797</v>
      </c>
      <c r="E1084">
        <v>8.6302000000000003</v>
      </c>
      <c r="F1084">
        <v>53.5</v>
      </c>
      <c r="G1084" t="s">
        <v>722</v>
      </c>
      <c r="H1084">
        <v>1060</v>
      </c>
      <c r="I1084">
        <v>185</v>
      </c>
      <c r="J1084">
        <v>0.1157</v>
      </c>
      <c r="K1084" t="s">
        <v>722</v>
      </c>
      <c r="L1084" t="s">
        <v>722</v>
      </c>
      <c r="M1084" t="s">
        <v>722</v>
      </c>
      <c r="N1084">
        <v>72.790700000000001</v>
      </c>
      <c r="O1084">
        <v>-2.7694999999999999</v>
      </c>
      <c r="P1084">
        <v>8.9244000000000003</v>
      </c>
      <c r="Q1084" t="s">
        <v>722</v>
      </c>
      <c r="R1084" t="e">
        <f>VLOOKUP(A1084,player_info!B:C,2,FALSE)</f>
        <v>#N/A</v>
      </c>
    </row>
    <row r="1085" spans="1:18">
      <c r="A1085" t="s">
        <v>401</v>
      </c>
      <c r="B1085" t="s">
        <v>741</v>
      </c>
      <c r="C1085" t="s">
        <v>47</v>
      </c>
      <c r="D1085">
        <v>-107.6797</v>
      </c>
      <c r="E1085">
        <v>8.6302000000000003</v>
      </c>
      <c r="F1085">
        <v>53.5</v>
      </c>
      <c r="G1085" t="s">
        <v>722</v>
      </c>
      <c r="H1085">
        <v>1060</v>
      </c>
      <c r="I1085">
        <v>185</v>
      </c>
      <c r="J1085">
        <v>0.1157</v>
      </c>
      <c r="K1085" t="s">
        <v>722</v>
      </c>
      <c r="L1085" t="s">
        <v>722</v>
      </c>
      <c r="M1085" t="s">
        <v>722</v>
      </c>
      <c r="N1085">
        <v>72.790700000000001</v>
      </c>
      <c r="O1085">
        <v>-2.7694999999999999</v>
      </c>
      <c r="P1085">
        <v>8.9244000000000003</v>
      </c>
      <c r="Q1085" t="s">
        <v>722</v>
      </c>
      <c r="R1085" t="e">
        <f>VLOOKUP(A1085,player_info!B:C,2,FALSE)</f>
        <v>#N/A</v>
      </c>
    </row>
    <row r="1086" spans="1:18">
      <c r="A1086" t="s">
        <v>910</v>
      </c>
      <c r="B1086" t="s">
        <v>2</v>
      </c>
      <c r="C1086" t="s">
        <v>26</v>
      </c>
      <c r="D1086">
        <v>-107.68810000000001</v>
      </c>
      <c r="E1086">
        <v>8.6218000000000004</v>
      </c>
      <c r="F1086" t="s">
        <v>722</v>
      </c>
      <c r="G1086" t="s">
        <v>722</v>
      </c>
      <c r="H1086">
        <v>1061</v>
      </c>
      <c r="I1086">
        <v>186</v>
      </c>
      <c r="J1086">
        <v>0.47220000000000001</v>
      </c>
      <c r="K1086" t="s">
        <v>722</v>
      </c>
      <c r="L1086" t="s">
        <v>722</v>
      </c>
      <c r="M1086" t="s">
        <v>722</v>
      </c>
      <c r="N1086">
        <v>16.204000000000001</v>
      </c>
      <c r="O1086">
        <v>0</v>
      </c>
      <c r="P1086">
        <v>4.5030999999999999</v>
      </c>
      <c r="Q1086" t="s">
        <v>722</v>
      </c>
      <c r="R1086" t="e">
        <f>VLOOKUP(A1086,player_info!B:C,2,FALSE)</f>
        <v>#N/A</v>
      </c>
    </row>
    <row r="1087" spans="1:18">
      <c r="A1087" t="s">
        <v>911</v>
      </c>
      <c r="B1087" t="s">
        <v>2</v>
      </c>
      <c r="C1087" t="s">
        <v>19</v>
      </c>
      <c r="D1087">
        <v>-107.9027</v>
      </c>
      <c r="E1087">
        <v>8.4071999999999996</v>
      </c>
      <c r="F1087" t="s">
        <v>722</v>
      </c>
      <c r="G1087" t="s">
        <v>722</v>
      </c>
      <c r="H1087">
        <v>1062</v>
      </c>
      <c r="I1087">
        <v>187</v>
      </c>
      <c r="J1087">
        <v>0.71699999999999997</v>
      </c>
      <c r="K1087" t="s">
        <v>722</v>
      </c>
      <c r="L1087" t="s">
        <v>722</v>
      </c>
      <c r="M1087" t="s">
        <v>722</v>
      </c>
      <c r="N1087">
        <v>30.456700000000001</v>
      </c>
      <c r="O1087">
        <v>0</v>
      </c>
      <c r="P1087">
        <v>3.3365</v>
      </c>
      <c r="Q1087" t="s">
        <v>722</v>
      </c>
      <c r="R1087" t="e">
        <f>VLOOKUP(A1087,player_info!B:C,2,FALSE)</f>
        <v>#N/A</v>
      </c>
    </row>
    <row r="1088" spans="1:18">
      <c r="A1088" t="s">
        <v>912</v>
      </c>
      <c r="B1088" t="s">
        <v>724</v>
      </c>
      <c r="C1088" t="s">
        <v>30</v>
      </c>
      <c r="D1088">
        <v>-107.9067</v>
      </c>
      <c r="E1088">
        <v>23.869199999999999</v>
      </c>
      <c r="F1088">
        <v>47.5</v>
      </c>
      <c r="G1088" t="s">
        <v>722</v>
      </c>
      <c r="H1088">
        <v>1063</v>
      </c>
      <c r="I1088">
        <v>182</v>
      </c>
      <c r="J1088">
        <v>0.76780000000000004</v>
      </c>
      <c r="K1088" t="s">
        <v>722</v>
      </c>
      <c r="L1088" t="s">
        <v>722</v>
      </c>
      <c r="M1088" t="s">
        <v>722</v>
      </c>
      <c r="N1088">
        <v>40.5886</v>
      </c>
      <c r="O1088">
        <v>0</v>
      </c>
      <c r="P1088">
        <v>4.4622999999999999</v>
      </c>
      <c r="Q1088" t="s">
        <v>722</v>
      </c>
      <c r="R1088" t="e">
        <f>VLOOKUP(A1088,player_info!B:C,2,FALSE)</f>
        <v>#N/A</v>
      </c>
    </row>
    <row r="1089" spans="1:18">
      <c r="A1089" t="s">
        <v>913</v>
      </c>
      <c r="B1089" t="s">
        <v>739</v>
      </c>
      <c r="C1089" t="s">
        <v>36</v>
      </c>
      <c r="D1089">
        <v>-108.0731</v>
      </c>
      <c r="E1089">
        <v>23.7028</v>
      </c>
      <c r="F1089">
        <v>24</v>
      </c>
      <c r="G1089" t="s">
        <v>722</v>
      </c>
      <c r="H1089">
        <v>1064</v>
      </c>
      <c r="I1089">
        <v>183</v>
      </c>
      <c r="J1089">
        <v>1.5778000000000001</v>
      </c>
      <c r="K1089" t="s">
        <v>722</v>
      </c>
      <c r="L1089" t="s">
        <v>722</v>
      </c>
      <c r="M1089" t="s">
        <v>722</v>
      </c>
      <c r="N1089">
        <v>33.659799999999997</v>
      </c>
      <c r="O1089">
        <v>13.5</v>
      </c>
      <c r="P1089">
        <v>3.6555</v>
      </c>
      <c r="Q1089" t="s">
        <v>722</v>
      </c>
      <c r="R1089" t="e">
        <f>VLOOKUP(A1089,player_info!B:C,2,FALSE)</f>
        <v>#N/A</v>
      </c>
    </row>
    <row r="1090" spans="1:18">
      <c r="A1090" t="s">
        <v>656</v>
      </c>
      <c r="B1090" t="s">
        <v>3</v>
      </c>
      <c r="C1090" t="s">
        <v>17</v>
      </c>
      <c r="D1090">
        <v>-108.1114</v>
      </c>
      <c r="E1090">
        <v>7.5251000000000001</v>
      </c>
      <c r="F1090">
        <v>26.8</v>
      </c>
      <c r="G1090" t="s">
        <v>722</v>
      </c>
      <c r="H1090">
        <v>1065</v>
      </c>
      <c r="I1090">
        <v>83</v>
      </c>
      <c r="J1090">
        <v>0.39479999999999998</v>
      </c>
      <c r="K1090" t="s">
        <v>722</v>
      </c>
      <c r="L1090" t="s">
        <v>722</v>
      </c>
      <c r="M1090" t="s">
        <v>722</v>
      </c>
      <c r="N1090">
        <v>13.206899999999999</v>
      </c>
      <c r="O1090">
        <v>0</v>
      </c>
      <c r="P1090">
        <v>4.4892000000000003</v>
      </c>
      <c r="Q1090" t="s">
        <v>722</v>
      </c>
      <c r="R1090" t="e">
        <f>VLOOKUP(A1090,player_info!B:C,2,FALSE)</f>
        <v>#N/A</v>
      </c>
    </row>
    <row r="1091" spans="1:18">
      <c r="A1091" t="s">
        <v>651</v>
      </c>
      <c r="B1091" t="s">
        <v>3</v>
      </c>
      <c r="C1091" t="s">
        <v>64</v>
      </c>
      <c r="D1091">
        <v>-108.3565</v>
      </c>
      <c r="E1091">
        <v>7.28</v>
      </c>
      <c r="F1091" t="s">
        <v>722</v>
      </c>
      <c r="G1091" t="s">
        <v>722</v>
      </c>
      <c r="H1091">
        <v>1066</v>
      </c>
      <c r="I1091">
        <v>84</v>
      </c>
      <c r="J1091">
        <v>0.373</v>
      </c>
      <c r="K1091" t="s">
        <v>722</v>
      </c>
      <c r="L1091" t="s">
        <v>722</v>
      </c>
      <c r="M1091" t="s">
        <v>722</v>
      </c>
      <c r="N1091">
        <v>7.28</v>
      </c>
      <c r="O1091">
        <v>7.28</v>
      </c>
      <c r="P1091" t="s">
        <v>722</v>
      </c>
      <c r="Q1091" t="s">
        <v>722</v>
      </c>
      <c r="R1091" t="e">
        <f>VLOOKUP(A1091,player_info!B:C,2,FALSE)</f>
        <v>#N/A</v>
      </c>
    </row>
    <row r="1092" spans="1:18">
      <c r="A1092" t="s">
        <v>914</v>
      </c>
      <c r="B1092" t="s">
        <v>2</v>
      </c>
      <c r="C1092" t="s">
        <v>55</v>
      </c>
      <c r="D1092">
        <v>-108.4178</v>
      </c>
      <c r="E1092">
        <v>7.8921000000000001</v>
      </c>
      <c r="F1092" t="s">
        <v>722</v>
      </c>
      <c r="G1092" t="s">
        <v>722</v>
      </c>
      <c r="H1092">
        <v>1067</v>
      </c>
      <c r="I1092">
        <v>188</v>
      </c>
      <c r="J1092">
        <v>0.5081</v>
      </c>
      <c r="K1092" t="s">
        <v>722</v>
      </c>
      <c r="L1092" t="s">
        <v>722</v>
      </c>
      <c r="M1092" t="s">
        <v>722</v>
      </c>
      <c r="N1092">
        <v>12.6548</v>
      </c>
      <c r="O1092">
        <v>0</v>
      </c>
      <c r="P1092">
        <v>3.8437999999999999</v>
      </c>
      <c r="Q1092" t="s">
        <v>722</v>
      </c>
      <c r="R1092" t="e">
        <f>VLOOKUP(A1092,player_info!B:C,2,FALSE)</f>
        <v>#N/A</v>
      </c>
    </row>
    <row r="1093" spans="1:18">
      <c r="A1093" t="s">
        <v>915</v>
      </c>
      <c r="B1093" t="s">
        <v>738</v>
      </c>
      <c r="C1093" t="s">
        <v>88</v>
      </c>
      <c r="D1093">
        <v>-108.5856</v>
      </c>
      <c r="E1093">
        <v>24</v>
      </c>
      <c r="F1093">
        <v>4</v>
      </c>
      <c r="G1093" t="s">
        <v>722</v>
      </c>
      <c r="H1093">
        <v>1068</v>
      </c>
      <c r="I1093">
        <v>216</v>
      </c>
      <c r="J1093">
        <v>0.5</v>
      </c>
      <c r="K1093" t="s">
        <v>722</v>
      </c>
      <c r="L1093" t="s">
        <v>722</v>
      </c>
      <c r="M1093" t="s">
        <v>722</v>
      </c>
      <c r="N1093">
        <v>38.4</v>
      </c>
      <c r="O1093">
        <v>0</v>
      </c>
      <c r="P1093">
        <v>8.5603999999999996</v>
      </c>
      <c r="Q1093" t="s">
        <v>722</v>
      </c>
      <c r="R1093" t="e">
        <f>VLOOKUP(A1093,player_info!B:C,2,FALSE)</f>
        <v>#N/A</v>
      </c>
    </row>
    <row r="1094" spans="1:18">
      <c r="A1094" t="s">
        <v>916</v>
      </c>
      <c r="B1094" t="s">
        <v>729</v>
      </c>
      <c r="C1094" t="s">
        <v>341</v>
      </c>
      <c r="D1094">
        <v>-108.5856</v>
      </c>
      <c r="E1094">
        <v>24</v>
      </c>
      <c r="F1094">
        <v>46</v>
      </c>
      <c r="G1094" t="s">
        <v>722</v>
      </c>
      <c r="H1094">
        <v>1068</v>
      </c>
      <c r="I1094">
        <v>216</v>
      </c>
      <c r="J1094">
        <v>1.25</v>
      </c>
      <c r="K1094" t="s">
        <v>722</v>
      </c>
      <c r="L1094" t="s">
        <v>722</v>
      </c>
      <c r="M1094" t="s">
        <v>722</v>
      </c>
      <c r="N1094">
        <v>24</v>
      </c>
      <c r="O1094">
        <v>24</v>
      </c>
      <c r="P1094" t="s">
        <v>722</v>
      </c>
      <c r="Q1094" t="s">
        <v>722</v>
      </c>
      <c r="R1094" t="e">
        <f>VLOOKUP(A1094,player_info!B:C,2,FALSE)</f>
        <v>#N/A</v>
      </c>
    </row>
    <row r="1095" spans="1:18">
      <c r="A1095" t="s">
        <v>684</v>
      </c>
      <c r="B1095" t="s">
        <v>3</v>
      </c>
      <c r="C1095" t="s">
        <v>83</v>
      </c>
      <c r="D1095">
        <v>-108.65600000000001</v>
      </c>
      <c r="E1095">
        <v>6.9805000000000001</v>
      </c>
      <c r="F1095">
        <v>10.199999999999999</v>
      </c>
      <c r="G1095" t="s">
        <v>722</v>
      </c>
      <c r="H1095">
        <v>1070</v>
      </c>
      <c r="I1095">
        <v>85</v>
      </c>
      <c r="J1095">
        <v>0.1633</v>
      </c>
      <c r="K1095" t="s">
        <v>722</v>
      </c>
      <c r="L1095" t="s">
        <v>722</v>
      </c>
      <c r="M1095" t="s">
        <v>722</v>
      </c>
      <c r="N1095">
        <v>11.6417</v>
      </c>
      <c r="O1095">
        <v>-6.3100000000000003E-2</v>
      </c>
      <c r="P1095">
        <v>5.2405999999999997</v>
      </c>
      <c r="Q1095" t="s">
        <v>722</v>
      </c>
      <c r="R1095" t="e">
        <f>VLOOKUP(A1095,player_info!B:C,2,FALSE)</f>
        <v>#N/A</v>
      </c>
    </row>
    <row r="1096" spans="1:18">
      <c r="A1096" t="s">
        <v>688</v>
      </c>
      <c r="B1096" t="s">
        <v>3</v>
      </c>
      <c r="C1096" t="s">
        <v>53</v>
      </c>
      <c r="D1096">
        <v>-108.80289999999999</v>
      </c>
      <c r="E1096">
        <v>6.8334999999999999</v>
      </c>
      <c r="F1096">
        <v>4.0999999999999996</v>
      </c>
      <c r="G1096" t="s">
        <v>722</v>
      </c>
      <c r="H1096">
        <v>1071</v>
      </c>
      <c r="I1096">
        <v>86</v>
      </c>
      <c r="J1096">
        <v>0.15179999999999999</v>
      </c>
      <c r="K1096" t="s">
        <v>722</v>
      </c>
      <c r="L1096" t="s">
        <v>722</v>
      </c>
      <c r="M1096" t="s">
        <v>722</v>
      </c>
      <c r="N1096">
        <v>9.6555</v>
      </c>
      <c r="O1096">
        <v>2.1541000000000001</v>
      </c>
      <c r="P1096">
        <v>5.8135000000000003</v>
      </c>
      <c r="Q1096" t="s">
        <v>722</v>
      </c>
      <c r="R1096" t="e">
        <f>VLOOKUP(A1096,player_info!B:C,2,FALSE)</f>
        <v>#N/A</v>
      </c>
    </row>
    <row r="1097" spans="1:18">
      <c r="A1097" t="s">
        <v>917</v>
      </c>
      <c r="B1097" t="s">
        <v>2</v>
      </c>
      <c r="C1097" t="s">
        <v>53</v>
      </c>
      <c r="D1097">
        <v>-108.8218</v>
      </c>
      <c r="E1097">
        <v>7.4881000000000002</v>
      </c>
      <c r="F1097" t="s">
        <v>722</v>
      </c>
      <c r="G1097" t="s">
        <v>722</v>
      </c>
      <c r="H1097">
        <v>1072</v>
      </c>
      <c r="I1097">
        <v>189</v>
      </c>
      <c r="J1097">
        <v>0.26600000000000001</v>
      </c>
      <c r="K1097" t="s">
        <v>722</v>
      </c>
      <c r="L1097" t="s">
        <v>722</v>
      </c>
      <c r="M1097" t="s">
        <v>722</v>
      </c>
      <c r="N1097">
        <v>11.192600000000001</v>
      </c>
      <c r="O1097">
        <v>-0.03</v>
      </c>
      <c r="P1097">
        <v>4.3704999999999998</v>
      </c>
      <c r="Q1097" t="s">
        <v>722</v>
      </c>
      <c r="R1097" t="e">
        <f>VLOOKUP(A1097,player_info!B:C,2,FALSE)</f>
        <v>#N/A</v>
      </c>
    </row>
    <row r="1098" spans="1:18">
      <c r="A1098" t="s">
        <v>699</v>
      </c>
      <c r="B1098" t="s">
        <v>3</v>
      </c>
      <c r="C1098" t="s">
        <v>19</v>
      </c>
      <c r="D1098">
        <v>-108.8357</v>
      </c>
      <c r="E1098">
        <v>6.8007999999999997</v>
      </c>
      <c r="F1098">
        <v>1</v>
      </c>
      <c r="G1098" t="s">
        <v>722</v>
      </c>
      <c r="H1098">
        <v>1073</v>
      </c>
      <c r="I1098">
        <v>87</v>
      </c>
      <c r="J1098">
        <v>0.27629999999999999</v>
      </c>
      <c r="K1098" t="s">
        <v>722</v>
      </c>
      <c r="L1098" t="s">
        <v>722</v>
      </c>
      <c r="M1098" t="s">
        <v>722</v>
      </c>
      <c r="N1098">
        <v>16.625599999999999</v>
      </c>
      <c r="O1098">
        <v>-0.13569999999999999</v>
      </c>
      <c r="P1098">
        <v>4.3228</v>
      </c>
      <c r="Q1098" t="s">
        <v>722</v>
      </c>
      <c r="R1098" t="e">
        <f>VLOOKUP(A1098,player_info!B:C,2,FALSE)</f>
        <v>#N/A</v>
      </c>
    </row>
    <row r="1099" spans="1:18">
      <c r="A1099" t="s">
        <v>575</v>
      </c>
      <c r="B1099" t="s">
        <v>1</v>
      </c>
      <c r="C1099" t="s">
        <v>39</v>
      </c>
      <c r="D1099">
        <v>-108.86150000000001</v>
      </c>
      <c r="E1099">
        <v>25.511500000000002</v>
      </c>
      <c r="F1099">
        <v>32.799999999999997</v>
      </c>
      <c r="G1099" t="s">
        <v>722</v>
      </c>
      <c r="H1099">
        <v>1074</v>
      </c>
      <c r="I1099">
        <v>95</v>
      </c>
      <c r="J1099">
        <v>1.2161</v>
      </c>
      <c r="K1099" t="s">
        <v>722</v>
      </c>
      <c r="L1099" t="s">
        <v>722</v>
      </c>
      <c r="M1099" t="s">
        <v>722</v>
      </c>
      <c r="N1099">
        <v>47.523099999999999</v>
      </c>
      <c r="O1099">
        <v>-0.93020000000000003</v>
      </c>
      <c r="P1099">
        <v>5.2220000000000004</v>
      </c>
      <c r="Q1099" t="s">
        <v>722</v>
      </c>
      <c r="R1099" t="e">
        <f>VLOOKUP(A1099,player_info!B:C,2,FALSE)</f>
        <v>#N/A</v>
      </c>
    </row>
    <row r="1100" spans="1:18">
      <c r="A1100" t="s">
        <v>918</v>
      </c>
      <c r="B1100" t="s">
        <v>2</v>
      </c>
      <c r="C1100" t="s">
        <v>26</v>
      </c>
      <c r="D1100">
        <v>-109.0299</v>
      </c>
      <c r="E1100">
        <v>7.28</v>
      </c>
      <c r="F1100" t="s">
        <v>722</v>
      </c>
      <c r="G1100" t="s">
        <v>722</v>
      </c>
      <c r="H1100">
        <v>1075</v>
      </c>
      <c r="I1100">
        <v>190</v>
      </c>
      <c r="J1100">
        <v>0.26889999999999997</v>
      </c>
      <c r="K1100" t="s">
        <v>722</v>
      </c>
      <c r="L1100" t="s">
        <v>722</v>
      </c>
      <c r="M1100" t="s">
        <v>722</v>
      </c>
      <c r="N1100">
        <v>7.28</v>
      </c>
      <c r="O1100">
        <v>7.28</v>
      </c>
      <c r="P1100" t="s">
        <v>722</v>
      </c>
      <c r="Q1100" t="s">
        <v>722</v>
      </c>
      <c r="R1100" t="e">
        <f>VLOOKUP(A1100,player_info!B:C,2,FALSE)</f>
        <v>#N/A</v>
      </c>
    </row>
    <row r="1101" spans="1:18">
      <c r="A1101" t="s">
        <v>313</v>
      </c>
      <c r="B1101" t="s">
        <v>0</v>
      </c>
      <c r="C1101" t="s">
        <v>91</v>
      </c>
      <c r="D1101">
        <v>-109.0656</v>
      </c>
      <c r="E1101">
        <v>158.0847</v>
      </c>
      <c r="F1101">
        <v>170.72</v>
      </c>
      <c r="G1101" t="s">
        <v>722</v>
      </c>
      <c r="H1101">
        <v>1076</v>
      </c>
      <c r="I1101">
        <v>28</v>
      </c>
      <c r="J1101">
        <v>28.115200000000002</v>
      </c>
      <c r="K1101" t="s">
        <v>722</v>
      </c>
      <c r="L1101" t="s">
        <v>722</v>
      </c>
      <c r="M1101" t="s">
        <v>722</v>
      </c>
      <c r="N1101">
        <v>210.2741</v>
      </c>
      <c r="O1101">
        <v>88.281800000000004</v>
      </c>
      <c r="P1101">
        <v>6.4634999999999998</v>
      </c>
      <c r="Q1101">
        <v>11</v>
      </c>
      <c r="R1101" t="e">
        <f>VLOOKUP(A1101,player_info!B:C,2,FALSE)</f>
        <v>#N/A</v>
      </c>
    </row>
    <row r="1102" spans="1:18">
      <c r="A1102" t="s">
        <v>631</v>
      </c>
      <c r="B1102" t="s">
        <v>3</v>
      </c>
      <c r="C1102" t="s">
        <v>49</v>
      </c>
      <c r="D1102">
        <v>-109.07389999999999</v>
      </c>
      <c r="E1102">
        <v>6.5625999999999998</v>
      </c>
      <c r="F1102">
        <v>18.100000000000001</v>
      </c>
      <c r="G1102" t="s">
        <v>722</v>
      </c>
      <c r="H1102">
        <v>1077</v>
      </c>
      <c r="I1102">
        <v>88</v>
      </c>
      <c r="J1102">
        <v>0.255</v>
      </c>
      <c r="K1102" t="s">
        <v>722</v>
      </c>
      <c r="L1102" t="s">
        <v>722</v>
      </c>
      <c r="M1102" t="s">
        <v>722</v>
      </c>
      <c r="N1102">
        <v>11.862299999999999</v>
      </c>
      <c r="O1102">
        <v>0</v>
      </c>
      <c r="P1102">
        <v>4.9077999999999999</v>
      </c>
      <c r="Q1102" t="s">
        <v>722</v>
      </c>
      <c r="R1102" t="e">
        <f>VLOOKUP(A1102,player_info!B:C,2,FALSE)</f>
        <v>#N/A</v>
      </c>
    </row>
    <row r="1103" spans="1:18">
      <c r="A1103" t="s">
        <v>437</v>
      </c>
      <c r="B1103" t="s">
        <v>2</v>
      </c>
      <c r="C1103" t="s">
        <v>30</v>
      </c>
      <c r="D1103">
        <v>-109.1456</v>
      </c>
      <c r="E1103">
        <v>7.1642999999999999</v>
      </c>
      <c r="F1103">
        <v>53.8</v>
      </c>
      <c r="G1103" t="s">
        <v>722</v>
      </c>
      <c r="H1103">
        <v>1078</v>
      </c>
      <c r="I1103">
        <v>191</v>
      </c>
      <c r="J1103">
        <v>0.40029999999999999</v>
      </c>
      <c r="K1103" t="s">
        <v>722</v>
      </c>
      <c r="L1103" t="s">
        <v>722</v>
      </c>
      <c r="M1103" t="s">
        <v>722</v>
      </c>
      <c r="N1103">
        <v>10.588100000000001</v>
      </c>
      <c r="O1103">
        <v>3.6</v>
      </c>
      <c r="P1103">
        <v>6.4504999999999999</v>
      </c>
      <c r="Q1103" t="s">
        <v>722</v>
      </c>
      <c r="R1103" t="e">
        <f>VLOOKUP(A1103,player_info!B:C,2,FALSE)</f>
        <v>#N/A</v>
      </c>
    </row>
    <row r="1104" spans="1:18">
      <c r="A1104" t="s">
        <v>668</v>
      </c>
      <c r="B1104" t="s">
        <v>3</v>
      </c>
      <c r="C1104" t="s">
        <v>34</v>
      </c>
      <c r="D1104">
        <v>-109.15</v>
      </c>
      <c r="E1104">
        <v>6.4865000000000004</v>
      </c>
      <c r="F1104">
        <v>8.6</v>
      </c>
      <c r="G1104" t="s">
        <v>722</v>
      </c>
      <c r="H1104">
        <v>1079</v>
      </c>
      <c r="I1104">
        <v>89</v>
      </c>
      <c r="J1104">
        <v>0.45190000000000002</v>
      </c>
      <c r="K1104" t="s">
        <v>722</v>
      </c>
      <c r="L1104" t="s">
        <v>722</v>
      </c>
      <c r="M1104" t="s">
        <v>722</v>
      </c>
      <c r="N1104">
        <v>12.7201</v>
      </c>
      <c r="O1104">
        <v>0</v>
      </c>
      <c r="P1104">
        <v>4.7793000000000001</v>
      </c>
      <c r="Q1104" t="s">
        <v>722</v>
      </c>
      <c r="R1104" t="e">
        <f>VLOOKUP(A1104,player_info!B:C,2,FALSE)</f>
        <v>#N/A</v>
      </c>
    </row>
    <row r="1105" spans="1:18">
      <c r="A1105" t="s">
        <v>919</v>
      </c>
      <c r="B1105" t="s">
        <v>724</v>
      </c>
      <c r="C1105" t="s">
        <v>47</v>
      </c>
      <c r="D1105">
        <v>-109.27589999999999</v>
      </c>
      <c r="E1105">
        <v>22.5</v>
      </c>
      <c r="F1105">
        <v>1</v>
      </c>
      <c r="G1105" t="s">
        <v>722</v>
      </c>
      <c r="H1105">
        <v>1080</v>
      </c>
      <c r="I1105">
        <v>184</v>
      </c>
      <c r="J1105">
        <v>0.75</v>
      </c>
      <c r="K1105" t="s">
        <v>722</v>
      </c>
      <c r="L1105" t="s">
        <v>722</v>
      </c>
      <c r="M1105" t="s">
        <v>722</v>
      </c>
      <c r="N1105">
        <v>22.5</v>
      </c>
      <c r="O1105">
        <v>22.5</v>
      </c>
      <c r="P1105" t="s">
        <v>722</v>
      </c>
      <c r="Q1105" t="s">
        <v>722</v>
      </c>
      <c r="R1105" t="e">
        <f>VLOOKUP(A1105,player_info!B:C,2,FALSE)</f>
        <v>#N/A</v>
      </c>
    </row>
    <row r="1106" spans="1:18">
      <c r="A1106" t="s">
        <v>454</v>
      </c>
      <c r="B1106" t="s">
        <v>2</v>
      </c>
      <c r="C1106" t="s">
        <v>19</v>
      </c>
      <c r="D1106">
        <v>-109.45189999999999</v>
      </c>
      <c r="E1106">
        <v>6.8579999999999997</v>
      </c>
      <c r="F1106">
        <v>26</v>
      </c>
      <c r="G1106" t="s">
        <v>722</v>
      </c>
      <c r="H1106">
        <v>1081</v>
      </c>
      <c r="I1106">
        <v>192</v>
      </c>
      <c r="J1106">
        <v>0.24510000000000001</v>
      </c>
      <c r="K1106" t="s">
        <v>722</v>
      </c>
      <c r="L1106" t="s">
        <v>722</v>
      </c>
      <c r="M1106" t="s">
        <v>722</v>
      </c>
      <c r="N1106">
        <v>14.138199999999999</v>
      </c>
      <c r="O1106">
        <v>0</v>
      </c>
      <c r="P1106">
        <v>4.7636000000000003</v>
      </c>
      <c r="Q1106" t="s">
        <v>722</v>
      </c>
      <c r="R1106" t="e">
        <f>VLOOKUP(A1106,player_info!B:C,2,FALSE)</f>
        <v>#N/A</v>
      </c>
    </row>
    <row r="1107" spans="1:18">
      <c r="A1107" t="s">
        <v>537</v>
      </c>
      <c r="B1107" t="s">
        <v>3</v>
      </c>
      <c r="C1107" t="s">
        <v>24</v>
      </c>
      <c r="D1107">
        <v>-109.5077</v>
      </c>
      <c r="E1107">
        <v>6.1288</v>
      </c>
      <c r="F1107">
        <v>17.899999999999999</v>
      </c>
      <c r="G1107" t="s">
        <v>722</v>
      </c>
      <c r="H1107">
        <v>1082</v>
      </c>
      <c r="I1107">
        <v>90</v>
      </c>
      <c r="J1107">
        <v>0.41460000000000002</v>
      </c>
      <c r="K1107" t="s">
        <v>722</v>
      </c>
      <c r="L1107" t="s">
        <v>722</v>
      </c>
      <c r="M1107" t="s">
        <v>722</v>
      </c>
      <c r="N1107">
        <v>12.032</v>
      </c>
      <c r="O1107">
        <v>0.46329999999999999</v>
      </c>
      <c r="P1107">
        <v>4.5129000000000001</v>
      </c>
      <c r="Q1107" t="s">
        <v>722</v>
      </c>
      <c r="R1107" t="e">
        <f>VLOOKUP(A1107,player_info!B:C,2,FALSE)</f>
        <v>#N/A</v>
      </c>
    </row>
    <row r="1108" spans="1:18">
      <c r="A1108" t="s">
        <v>541</v>
      </c>
      <c r="B1108" t="s">
        <v>1</v>
      </c>
      <c r="C1108" t="s">
        <v>17</v>
      </c>
      <c r="D1108">
        <v>-109.53619999999999</v>
      </c>
      <c r="E1108">
        <v>24.8368</v>
      </c>
      <c r="F1108">
        <v>7.5</v>
      </c>
      <c r="G1108" t="s">
        <v>722</v>
      </c>
      <c r="H1108">
        <v>1083</v>
      </c>
      <c r="I1108">
        <v>96</v>
      </c>
      <c r="J1108">
        <v>1.2257</v>
      </c>
      <c r="K1108" t="s">
        <v>722</v>
      </c>
      <c r="L1108" t="s">
        <v>722</v>
      </c>
      <c r="M1108" t="s">
        <v>722</v>
      </c>
      <c r="N1108">
        <v>41.751899999999999</v>
      </c>
      <c r="O1108">
        <v>0.96540000000000004</v>
      </c>
      <c r="P1108">
        <v>3.1937000000000002</v>
      </c>
      <c r="Q1108" t="s">
        <v>722</v>
      </c>
      <c r="R1108" t="e">
        <f>VLOOKUP(A1108,player_info!B:C,2,FALSE)</f>
        <v>#N/A</v>
      </c>
    </row>
    <row r="1109" spans="1:18">
      <c r="A1109" t="s">
        <v>920</v>
      </c>
      <c r="B1109" t="s">
        <v>737</v>
      </c>
      <c r="C1109" t="s">
        <v>83</v>
      </c>
      <c r="D1109">
        <v>-109.5856</v>
      </c>
      <c r="E1109">
        <v>23</v>
      </c>
      <c r="F1109">
        <v>16</v>
      </c>
      <c r="G1109" t="s">
        <v>722</v>
      </c>
      <c r="H1109">
        <v>1084</v>
      </c>
      <c r="I1109">
        <v>218</v>
      </c>
      <c r="J1109">
        <v>0.5</v>
      </c>
      <c r="K1109" t="s">
        <v>722</v>
      </c>
      <c r="L1109" t="s">
        <v>722</v>
      </c>
      <c r="M1109" t="s">
        <v>722</v>
      </c>
      <c r="N1109">
        <v>36.799999999999997</v>
      </c>
      <c r="O1109">
        <v>0</v>
      </c>
      <c r="P1109">
        <v>8.0473999999999997</v>
      </c>
      <c r="Q1109" t="s">
        <v>722</v>
      </c>
      <c r="R1109" t="e">
        <f>VLOOKUP(A1109,player_info!B:C,2,FALSE)</f>
        <v>#N/A</v>
      </c>
    </row>
    <row r="1110" spans="1:18">
      <c r="A1110" t="s">
        <v>921</v>
      </c>
      <c r="B1110" t="s">
        <v>2</v>
      </c>
      <c r="C1110" t="s">
        <v>68</v>
      </c>
      <c r="D1110">
        <v>-109.6399</v>
      </c>
      <c r="E1110">
        <v>6.67</v>
      </c>
      <c r="F1110" t="s">
        <v>722</v>
      </c>
      <c r="G1110" t="s">
        <v>722</v>
      </c>
      <c r="H1110">
        <v>1085</v>
      </c>
      <c r="I1110">
        <v>193</v>
      </c>
      <c r="J1110">
        <v>0.12709999999999999</v>
      </c>
      <c r="K1110" t="s">
        <v>722</v>
      </c>
      <c r="L1110" t="s">
        <v>722</v>
      </c>
      <c r="M1110" t="s">
        <v>722</v>
      </c>
      <c r="N1110">
        <v>6.67</v>
      </c>
      <c r="O1110">
        <v>6.67</v>
      </c>
      <c r="P1110" t="s">
        <v>722</v>
      </c>
      <c r="Q1110" t="s">
        <v>722</v>
      </c>
      <c r="R1110" t="e">
        <f>VLOOKUP(A1110,player_info!B:C,2,FALSE)</f>
        <v>#N/A</v>
      </c>
    </row>
    <row r="1111" spans="1:18">
      <c r="A1111" t="s">
        <v>698</v>
      </c>
      <c r="B1111" t="s">
        <v>3</v>
      </c>
      <c r="C1111" t="s">
        <v>64</v>
      </c>
      <c r="D1111">
        <v>-109.6962</v>
      </c>
      <c r="E1111">
        <v>5.9402999999999997</v>
      </c>
      <c r="F1111" t="s">
        <v>722</v>
      </c>
      <c r="G1111" t="s">
        <v>722</v>
      </c>
      <c r="H1111">
        <v>1086</v>
      </c>
      <c r="I1111">
        <v>91</v>
      </c>
      <c r="J1111">
        <v>0.62280000000000002</v>
      </c>
      <c r="K1111" t="s">
        <v>722</v>
      </c>
      <c r="L1111" t="s">
        <v>722</v>
      </c>
      <c r="M1111" t="s">
        <v>722</v>
      </c>
      <c r="N1111">
        <v>10.6058</v>
      </c>
      <c r="O1111">
        <v>0</v>
      </c>
      <c r="P1111">
        <v>4.4923000000000002</v>
      </c>
      <c r="Q1111" t="s">
        <v>722</v>
      </c>
      <c r="R1111" t="e">
        <f>VLOOKUP(A1111,player_info!B:C,2,FALSE)</f>
        <v>#N/A</v>
      </c>
    </row>
    <row r="1112" spans="1:18">
      <c r="A1112" t="s">
        <v>922</v>
      </c>
      <c r="B1112" t="s">
        <v>2</v>
      </c>
      <c r="C1112" t="s">
        <v>22</v>
      </c>
      <c r="D1112">
        <v>-109.7542</v>
      </c>
      <c r="E1112">
        <v>6.5556999999999999</v>
      </c>
      <c r="F1112" t="s">
        <v>722</v>
      </c>
      <c r="G1112" t="s">
        <v>722</v>
      </c>
      <c r="H1112">
        <v>1087</v>
      </c>
      <c r="I1112">
        <v>194</v>
      </c>
      <c r="J1112">
        <v>0.1285</v>
      </c>
      <c r="K1112" t="s">
        <v>722</v>
      </c>
      <c r="L1112" t="s">
        <v>722</v>
      </c>
      <c r="M1112" t="s">
        <v>722</v>
      </c>
      <c r="N1112">
        <v>15.8545</v>
      </c>
      <c r="O1112">
        <v>0</v>
      </c>
      <c r="P1112">
        <v>3.4763000000000002</v>
      </c>
      <c r="Q1112" t="s">
        <v>722</v>
      </c>
      <c r="R1112" t="e">
        <f>VLOOKUP(A1112,player_info!B:C,2,FALSE)</f>
        <v>#N/A</v>
      </c>
    </row>
    <row r="1113" spans="1:18">
      <c r="A1113" t="s">
        <v>923</v>
      </c>
      <c r="B1113" t="s">
        <v>2</v>
      </c>
      <c r="C1113" t="s">
        <v>36</v>
      </c>
      <c r="D1113">
        <v>-109.7799</v>
      </c>
      <c r="E1113">
        <v>6.53</v>
      </c>
      <c r="F1113" t="s">
        <v>722</v>
      </c>
      <c r="G1113" t="s">
        <v>722</v>
      </c>
      <c r="H1113">
        <v>1088</v>
      </c>
      <c r="I1113">
        <v>195</v>
      </c>
      <c r="J1113">
        <v>0.28770000000000001</v>
      </c>
      <c r="K1113" t="s">
        <v>722</v>
      </c>
      <c r="L1113" t="s">
        <v>722</v>
      </c>
      <c r="M1113" t="s">
        <v>722</v>
      </c>
      <c r="N1113">
        <v>6.53</v>
      </c>
      <c r="O1113">
        <v>6.53</v>
      </c>
      <c r="P1113" t="s">
        <v>722</v>
      </c>
      <c r="Q1113" t="s">
        <v>722</v>
      </c>
      <c r="R1113" t="e">
        <f>VLOOKUP(A1113,player_info!B:C,2,FALSE)</f>
        <v>#N/A</v>
      </c>
    </row>
    <row r="1114" spans="1:18">
      <c r="A1114" t="s">
        <v>924</v>
      </c>
      <c r="B1114" t="s">
        <v>2</v>
      </c>
      <c r="C1114" t="s">
        <v>19</v>
      </c>
      <c r="D1114">
        <v>-109.9855</v>
      </c>
      <c r="E1114">
        <v>6.3243999999999998</v>
      </c>
      <c r="F1114" t="s">
        <v>722</v>
      </c>
      <c r="G1114" t="s">
        <v>722</v>
      </c>
      <c r="H1114">
        <v>1089</v>
      </c>
      <c r="I1114">
        <v>196</v>
      </c>
      <c r="J1114">
        <v>0.31480000000000002</v>
      </c>
      <c r="K1114" t="s">
        <v>722</v>
      </c>
      <c r="L1114" t="s">
        <v>722</v>
      </c>
      <c r="M1114" t="s">
        <v>722</v>
      </c>
      <c r="N1114">
        <v>9.4406999999999996</v>
      </c>
      <c r="O1114">
        <v>0</v>
      </c>
      <c r="P1114">
        <v>4.9173</v>
      </c>
      <c r="Q1114" t="s">
        <v>722</v>
      </c>
      <c r="R1114" t="e">
        <f>VLOOKUP(A1114,player_info!B:C,2,FALSE)</f>
        <v>#N/A</v>
      </c>
    </row>
    <row r="1115" spans="1:18">
      <c r="A1115" t="s">
        <v>925</v>
      </c>
      <c r="B1115" t="s">
        <v>724</v>
      </c>
      <c r="C1115" t="s">
        <v>22</v>
      </c>
      <c r="D1115">
        <v>-110.02589999999999</v>
      </c>
      <c r="E1115">
        <v>21.75</v>
      </c>
      <c r="F1115" t="s">
        <v>722</v>
      </c>
      <c r="G1115" t="s">
        <v>722</v>
      </c>
      <c r="H1115">
        <v>1090</v>
      </c>
      <c r="I1115">
        <v>185</v>
      </c>
      <c r="J1115">
        <v>6.7699999999999996E-2</v>
      </c>
      <c r="K1115" t="s">
        <v>722</v>
      </c>
      <c r="L1115" t="s">
        <v>722</v>
      </c>
      <c r="M1115" t="s">
        <v>722</v>
      </c>
      <c r="N1115">
        <v>24.3</v>
      </c>
      <c r="O1115">
        <v>17.5</v>
      </c>
      <c r="P1115">
        <v>5.9485000000000001</v>
      </c>
      <c r="Q1115" t="s">
        <v>722</v>
      </c>
      <c r="R1115" t="e">
        <f>VLOOKUP(A1115,player_info!B:C,2,FALSE)</f>
        <v>#N/A</v>
      </c>
    </row>
    <row r="1116" spans="1:18">
      <c r="A1116" t="s">
        <v>926</v>
      </c>
      <c r="B1116" t="s">
        <v>724</v>
      </c>
      <c r="C1116" t="s">
        <v>62</v>
      </c>
      <c r="D1116">
        <v>-110.02589999999999</v>
      </c>
      <c r="E1116">
        <v>21.75</v>
      </c>
      <c r="F1116">
        <v>1.5</v>
      </c>
      <c r="G1116" t="s">
        <v>722</v>
      </c>
      <c r="H1116">
        <v>1090</v>
      </c>
      <c r="I1116">
        <v>185</v>
      </c>
      <c r="J1116">
        <v>0.62050000000000005</v>
      </c>
      <c r="K1116" t="s">
        <v>722</v>
      </c>
      <c r="L1116" t="s">
        <v>722</v>
      </c>
      <c r="M1116" t="s">
        <v>722</v>
      </c>
      <c r="N1116">
        <v>25.2</v>
      </c>
      <c r="O1116">
        <v>16</v>
      </c>
      <c r="P1116">
        <v>5.3996000000000004</v>
      </c>
      <c r="Q1116" t="s">
        <v>722</v>
      </c>
      <c r="R1116" t="e">
        <f>VLOOKUP(A1116,player_info!B:C,2,FALSE)</f>
        <v>#N/A</v>
      </c>
    </row>
    <row r="1117" spans="1:18">
      <c r="A1117" t="s">
        <v>927</v>
      </c>
      <c r="B1117" t="s">
        <v>738</v>
      </c>
      <c r="C1117" t="s">
        <v>83</v>
      </c>
      <c r="D1117">
        <v>-110.0856</v>
      </c>
      <c r="E1117">
        <v>22.5</v>
      </c>
      <c r="F1117">
        <v>17.5</v>
      </c>
      <c r="G1117" t="s">
        <v>722</v>
      </c>
      <c r="H1117">
        <v>1092</v>
      </c>
      <c r="I1117">
        <v>219</v>
      </c>
      <c r="J1117">
        <v>0.25</v>
      </c>
      <c r="K1117" t="s">
        <v>722</v>
      </c>
      <c r="L1117" t="s">
        <v>722</v>
      </c>
      <c r="M1117" t="s">
        <v>722</v>
      </c>
      <c r="N1117">
        <v>36</v>
      </c>
      <c r="O1117">
        <v>0</v>
      </c>
      <c r="P1117">
        <v>7.7908999999999997</v>
      </c>
      <c r="Q1117" t="s">
        <v>722</v>
      </c>
      <c r="R1117" t="e">
        <f>VLOOKUP(A1117,player_info!B:C,2,FALSE)</f>
        <v>#N/A</v>
      </c>
    </row>
    <row r="1118" spans="1:18">
      <c r="A1118" t="s">
        <v>928</v>
      </c>
      <c r="B1118" t="s">
        <v>735</v>
      </c>
      <c r="C1118" t="s">
        <v>36</v>
      </c>
      <c r="D1118">
        <v>-110.0856</v>
      </c>
      <c r="E1118">
        <v>22.5</v>
      </c>
      <c r="F1118">
        <v>17</v>
      </c>
      <c r="G1118" t="s">
        <v>722</v>
      </c>
      <c r="H1118">
        <v>1092</v>
      </c>
      <c r="I1118">
        <v>219</v>
      </c>
      <c r="J1118">
        <v>1</v>
      </c>
      <c r="K1118" t="s">
        <v>722</v>
      </c>
      <c r="L1118" t="s">
        <v>722</v>
      </c>
      <c r="M1118" t="s">
        <v>722</v>
      </c>
      <c r="N1118">
        <v>25.5</v>
      </c>
      <c r="O1118">
        <v>17.5</v>
      </c>
      <c r="P1118">
        <v>6.0567000000000002</v>
      </c>
      <c r="Q1118" t="s">
        <v>722</v>
      </c>
      <c r="R1118" t="e">
        <f>VLOOKUP(A1118,player_info!B:C,2,FALSE)</f>
        <v>#N/A</v>
      </c>
    </row>
    <row r="1119" spans="1:18">
      <c r="A1119" t="s">
        <v>644</v>
      </c>
      <c r="B1119" t="s">
        <v>3</v>
      </c>
      <c r="C1119" t="s">
        <v>141</v>
      </c>
      <c r="D1119">
        <v>-110.14830000000001</v>
      </c>
      <c r="E1119">
        <v>5.4882</v>
      </c>
      <c r="F1119">
        <v>2.6</v>
      </c>
      <c r="G1119" t="s">
        <v>722</v>
      </c>
      <c r="H1119">
        <v>1094</v>
      </c>
      <c r="I1119">
        <v>92</v>
      </c>
      <c r="J1119">
        <v>0.49259999999999998</v>
      </c>
      <c r="K1119" t="s">
        <v>722</v>
      </c>
      <c r="L1119" t="s">
        <v>722</v>
      </c>
      <c r="M1119" t="s">
        <v>722</v>
      </c>
      <c r="N1119">
        <v>9.3181999999999992</v>
      </c>
      <c r="O1119">
        <v>0.77059999999999995</v>
      </c>
      <c r="P1119">
        <v>4.9901999999999997</v>
      </c>
      <c r="Q1119" t="s">
        <v>722</v>
      </c>
      <c r="R1119" t="e">
        <f>VLOOKUP(A1119,player_info!B:C,2,FALSE)</f>
        <v>#N/A</v>
      </c>
    </row>
    <row r="1120" spans="1:18">
      <c r="A1120" t="s">
        <v>929</v>
      </c>
      <c r="B1120" t="s">
        <v>2</v>
      </c>
      <c r="C1120" t="s">
        <v>132</v>
      </c>
      <c r="D1120">
        <v>-110.1498</v>
      </c>
      <c r="E1120">
        <v>6.1600999999999999</v>
      </c>
      <c r="F1120" t="s">
        <v>722</v>
      </c>
      <c r="G1120" t="s">
        <v>722</v>
      </c>
      <c r="H1120">
        <v>1095</v>
      </c>
      <c r="I1120">
        <v>197</v>
      </c>
      <c r="J1120">
        <v>0.317</v>
      </c>
      <c r="K1120" t="s">
        <v>722</v>
      </c>
      <c r="L1120" t="s">
        <v>722</v>
      </c>
      <c r="M1120" t="s">
        <v>722</v>
      </c>
      <c r="N1120">
        <v>9.1954999999999991</v>
      </c>
      <c r="O1120">
        <v>0</v>
      </c>
      <c r="P1120">
        <v>4.9924999999999997</v>
      </c>
      <c r="Q1120" t="s">
        <v>722</v>
      </c>
      <c r="R1120" t="e">
        <f>VLOOKUP(A1120,player_info!B:C,2,FALSE)</f>
        <v>#N/A</v>
      </c>
    </row>
    <row r="1121" spans="1:18">
      <c r="A1121" t="s">
        <v>930</v>
      </c>
      <c r="B1121" t="s">
        <v>739</v>
      </c>
      <c r="C1121" t="s">
        <v>75</v>
      </c>
      <c r="D1121">
        <v>-110.1613</v>
      </c>
      <c r="E1121">
        <v>21.614599999999999</v>
      </c>
      <c r="F1121">
        <v>47</v>
      </c>
      <c r="G1121" t="s">
        <v>722</v>
      </c>
      <c r="H1121">
        <v>1096</v>
      </c>
      <c r="I1121">
        <v>187</v>
      </c>
      <c r="J1121">
        <v>0.997</v>
      </c>
      <c r="K1121" t="s">
        <v>722</v>
      </c>
      <c r="L1121" t="s">
        <v>722</v>
      </c>
      <c r="M1121" t="s">
        <v>722</v>
      </c>
      <c r="N1121">
        <v>24.8993</v>
      </c>
      <c r="O1121">
        <v>18.5</v>
      </c>
      <c r="P1121">
        <v>6.1466000000000003</v>
      </c>
      <c r="Q1121" t="s">
        <v>722</v>
      </c>
      <c r="R1121" t="e">
        <f>VLOOKUP(A1121,player_info!B:C,2,FALSE)</f>
        <v>#N/A</v>
      </c>
    </row>
    <row r="1122" spans="1:18">
      <c r="A1122" t="s">
        <v>371</v>
      </c>
      <c r="B1122" t="s">
        <v>2</v>
      </c>
      <c r="C1122" t="s">
        <v>88</v>
      </c>
      <c r="D1122">
        <v>-110.4508</v>
      </c>
      <c r="E1122">
        <v>5.8590999999999998</v>
      </c>
      <c r="F1122" t="s">
        <v>722</v>
      </c>
      <c r="G1122" t="s">
        <v>722</v>
      </c>
      <c r="H1122">
        <v>1097</v>
      </c>
      <c r="I1122">
        <v>198</v>
      </c>
      <c r="J1122">
        <v>0.13780000000000001</v>
      </c>
      <c r="K1122" t="s">
        <v>722</v>
      </c>
      <c r="L1122" t="s">
        <v>722</v>
      </c>
      <c r="M1122" t="s">
        <v>722</v>
      </c>
      <c r="N1122">
        <v>14.2804</v>
      </c>
      <c r="O1122">
        <v>-1.071</v>
      </c>
      <c r="P1122">
        <v>4.5119999999999996</v>
      </c>
      <c r="Q1122" t="s">
        <v>722</v>
      </c>
      <c r="R1122" t="e">
        <f>VLOOKUP(A1122,player_info!B:C,2,FALSE)</f>
        <v>#N/A</v>
      </c>
    </row>
    <row r="1123" spans="1:18">
      <c r="A1123" t="s">
        <v>931</v>
      </c>
      <c r="B1123" t="s">
        <v>2</v>
      </c>
      <c r="C1123" t="s">
        <v>341</v>
      </c>
      <c r="D1123">
        <v>-110.48269999999999</v>
      </c>
      <c r="E1123">
        <v>5.8272000000000004</v>
      </c>
      <c r="F1123" t="s">
        <v>722</v>
      </c>
      <c r="G1123" t="s">
        <v>722</v>
      </c>
      <c r="H1123">
        <v>1098</v>
      </c>
      <c r="I1123">
        <v>199</v>
      </c>
      <c r="J1123">
        <v>0.25609999999999999</v>
      </c>
      <c r="K1123" t="s">
        <v>722</v>
      </c>
      <c r="L1123" t="s">
        <v>722</v>
      </c>
      <c r="M1123" t="s">
        <v>722</v>
      </c>
      <c r="N1123">
        <v>12.5665</v>
      </c>
      <c r="O1123">
        <v>0</v>
      </c>
      <c r="P1123">
        <v>4.3057999999999996</v>
      </c>
      <c r="Q1123" t="s">
        <v>722</v>
      </c>
      <c r="R1123" t="e">
        <f>VLOOKUP(A1123,player_info!B:C,2,FALSE)</f>
        <v>#N/A</v>
      </c>
    </row>
    <row r="1124" spans="1:18">
      <c r="A1124" t="s">
        <v>546</v>
      </c>
      <c r="B1124" t="s">
        <v>3</v>
      </c>
      <c r="C1124" t="s">
        <v>95</v>
      </c>
      <c r="D1124">
        <v>-110.4896</v>
      </c>
      <c r="E1124">
        <v>5.1468999999999996</v>
      </c>
      <c r="F1124">
        <v>11.5</v>
      </c>
      <c r="G1124" t="s">
        <v>722</v>
      </c>
      <c r="H1124">
        <v>1099</v>
      </c>
      <c r="I1124">
        <v>93</v>
      </c>
      <c r="J1124">
        <v>0.42859999999999998</v>
      </c>
      <c r="K1124" t="s">
        <v>722</v>
      </c>
      <c r="L1124" t="s">
        <v>722</v>
      </c>
      <c r="M1124" t="s">
        <v>722</v>
      </c>
      <c r="N1124">
        <v>10.732200000000001</v>
      </c>
      <c r="O1124">
        <v>0</v>
      </c>
      <c r="P1124">
        <v>4.1040999999999999</v>
      </c>
      <c r="Q1124" t="s">
        <v>722</v>
      </c>
      <c r="R1124" t="e">
        <f>VLOOKUP(A1124,player_info!B:C,2,FALSE)</f>
        <v>#N/A</v>
      </c>
    </row>
    <row r="1125" spans="1:18">
      <c r="A1125" t="s">
        <v>932</v>
      </c>
      <c r="B1125" t="s">
        <v>735</v>
      </c>
      <c r="C1125" t="s">
        <v>62</v>
      </c>
      <c r="D1125">
        <v>-110.5856</v>
      </c>
      <c r="E1125">
        <v>22</v>
      </c>
      <c r="F1125">
        <v>14.5</v>
      </c>
      <c r="G1125" t="s">
        <v>722</v>
      </c>
      <c r="H1125">
        <v>1100</v>
      </c>
      <c r="I1125">
        <v>221</v>
      </c>
      <c r="J1125">
        <v>1</v>
      </c>
      <c r="K1125" t="s">
        <v>722</v>
      </c>
      <c r="L1125" t="s">
        <v>722</v>
      </c>
      <c r="M1125" t="s">
        <v>722</v>
      </c>
      <c r="N1125">
        <v>35.200000000000003</v>
      </c>
      <c r="O1125">
        <v>0</v>
      </c>
      <c r="P1125">
        <v>7.5343999999999998</v>
      </c>
      <c r="Q1125" t="s">
        <v>722</v>
      </c>
      <c r="R1125" t="e">
        <f>VLOOKUP(A1125,player_info!B:C,2,FALSE)</f>
        <v>#N/A</v>
      </c>
    </row>
    <row r="1126" spans="1:18">
      <c r="A1126" t="s">
        <v>222</v>
      </c>
      <c r="B1126" t="s">
        <v>1</v>
      </c>
      <c r="C1126" t="s">
        <v>57</v>
      </c>
      <c r="D1126">
        <v>-110.6191</v>
      </c>
      <c r="E1126">
        <v>23.754000000000001</v>
      </c>
      <c r="F1126">
        <v>52.4</v>
      </c>
      <c r="G1126" t="s">
        <v>722</v>
      </c>
      <c r="H1126">
        <v>1101</v>
      </c>
      <c r="I1126">
        <v>97</v>
      </c>
      <c r="J1126">
        <v>0.64810000000000001</v>
      </c>
      <c r="K1126" t="s">
        <v>722</v>
      </c>
      <c r="L1126" t="s">
        <v>722</v>
      </c>
      <c r="M1126" t="s">
        <v>722</v>
      </c>
      <c r="N1126">
        <v>42.572600000000001</v>
      </c>
      <c r="O1126">
        <v>-1.0626</v>
      </c>
      <c r="P1126">
        <v>3.0116000000000001</v>
      </c>
      <c r="Q1126" t="s">
        <v>722</v>
      </c>
      <c r="R1126">
        <f>VLOOKUP(A1126,player_info!B:C,2,FALSE)</f>
        <v>19</v>
      </c>
    </row>
    <row r="1127" spans="1:18">
      <c r="A1127" t="s">
        <v>398</v>
      </c>
      <c r="B1127" t="s">
        <v>2</v>
      </c>
      <c r="C1127" t="s">
        <v>39</v>
      </c>
      <c r="D1127">
        <v>-110.6947</v>
      </c>
      <c r="E1127">
        <v>5.6153000000000004</v>
      </c>
      <c r="F1127" t="s">
        <v>722</v>
      </c>
      <c r="G1127" t="s">
        <v>722</v>
      </c>
      <c r="H1127">
        <v>1102</v>
      </c>
      <c r="I1127">
        <v>200</v>
      </c>
      <c r="J1127">
        <v>0.1186</v>
      </c>
      <c r="K1127" t="s">
        <v>722</v>
      </c>
      <c r="L1127" t="s">
        <v>722</v>
      </c>
      <c r="M1127" t="s">
        <v>722</v>
      </c>
      <c r="N1127">
        <v>15.4199</v>
      </c>
      <c r="O1127">
        <v>0</v>
      </c>
      <c r="P1127">
        <v>4.2362000000000002</v>
      </c>
      <c r="Q1127" t="s">
        <v>722</v>
      </c>
      <c r="R1127" t="e">
        <f>VLOOKUP(A1127,player_info!B:C,2,FALSE)</f>
        <v>#N/A</v>
      </c>
    </row>
    <row r="1128" spans="1:18">
      <c r="A1128" t="s">
        <v>934</v>
      </c>
      <c r="B1128" t="s">
        <v>2</v>
      </c>
      <c r="C1128" t="s">
        <v>30</v>
      </c>
      <c r="D1128">
        <v>-110.783</v>
      </c>
      <c r="E1128">
        <v>5.5269000000000004</v>
      </c>
      <c r="F1128" t="s">
        <v>722</v>
      </c>
      <c r="G1128" t="s">
        <v>722</v>
      </c>
      <c r="H1128">
        <v>1103</v>
      </c>
      <c r="I1128">
        <v>201</v>
      </c>
      <c r="J1128">
        <v>8.6599999999999996E-2</v>
      </c>
      <c r="K1128" t="s">
        <v>722</v>
      </c>
      <c r="L1128" t="s">
        <v>722</v>
      </c>
      <c r="M1128" t="s">
        <v>722</v>
      </c>
      <c r="N1128">
        <v>13.4459</v>
      </c>
      <c r="O1128">
        <v>-0.4269</v>
      </c>
      <c r="P1128">
        <v>5.2777000000000003</v>
      </c>
      <c r="Q1128" t="s">
        <v>722</v>
      </c>
      <c r="R1128" t="e">
        <f>VLOOKUP(A1128,player_info!B:C,2,FALSE)</f>
        <v>#N/A</v>
      </c>
    </row>
    <row r="1129" spans="1:18">
      <c r="A1129" t="s">
        <v>935</v>
      </c>
      <c r="B1129" t="s">
        <v>3</v>
      </c>
      <c r="C1129" t="s">
        <v>30</v>
      </c>
      <c r="D1129">
        <v>-110.79219999999999</v>
      </c>
      <c r="E1129">
        <v>4.8441999999999998</v>
      </c>
      <c r="F1129" t="s">
        <v>722</v>
      </c>
      <c r="G1129" t="s">
        <v>722</v>
      </c>
      <c r="H1129">
        <v>1104</v>
      </c>
      <c r="I1129">
        <v>94</v>
      </c>
      <c r="J1129">
        <v>0.25669999999999998</v>
      </c>
      <c r="K1129" t="s">
        <v>722</v>
      </c>
      <c r="L1129" t="s">
        <v>722</v>
      </c>
      <c r="M1129" t="s">
        <v>722</v>
      </c>
      <c r="N1129">
        <v>11.5261</v>
      </c>
      <c r="O1129">
        <v>0</v>
      </c>
      <c r="P1129">
        <v>2.7387000000000001</v>
      </c>
      <c r="Q1129" t="s">
        <v>722</v>
      </c>
      <c r="R1129" t="e">
        <f>VLOOKUP(A1129,player_info!B:C,2,FALSE)</f>
        <v>#N/A</v>
      </c>
    </row>
    <row r="1130" spans="1:18">
      <c r="A1130" t="s">
        <v>377</v>
      </c>
      <c r="B1130" t="s">
        <v>2</v>
      </c>
      <c r="C1130" t="s">
        <v>17</v>
      </c>
      <c r="D1130">
        <v>-110.84350000000001</v>
      </c>
      <c r="E1130">
        <v>5.4664000000000001</v>
      </c>
      <c r="F1130">
        <v>19.7</v>
      </c>
      <c r="G1130" t="s">
        <v>722</v>
      </c>
      <c r="H1130">
        <v>1105</v>
      </c>
      <c r="I1130">
        <v>202</v>
      </c>
      <c r="J1130">
        <v>6.1600000000000002E-2</v>
      </c>
      <c r="K1130" t="s">
        <v>722</v>
      </c>
      <c r="L1130" t="s">
        <v>722</v>
      </c>
      <c r="M1130" t="s">
        <v>722</v>
      </c>
      <c r="N1130">
        <v>9.7398000000000007</v>
      </c>
      <c r="O1130">
        <v>0</v>
      </c>
      <c r="P1130">
        <v>6.0933000000000002</v>
      </c>
      <c r="Q1130" t="s">
        <v>722</v>
      </c>
      <c r="R1130" t="e">
        <f>VLOOKUP(A1130,player_info!B:C,2,FALSE)</f>
        <v>#N/A</v>
      </c>
    </row>
    <row r="1131" spans="1:18">
      <c r="A1131" t="s">
        <v>936</v>
      </c>
      <c r="B1131" t="s">
        <v>2</v>
      </c>
      <c r="C1131" t="s">
        <v>91</v>
      </c>
      <c r="D1131">
        <v>-110.89570000000001</v>
      </c>
      <c r="E1131">
        <v>5.4142000000000001</v>
      </c>
      <c r="F1131" t="s">
        <v>722</v>
      </c>
      <c r="G1131" t="s">
        <v>722</v>
      </c>
      <c r="H1131">
        <v>1106</v>
      </c>
      <c r="I1131">
        <v>203</v>
      </c>
      <c r="J1131">
        <v>2.12E-2</v>
      </c>
      <c r="K1131" t="s">
        <v>722</v>
      </c>
      <c r="L1131" t="s">
        <v>722</v>
      </c>
      <c r="M1131" t="s">
        <v>722</v>
      </c>
      <c r="N1131">
        <v>8.7651000000000003</v>
      </c>
      <c r="O1131">
        <v>0</v>
      </c>
      <c r="P1131">
        <v>5.0552000000000001</v>
      </c>
      <c r="Q1131" t="s">
        <v>722</v>
      </c>
      <c r="R1131" t="e">
        <f>VLOOKUP(A1131,player_info!B:C,2,FALSE)</f>
        <v>#N/A</v>
      </c>
    </row>
    <row r="1132" spans="1:18">
      <c r="A1132" t="s">
        <v>937</v>
      </c>
      <c r="B1132" t="s">
        <v>1</v>
      </c>
      <c r="C1132" t="s">
        <v>85</v>
      </c>
      <c r="D1132">
        <v>-110.90479999999999</v>
      </c>
      <c r="E1132">
        <v>23.468299999999999</v>
      </c>
      <c r="F1132" t="s">
        <v>722</v>
      </c>
      <c r="G1132" t="s">
        <v>722</v>
      </c>
      <c r="H1132">
        <v>1107</v>
      </c>
      <c r="I1132">
        <v>98</v>
      </c>
      <c r="J1132">
        <v>1.3428</v>
      </c>
      <c r="K1132" t="s">
        <v>722</v>
      </c>
      <c r="L1132" t="s">
        <v>722</v>
      </c>
      <c r="M1132" t="s">
        <v>722</v>
      </c>
      <c r="N1132">
        <v>44.904699999999998</v>
      </c>
      <c r="O1132">
        <v>3.8039999999999998</v>
      </c>
      <c r="P1132">
        <v>4.1714000000000002</v>
      </c>
      <c r="Q1132" t="s">
        <v>722</v>
      </c>
      <c r="R1132" t="e">
        <f>VLOOKUP(A1132,player_info!B:C,2,FALSE)</f>
        <v>#N/A</v>
      </c>
    </row>
    <row r="1133" spans="1:18">
      <c r="A1133" t="s">
        <v>938</v>
      </c>
      <c r="B1133" t="s">
        <v>2</v>
      </c>
      <c r="C1133" t="s">
        <v>19</v>
      </c>
      <c r="D1133">
        <v>-110.9147</v>
      </c>
      <c r="E1133">
        <v>5.3952</v>
      </c>
      <c r="F1133" t="s">
        <v>722</v>
      </c>
      <c r="G1133" t="s">
        <v>722</v>
      </c>
      <c r="H1133">
        <v>1108</v>
      </c>
      <c r="I1133">
        <v>204</v>
      </c>
      <c r="J1133">
        <v>5.9700000000000003E-2</v>
      </c>
      <c r="K1133" t="s">
        <v>722</v>
      </c>
      <c r="L1133" t="s">
        <v>722</v>
      </c>
      <c r="M1133" t="s">
        <v>722</v>
      </c>
      <c r="N1133">
        <v>11.6434</v>
      </c>
      <c r="O1133">
        <v>0</v>
      </c>
      <c r="P1133">
        <v>4.3756000000000004</v>
      </c>
      <c r="Q1133" t="s">
        <v>722</v>
      </c>
      <c r="R1133" t="e">
        <f>VLOOKUP(A1133,player_info!B:C,2,FALSE)</f>
        <v>#N/A</v>
      </c>
    </row>
    <row r="1134" spans="1:18">
      <c r="A1134" t="s">
        <v>939</v>
      </c>
      <c r="B1134" t="s">
        <v>2</v>
      </c>
      <c r="C1134" t="s">
        <v>141</v>
      </c>
      <c r="D1134">
        <v>-110.919</v>
      </c>
      <c r="E1134">
        <v>5.391</v>
      </c>
      <c r="F1134" t="s">
        <v>722</v>
      </c>
      <c r="G1134" t="s">
        <v>722</v>
      </c>
      <c r="H1134">
        <v>1109</v>
      </c>
      <c r="I1134">
        <v>205</v>
      </c>
      <c r="J1134">
        <v>0.25190000000000001</v>
      </c>
      <c r="K1134" t="s">
        <v>722</v>
      </c>
      <c r="L1134" t="s">
        <v>722</v>
      </c>
      <c r="M1134" t="s">
        <v>722</v>
      </c>
      <c r="N1134">
        <v>12.7517</v>
      </c>
      <c r="O1134">
        <v>0</v>
      </c>
      <c r="P1134">
        <v>4.0921000000000003</v>
      </c>
      <c r="Q1134" t="s">
        <v>722</v>
      </c>
      <c r="R1134" t="e">
        <f>VLOOKUP(A1134,player_info!B:C,2,FALSE)</f>
        <v>#N/A</v>
      </c>
    </row>
    <row r="1135" spans="1:18">
      <c r="A1135" t="s">
        <v>940</v>
      </c>
      <c r="B1135" t="s">
        <v>2</v>
      </c>
      <c r="C1135" t="s">
        <v>24</v>
      </c>
      <c r="D1135">
        <v>-111.0299</v>
      </c>
      <c r="E1135">
        <v>5.28</v>
      </c>
      <c r="F1135" t="s">
        <v>722</v>
      </c>
      <c r="G1135" t="s">
        <v>722</v>
      </c>
      <c r="H1135">
        <v>1110</v>
      </c>
      <c r="I1135">
        <v>206</v>
      </c>
      <c r="J1135">
        <v>0.32679999999999998</v>
      </c>
      <c r="K1135" t="s">
        <v>722</v>
      </c>
      <c r="L1135" t="s">
        <v>722</v>
      </c>
      <c r="M1135" t="s">
        <v>722</v>
      </c>
      <c r="N1135">
        <v>5.28</v>
      </c>
      <c r="O1135">
        <v>5.28</v>
      </c>
      <c r="P1135" t="s">
        <v>722</v>
      </c>
      <c r="Q1135" t="s">
        <v>722</v>
      </c>
      <c r="R1135" t="e">
        <f>VLOOKUP(A1135,player_info!B:C,2,FALSE)</f>
        <v>#N/A</v>
      </c>
    </row>
    <row r="1136" spans="1:18">
      <c r="A1136" t="s">
        <v>695</v>
      </c>
      <c r="B1136" t="s">
        <v>3</v>
      </c>
      <c r="C1136" t="s">
        <v>57</v>
      </c>
      <c r="D1136">
        <v>-111.0441</v>
      </c>
      <c r="E1136">
        <v>4.5923999999999996</v>
      </c>
      <c r="F1136" t="s">
        <v>722</v>
      </c>
      <c r="G1136" t="s">
        <v>722</v>
      </c>
      <c r="H1136">
        <v>1111</v>
      </c>
      <c r="I1136">
        <v>95</v>
      </c>
      <c r="J1136">
        <v>5.2600000000000001E-2</v>
      </c>
      <c r="K1136" t="s">
        <v>722</v>
      </c>
      <c r="L1136" t="s">
        <v>722</v>
      </c>
      <c r="M1136" t="s">
        <v>722</v>
      </c>
      <c r="N1136">
        <v>11.5083</v>
      </c>
      <c r="O1136">
        <v>0</v>
      </c>
      <c r="P1136">
        <v>3.7252999999999998</v>
      </c>
      <c r="Q1136" t="s">
        <v>722</v>
      </c>
      <c r="R1136" t="e">
        <f>VLOOKUP(A1136,player_info!B:C,2,FALSE)</f>
        <v>#N/A</v>
      </c>
    </row>
    <row r="1137" spans="1:18">
      <c r="A1137" t="s">
        <v>681</v>
      </c>
      <c r="B1137" t="s">
        <v>3</v>
      </c>
      <c r="C1137" t="s">
        <v>71</v>
      </c>
      <c r="D1137">
        <v>-111.0539</v>
      </c>
      <c r="E1137">
        <v>4.5826000000000002</v>
      </c>
      <c r="F1137">
        <v>6.1</v>
      </c>
      <c r="G1137" t="s">
        <v>722</v>
      </c>
      <c r="H1137">
        <v>1112</v>
      </c>
      <c r="I1137">
        <v>96</v>
      </c>
      <c r="J1137">
        <v>0.20519999999999999</v>
      </c>
      <c r="K1137" t="s">
        <v>722</v>
      </c>
      <c r="L1137" t="s">
        <v>722</v>
      </c>
      <c r="M1137" t="s">
        <v>722</v>
      </c>
      <c r="N1137">
        <v>7.3647</v>
      </c>
      <c r="O1137">
        <v>1.4449000000000001</v>
      </c>
      <c r="P1137">
        <v>6.2111999999999998</v>
      </c>
      <c r="Q1137" t="s">
        <v>722</v>
      </c>
      <c r="R1137" t="e">
        <f>VLOOKUP(A1137,player_info!B:C,2,FALSE)</f>
        <v>#N/A</v>
      </c>
    </row>
    <row r="1138" spans="1:18">
      <c r="A1138" t="s">
        <v>941</v>
      </c>
      <c r="B1138" t="s">
        <v>725</v>
      </c>
      <c r="C1138" t="s">
        <v>24</v>
      </c>
      <c r="D1138">
        <v>-111.13160000000001</v>
      </c>
      <c r="E1138">
        <v>20.644300000000001</v>
      </c>
      <c r="F1138">
        <v>7.5</v>
      </c>
      <c r="G1138" t="s">
        <v>722</v>
      </c>
      <c r="H1138">
        <v>1113</v>
      </c>
      <c r="I1138">
        <v>188</v>
      </c>
      <c r="J1138">
        <v>0.45610000000000001</v>
      </c>
      <c r="K1138" t="s">
        <v>722</v>
      </c>
      <c r="L1138" t="s">
        <v>722</v>
      </c>
      <c r="M1138" t="s">
        <v>722</v>
      </c>
      <c r="N1138">
        <v>37.825299999999999</v>
      </c>
      <c r="O1138">
        <v>0</v>
      </c>
      <c r="P1138">
        <v>3.3054999999999999</v>
      </c>
      <c r="Q1138" t="s">
        <v>722</v>
      </c>
      <c r="R1138" t="e">
        <f>VLOOKUP(A1138,player_info!B:C,2,FALSE)</f>
        <v>#N/A</v>
      </c>
    </row>
    <row r="1139" spans="1:18">
      <c r="A1139" t="s">
        <v>663</v>
      </c>
      <c r="B1139" t="s">
        <v>3</v>
      </c>
      <c r="C1139" t="s">
        <v>68</v>
      </c>
      <c r="D1139">
        <v>-111.1395</v>
      </c>
      <c r="E1139">
        <v>4.4969999999999999</v>
      </c>
      <c r="F1139">
        <v>7.1</v>
      </c>
      <c r="G1139" t="s">
        <v>722</v>
      </c>
      <c r="H1139">
        <v>1114</v>
      </c>
      <c r="I1139">
        <v>97</v>
      </c>
      <c r="J1139">
        <v>0.42249999999999999</v>
      </c>
      <c r="K1139" t="s">
        <v>722</v>
      </c>
      <c r="L1139" t="s">
        <v>722</v>
      </c>
      <c r="M1139" t="s">
        <v>722</v>
      </c>
      <c r="N1139">
        <v>5.7508999999999997</v>
      </c>
      <c r="O1139">
        <v>3</v>
      </c>
      <c r="P1139">
        <v>6.6215000000000002</v>
      </c>
      <c r="Q1139" t="s">
        <v>722</v>
      </c>
      <c r="R1139" t="e">
        <f>VLOOKUP(A1139,player_info!B:C,2,FALSE)</f>
        <v>#N/A</v>
      </c>
    </row>
    <row r="1140" spans="1:18">
      <c r="A1140" t="s">
        <v>942</v>
      </c>
      <c r="B1140" t="s">
        <v>739</v>
      </c>
      <c r="C1140" t="s">
        <v>44</v>
      </c>
      <c r="D1140">
        <v>-111.185</v>
      </c>
      <c r="E1140">
        <v>20.590900000000001</v>
      </c>
      <c r="F1140" t="s">
        <v>722</v>
      </c>
      <c r="G1140" t="s">
        <v>722</v>
      </c>
      <c r="H1140">
        <v>1115</v>
      </c>
      <c r="I1140">
        <v>189</v>
      </c>
      <c r="J1140">
        <v>1.1223000000000001</v>
      </c>
      <c r="K1140" t="s">
        <v>722</v>
      </c>
      <c r="L1140" t="s">
        <v>722</v>
      </c>
      <c r="M1140" t="s">
        <v>722</v>
      </c>
      <c r="N1140">
        <v>42.306699999999999</v>
      </c>
      <c r="O1140">
        <v>0</v>
      </c>
      <c r="P1140">
        <v>7.0464000000000002</v>
      </c>
      <c r="Q1140" t="s">
        <v>722</v>
      </c>
      <c r="R1140" t="e">
        <f>VLOOKUP(A1140,player_info!B:C,2,FALSE)</f>
        <v>#N/A</v>
      </c>
    </row>
    <row r="1141" spans="1:18">
      <c r="A1141" t="s">
        <v>943</v>
      </c>
      <c r="B1141" t="s">
        <v>2</v>
      </c>
      <c r="C1141" t="s">
        <v>41</v>
      </c>
      <c r="D1141">
        <v>-111.31189999999999</v>
      </c>
      <c r="E1141">
        <v>4.9980000000000002</v>
      </c>
      <c r="F1141" t="s">
        <v>722</v>
      </c>
      <c r="G1141" t="s">
        <v>722</v>
      </c>
      <c r="H1141">
        <v>1116</v>
      </c>
      <c r="I1141">
        <v>207</v>
      </c>
      <c r="J1141">
        <v>0.23830000000000001</v>
      </c>
      <c r="K1141" t="s">
        <v>722</v>
      </c>
      <c r="L1141" t="s">
        <v>722</v>
      </c>
      <c r="M1141" t="s">
        <v>722</v>
      </c>
      <c r="N1141">
        <v>11.891999999999999</v>
      </c>
      <c r="O1141">
        <v>0</v>
      </c>
      <c r="P1141">
        <v>4.3265000000000002</v>
      </c>
      <c r="Q1141" t="s">
        <v>722</v>
      </c>
      <c r="R1141" t="e">
        <f>VLOOKUP(A1141,player_info!B:C,2,FALSE)</f>
        <v>#N/A</v>
      </c>
    </row>
    <row r="1142" spans="1:18">
      <c r="A1142" t="s">
        <v>944</v>
      </c>
      <c r="B1142" t="s">
        <v>3</v>
      </c>
      <c r="C1142" t="s">
        <v>75</v>
      </c>
      <c r="D1142">
        <v>-111.37860000000001</v>
      </c>
      <c r="E1142">
        <v>4.2579000000000002</v>
      </c>
      <c r="F1142" t="s">
        <v>722</v>
      </c>
      <c r="G1142" t="s">
        <v>722</v>
      </c>
      <c r="H1142">
        <v>1117</v>
      </c>
      <c r="I1142">
        <v>98</v>
      </c>
      <c r="J1142">
        <v>0.4032</v>
      </c>
      <c r="K1142" t="s">
        <v>722</v>
      </c>
      <c r="L1142" t="s">
        <v>722</v>
      </c>
      <c r="M1142" t="s">
        <v>722</v>
      </c>
      <c r="N1142">
        <v>7.4782000000000002</v>
      </c>
      <c r="O1142">
        <v>-0.18</v>
      </c>
      <c r="P1142">
        <v>4.0289999999999999</v>
      </c>
      <c r="Q1142" t="s">
        <v>722</v>
      </c>
      <c r="R1142" t="e">
        <f>VLOOKUP(A1142,player_info!B:C,2,FALSE)</f>
        <v>#N/A</v>
      </c>
    </row>
    <row r="1143" spans="1:18">
      <c r="A1143" t="s">
        <v>388</v>
      </c>
      <c r="B1143" t="s">
        <v>2</v>
      </c>
      <c r="C1143" t="s">
        <v>47</v>
      </c>
      <c r="D1143">
        <v>-111.4014</v>
      </c>
      <c r="E1143">
        <v>4.9085000000000001</v>
      </c>
      <c r="F1143" t="s">
        <v>722</v>
      </c>
      <c r="G1143" t="s">
        <v>722</v>
      </c>
      <c r="H1143">
        <v>1118</v>
      </c>
      <c r="I1143">
        <v>208</v>
      </c>
      <c r="J1143">
        <v>0.32390000000000002</v>
      </c>
      <c r="K1143" t="s">
        <v>722</v>
      </c>
      <c r="L1143" t="s">
        <v>722</v>
      </c>
      <c r="M1143" t="s">
        <v>722</v>
      </c>
      <c r="N1143">
        <v>8.7527000000000008</v>
      </c>
      <c r="O1143">
        <v>0</v>
      </c>
      <c r="P1143">
        <v>6.3971</v>
      </c>
      <c r="Q1143" t="s">
        <v>722</v>
      </c>
      <c r="R1143" t="e">
        <f>VLOOKUP(A1143,player_info!B:C,2,FALSE)</f>
        <v>#N/A</v>
      </c>
    </row>
    <row r="1144" spans="1:18">
      <c r="A1144" t="s">
        <v>945</v>
      </c>
      <c r="B1144" t="s">
        <v>738</v>
      </c>
      <c r="C1144" t="s">
        <v>83</v>
      </c>
      <c r="D1144">
        <v>-111.5856</v>
      </c>
      <c r="E1144">
        <v>21</v>
      </c>
      <c r="F1144">
        <v>11</v>
      </c>
      <c r="G1144" t="s">
        <v>722</v>
      </c>
      <c r="H1144">
        <v>1119</v>
      </c>
      <c r="I1144">
        <v>222</v>
      </c>
      <c r="J1144">
        <v>0.25</v>
      </c>
      <c r="K1144" t="s">
        <v>722</v>
      </c>
      <c r="L1144" t="s">
        <v>722</v>
      </c>
      <c r="M1144" t="s">
        <v>722</v>
      </c>
      <c r="N1144">
        <v>21</v>
      </c>
      <c r="O1144">
        <v>21</v>
      </c>
      <c r="P1144" t="s">
        <v>722</v>
      </c>
      <c r="Q1144" t="s">
        <v>722</v>
      </c>
      <c r="R1144" t="e">
        <f>VLOOKUP(A1144,player_info!B:C,2,FALSE)</f>
        <v>#N/A</v>
      </c>
    </row>
    <row r="1145" spans="1:18">
      <c r="A1145" t="s">
        <v>946</v>
      </c>
      <c r="B1145" t="s">
        <v>738</v>
      </c>
      <c r="C1145" t="s">
        <v>30</v>
      </c>
      <c r="D1145">
        <v>-111.5856</v>
      </c>
      <c r="E1145">
        <v>21</v>
      </c>
      <c r="F1145">
        <v>27.5</v>
      </c>
      <c r="G1145" t="s">
        <v>722</v>
      </c>
      <c r="H1145">
        <v>1119</v>
      </c>
      <c r="I1145">
        <v>222</v>
      </c>
      <c r="J1145">
        <v>0.75</v>
      </c>
      <c r="K1145" t="s">
        <v>722</v>
      </c>
      <c r="L1145" t="s">
        <v>722</v>
      </c>
      <c r="M1145" t="s">
        <v>722</v>
      </c>
      <c r="N1145">
        <v>33.6</v>
      </c>
      <c r="O1145">
        <v>0</v>
      </c>
      <c r="P1145">
        <v>7.0213999999999999</v>
      </c>
      <c r="Q1145" t="s">
        <v>722</v>
      </c>
      <c r="R1145" t="e">
        <f>VLOOKUP(A1145,player_info!B:C,2,FALSE)</f>
        <v>#N/A</v>
      </c>
    </row>
    <row r="1146" spans="1:18">
      <c r="A1146" t="s">
        <v>947</v>
      </c>
      <c r="B1146" t="s">
        <v>1</v>
      </c>
      <c r="C1146" t="s">
        <v>26</v>
      </c>
      <c r="D1146">
        <v>-111.6296</v>
      </c>
      <c r="E1146">
        <v>22.743500000000001</v>
      </c>
      <c r="F1146" t="s">
        <v>722</v>
      </c>
      <c r="G1146" t="s">
        <v>722</v>
      </c>
      <c r="H1146">
        <v>1121</v>
      </c>
      <c r="I1146">
        <v>99</v>
      </c>
      <c r="J1146">
        <v>2.2709999999999999</v>
      </c>
      <c r="K1146" t="s">
        <v>722</v>
      </c>
      <c r="L1146" t="s">
        <v>722</v>
      </c>
      <c r="M1146" t="s">
        <v>722</v>
      </c>
      <c r="N1146">
        <v>40.5535</v>
      </c>
      <c r="O1146">
        <v>-1.8</v>
      </c>
      <c r="P1146">
        <v>11.0844</v>
      </c>
      <c r="Q1146" t="s">
        <v>722</v>
      </c>
      <c r="R1146" t="e">
        <f>VLOOKUP(A1146,player_info!B:C,2,FALSE)</f>
        <v>#N/A</v>
      </c>
    </row>
    <row r="1147" spans="1:18">
      <c r="A1147" t="s">
        <v>948</v>
      </c>
      <c r="B1147" t="s">
        <v>2</v>
      </c>
      <c r="C1147" t="s">
        <v>53</v>
      </c>
      <c r="D1147">
        <v>-111.699</v>
      </c>
      <c r="E1147">
        <v>4.6109</v>
      </c>
      <c r="F1147">
        <v>1.3</v>
      </c>
      <c r="G1147" t="s">
        <v>722</v>
      </c>
      <c r="H1147">
        <v>1122</v>
      </c>
      <c r="I1147">
        <v>209</v>
      </c>
      <c r="J1147">
        <v>0.18379999999999999</v>
      </c>
      <c r="K1147" t="s">
        <v>722</v>
      </c>
      <c r="L1147" t="s">
        <v>722</v>
      </c>
      <c r="M1147" t="s">
        <v>722</v>
      </c>
      <c r="N1147">
        <v>11.5114</v>
      </c>
      <c r="O1147">
        <v>0</v>
      </c>
      <c r="P1147">
        <v>4.2420999999999998</v>
      </c>
      <c r="Q1147" t="s">
        <v>722</v>
      </c>
      <c r="R1147" t="e">
        <f>VLOOKUP(A1147,player_info!B:C,2,FALSE)</f>
        <v>#N/A</v>
      </c>
    </row>
    <row r="1148" spans="1:18">
      <c r="A1148" t="s">
        <v>949</v>
      </c>
      <c r="B1148" t="s">
        <v>3</v>
      </c>
      <c r="C1148" t="s">
        <v>15</v>
      </c>
      <c r="D1148">
        <v>-111.7452</v>
      </c>
      <c r="E1148">
        <v>3.8913000000000002</v>
      </c>
      <c r="F1148" t="s">
        <v>722</v>
      </c>
      <c r="G1148" t="s">
        <v>722</v>
      </c>
      <c r="H1148">
        <v>1123</v>
      </c>
      <c r="I1148">
        <v>99</v>
      </c>
      <c r="J1148">
        <v>0.14530000000000001</v>
      </c>
      <c r="K1148" t="s">
        <v>722</v>
      </c>
      <c r="L1148" t="s">
        <v>722</v>
      </c>
      <c r="M1148" t="s">
        <v>722</v>
      </c>
      <c r="N1148">
        <v>10.125400000000001</v>
      </c>
      <c r="O1148">
        <v>-6.7900000000000002E-2</v>
      </c>
      <c r="P1148">
        <v>4.6909000000000001</v>
      </c>
      <c r="Q1148" t="s">
        <v>722</v>
      </c>
      <c r="R1148" t="e">
        <f>VLOOKUP(A1148,player_info!B:C,2,FALSE)</f>
        <v>#N/A</v>
      </c>
    </row>
    <row r="1149" spans="1:18">
      <c r="A1149" t="s">
        <v>950</v>
      </c>
      <c r="B1149" t="s">
        <v>2</v>
      </c>
      <c r="C1149" t="s">
        <v>55</v>
      </c>
      <c r="D1149">
        <v>-111.7516</v>
      </c>
      <c r="E1149">
        <v>4.5583</v>
      </c>
      <c r="F1149" t="s">
        <v>722</v>
      </c>
      <c r="G1149" t="s">
        <v>722</v>
      </c>
      <c r="H1149">
        <v>1124</v>
      </c>
      <c r="I1149">
        <v>210</v>
      </c>
      <c r="J1149">
        <v>0.2843</v>
      </c>
      <c r="K1149" t="s">
        <v>722</v>
      </c>
      <c r="L1149" t="s">
        <v>722</v>
      </c>
      <c r="M1149" t="s">
        <v>722</v>
      </c>
      <c r="N1149">
        <v>11.6989</v>
      </c>
      <c r="O1149">
        <v>-8.6900000000000005E-2</v>
      </c>
      <c r="P1149">
        <v>5.5688000000000004</v>
      </c>
      <c r="Q1149" t="s">
        <v>722</v>
      </c>
      <c r="R1149" t="e">
        <f>VLOOKUP(A1149,player_info!B:C,2,FALSE)</f>
        <v>#N/A</v>
      </c>
    </row>
    <row r="1150" spans="1:18">
      <c r="A1150" t="s">
        <v>951</v>
      </c>
      <c r="B1150" t="s">
        <v>3</v>
      </c>
      <c r="C1150" t="s">
        <v>22</v>
      </c>
      <c r="D1150">
        <v>-111.8185</v>
      </c>
      <c r="E1150">
        <v>3.8180000000000001</v>
      </c>
      <c r="F1150" t="s">
        <v>722</v>
      </c>
      <c r="G1150" t="s">
        <v>722</v>
      </c>
      <c r="H1150">
        <v>1125</v>
      </c>
      <c r="I1150">
        <v>100</v>
      </c>
      <c r="J1150">
        <v>0.26279999999999998</v>
      </c>
      <c r="K1150" t="s">
        <v>722</v>
      </c>
      <c r="L1150" t="s">
        <v>722</v>
      </c>
      <c r="M1150" t="s">
        <v>722</v>
      </c>
      <c r="N1150">
        <v>8.7506000000000004</v>
      </c>
      <c r="O1150">
        <v>-0.15</v>
      </c>
      <c r="P1150">
        <v>3.7382</v>
      </c>
      <c r="Q1150" t="s">
        <v>722</v>
      </c>
      <c r="R1150" t="e">
        <f>VLOOKUP(A1150,player_info!B:C,2,FALSE)</f>
        <v>#N/A</v>
      </c>
    </row>
    <row r="1151" spans="1:18">
      <c r="A1151" t="s">
        <v>670</v>
      </c>
      <c r="B1151" t="s">
        <v>3</v>
      </c>
      <c r="C1151" t="s">
        <v>47</v>
      </c>
      <c r="D1151">
        <v>-111.9624</v>
      </c>
      <c r="E1151">
        <v>3.6741000000000001</v>
      </c>
      <c r="F1151">
        <v>13.4</v>
      </c>
      <c r="G1151" t="s">
        <v>722</v>
      </c>
      <c r="H1151">
        <v>1126</v>
      </c>
      <c r="I1151">
        <v>101</v>
      </c>
      <c r="J1151">
        <v>0.23830000000000001</v>
      </c>
      <c r="K1151" t="s">
        <v>722</v>
      </c>
      <c r="L1151" t="s">
        <v>722</v>
      </c>
      <c r="M1151" t="s">
        <v>722</v>
      </c>
      <c r="N1151">
        <v>7.2122999999999999</v>
      </c>
      <c r="O1151">
        <v>0</v>
      </c>
      <c r="P1151">
        <v>4.8147000000000002</v>
      </c>
      <c r="Q1151" t="s">
        <v>722</v>
      </c>
      <c r="R1151" t="e">
        <f>VLOOKUP(A1151,player_info!B:C,2,FALSE)</f>
        <v>#N/A</v>
      </c>
    </row>
    <row r="1152" spans="1:18">
      <c r="A1152" t="s">
        <v>952</v>
      </c>
      <c r="B1152" t="s">
        <v>725</v>
      </c>
      <c r="C1152" t="s">
        <v>64</v>
      </c>
      <c r="D1152">
        <v>-111.99039999999999</v>
      </c>
      <c r="E1152">
        <v>19.785499999999999</v>
      </c>
      <c r="F1152">
        <v>22.5</v>
      </c>
      <c r="G1152" t="s">
        <v>722</v>
      </c>
      <c r="H1152">
        <v>1127</v>
      </c>
      <c r="I1152">
        <v>190</v>
      </c>
      <c r="J1152">
        <v>0.9597</v>
      </c>
      <c r="K1152" t="s">
        <v>722</v>
      </c>
      <c r="L1152" t="s">
        <v>722</v>
      </c>
      <c r="M1152" t="s">
        <v>722</v>
      </c>
      <c r="N1152">
        <v>31.307700000000001</v>
      </c>
      <c r="O1152">
        <v>0</v>
      </c>
      <c r="P1152">
        <v>2.9459</v>
      </c>
      <c r="Q1152" t="s">
        <v>722</v>
      </c>
      <c r="R1152" t="e">
        <f>VLOOKUP(A1152,player_info!B:C,2,FALSE)</f>
        <v>#N/A</v>
      </c>
    </row>
    <row r="1153" spans="1:18">
      <c r="A1153" t="s">
        <v>375</v>
      </c>
      <c r="B1153" t="s">
        <v>2</v>
      </c>
      <c r="C1153" t="s">
        <v>55</v>
      </c>
      <c r="D1153">
        <v>-112.01390000000001</v>
      </c>
      <c r="E1153">
        <v>4.2960000000000003</v>
      </c>
      <c r="F1153">
        <v>39.1</v>
      </c>
      <c r="G1153" t="s">
        <v>722</v>
      </c>
      <c r="H1153">
        <v>1128</v>
      </c>
      <c r="I1153">
        <v>211</v>
      </c>
      <c r="J1153">
        <v>7.6100000000000001E-2</v>
      </c>
      <c r="K1153" t="s">
        <v>722</v>
      </c>
      <c r="L1153" t="s">
        <v>722</v>
      </c>
      <c r="M1153" t="s">
        <v>722</v>
      </c>
      <c r="N1153">
        <v>15.714499999999999</v>
      </c>
      <c r="O1153">
        <v>-3.1221999999999999</v>
      </c>
      <c r="P1153">
        <v>3.7023000000000001</v>
      </c>
      <c r="Q1153" t="s">
        <v>722</v>
      </c>
      <c r="R1153" t="e">
        <f>VLOOKUP(A1153,player_info!B:C,2,FALSE)</f>
        <v>#N/A</v>
      </c>
    </row>
    <row r="1154" spans="1:18">
      <c r="A1154" t="s">
        <v>953</v>
      </c>
      <c r="B1154" t="s">
        <v>2</v>
      </c>
      <c r="C1154" t="s">
        <v>141</v>
      </c>
      <c r="D1154">
        <v>-112.05800000000001</v>
      </c>
      <c r="E1154">
        <v>4.2519</v>
      </c>
      <c r="F1154" t="s">
        <v>722</v>
      </c>
      <c r="G1154" t="s">
        <v>722</v>
      </c>
      <c r="H1154">
        <v>1129</v>
      </c>
      <c r="I1154">
        <v>212</v>
      </c>
      <c r="J1154">
        <v>0.1071</v>
      </c>
      <c r="K1154" t="s">
        <v>722</v>
      </c>
      <c r="L1154" t="s">
        <v>722</v>
      </c>
      <c r="M1154" t="s">
        <v>722</v>
      </c>
      <c r="N1154">
        <v>9.6719000000000008</v>
      </c>
      <c r="O1154">
        <v>-0.16070000000000001</v>
      </c>
      <c r="P1154">
        <v>5.93</v>
      </c>
      <c r="Q1154" t="s">
        <v>722</v>
      </c>
      <c r="R1154" t="e">
        <f>VLOOKUP(A1154,player_info!B:C,2,FALSE)</f>
        <v>#N/A</v>
      </c>
    </row>
    <row r="1155" spans="1:18">
      <c r="A1155" t="s">
        <v>954</v>
      </c>
      <c r="B1155" t="s">
        <v>738</v>
      </c>
      <c r="C1155" t="s">
        <v>30</v>
      </c>
      <c r="D1155">
        <v>-112.0856</v>
      </c>
      <c r="E1155">
        <v>20.5</v>
      </c>
      <c r="F1155">
        <v>28.5</v>
      </c>
      <c r="G1155" t="s">
        <v>722</v>
      </c>
      <c r="H1155">
        <v>1130</v>
      </c>
      <c r="I1155">
        <v>224</v>
      </c>
      <c r="J1155">
        <v>0.75</v>
      </c>
      <c r="K1155" t="s">
        <v>722</v>
      </c>
      <c r="L1155" t="s">
        <v>722</v>
      </c>
      <c r="M1155" t="s">
        <v>722</v>
      </c>
      <c r="N1155">
        <v>22.9</v>
      </c>
      <c r="O1155">
        <v>16.5</v>
      </c>
      <c r="P1155">
        <v>6.5697000000000001</v>
      </c>
      <c r="Q1155" t="s">
        <v>722</v>
      </c>
      <c r="R1155" t="e">
        <f>VLOOKUP(A1155,player_info!B:C,2,FALSE)</f>
        <v>#N/A</v>
      </c>
    </row>
    <row r="1156" spans="1:18">
      <c r="A1156" t="s">
        <v>386</v>
      </c>
      <c r="B1156" t="s">
        <v>2</v>
      </c>
      <c r="C1156" t="s">
        <v>39</v>
      </c>
      <c r="D1156">
        <v>-112.122</v>
      </c>
      <c r="E1156">
        <v>4.1879</v>
      </c>
      <c r="F1156">
        <v>0.4</v>
      </c>
      <c r="G1156" t="s">
        <v>722</v>
      </c>
      <c r="H1156">
        <v>1131</v>
      </c>
      <c r="I1156">
        <v>213</v>
      </c>
      <c r="J1156">
        <v>0.13700000000000001</v>
      </c>
      <c r="K1156" t="s">
        <v>722</v>
      </c>
      <c r="L1156" t="s">
        <v>722</v>
      </c>
      <c r="M1156" t="s">
        <v>722</v>
      </c>
      <c r="N1156">
        <v>6.7150999999999996</v>
      </c>
      <c r="O1156">
        <v>0</v>
      </c>
      <c r="P1156">
        <v>5.7073</v>
      </c>
      <c r="Q1156" t="s">
        <v>722</v>
      </c>
      <c r="R1156" t="e">
        <f>VLOOKUP(A1156,player_info!B:C,2,FALSE)</f>
        <v>#N/A</v>
      </c>
    </row>
    <row r="1157" spans="1:18">
      <c r="A1157" t="s">
        <v>955</v>
      </c>
      <c r="B1157" t="s">
        <v>3</v>
      </c>
      <c r="C1157" t="s">
        <v>71</v>
      </c>
      <c r="D1157">
        <v>-112.20010000000001</v>
      </c>
      <c r="E1157">
        <v>3.4363999999999999</v>
      </c>
      <c r="F1157" t="s">
        <v>722</v>
      </c>
      <c r="G1157" t="s">
        <v>722</v>
      </c>
      <c r="H1157">
        <v>1132</v>
      </c>
      <c r="I1157">
        <v>102</v>
      </c>
      <c r="J1157">
        <v>1.3599999999999999E-2</v>
      </c>
      <c r="K1157" t="s">
        <v>722</v>
      </c>
      <c r="L1157" t="s">
        <v>722</v>
      </c>
      <c r="M1157" t="s">
        <v>722</v>
      </c>
      <c r="N1157">
        <v>14.351100000000001</v>
      </c>
      <c r="O1157">
        <v>-2.4702999999999999</v>
      </c>
      <c r="P1157">
        <v>2.5480999999999998</v>
      </c>
      <c r="Q1157" t="s">
        <v>722</v>
      </c>
      <c r="R1157" t="e">
        <f>VLOOKUP(A1157,player_info!B:C,2,FALSE)</f>
        <v>#N/A</v>
      </c>
    </row>
    <row r="1158" spans="1:18">
      <c r="A1158" t="s">
        <v>956</v>
      </c>
      <c r="B1158" t="s">
        <v>3</v>
      </c>
      <c r="C1158" t="s">
        <v>341</v>
      </c>
      <c r="D1158">
        <v>-112.2013</v>
      </c>
      <c r="E1158">
        <v>3.4352</v>
      </c>
      <c r="F1158">
        <v>2.1</v>
      </c>
      <c r="G1158" t="s">
        <v>722</v>
      </c>
      <c r="H1158">
        <v>1133</v>
      </c>
      <c r="I1158">
        <v>103</v>
      </c>
      <c r="J1158">
        <v>0.18920000000000001</v>
      </c>
      <c r="K1158" t="s">
        <v>722</v>
      </c>
      <c r="L1158" t="s">
        <v>722</v>
      </c>
      <c r="M1158" t="s">
        <v>722</v>
      </c>
      <c r="N1158">
        <v>6.0129000000000001</v>
      </c>
      <c r="O1158">
        <v>0.9</v>
      </c>
      <c r="P1158">
        <v>5.4492000000000003</v>
      </c>
      <c r="Q1158" t="s">
        <v>722</v>
      </c>
      <c r="R1158" t="e">
        <f>VLOOKUP(A1158,player_info!B:C,2,FALSE)</f>
        <v>#N/A</v>
      </c>
    </row>
    <row r="1159" spans="1:18">
      <c r="A1159" t="s">
        <v>446</v>
      </c>
      <c r="B1159" t="s">
        <v>2</v>
      </c>
      <c r="C1159" t="s">
        <v>75</v>
      </c>
      <c r="D1159">
        <v>-112.2081</v>
      </c>
      <c r="E1159">
        <v>4.1017999999999999</v>
      </c>
      <c r="F1159">
        <v>47.6</v>
      </c>
      <c r="G1159" t="s">
        <v>722</v>
      </c>
      <c r="H1159">
        <v>1134</v>
      </c>
      <c r="I1159">
        <v>214</v>
      </c>
      <c r="J1159">
        <v>0.25650000000000001</v>
      </c>
      <c r="K1159" t="s">
        <v>722</v>
      </c>
      <c r="L1159" t="s">
        <v>722</v>
      </c>
      <c r="M1159" t="s">
        <v>722</v>
      </c>
      <c r="N1159">
        <v>8.5635999999999992</v>
      </c>
      <c r="O1159">
        <v>0</v>
      </c>
      <c r="P1159">
        <v>5.8278999999999996</v>
      </c>
      <c r="Q1159" t="s">
        <v>722</v>
      </c>
      <c r="R1159" t="e">
        <f>VLOOKUP(A1159,player_info!B:C,2,FALSE)</f>
        <v>#N/A</v>
      </c>
    </row>
    <row r="1160" spans="1:18">
      <c r="A1160" t="s">
        <v>957</v>
      </c>
      <c r="B1160" t="s">
        <v>3</v>
      </c>
      <c r="C1160" t="s">
        <v>57</v>
      </c>
      <c r="D1160">
        <v>-112.22620000000001</v>
      </c>
      <c r="E1160">
        <v>3.4102999999999999</v>
      </c>
      <c r="F1160" t="s">
        <v>722</v>
      </c>
      <c r="G1160" t="s">
        <v>722</v>
      </c>
      <c r="H1160">
        <v>1135</v>
      </c>
      <c r="I1160">
        <v>104</v>
      </c>
      <c r="J1160">
        <v>0.37790000000000001</v>
      </c>
      <c r="K1160" t="s">
        <v>722</v>
      </c>
      <c r="L1160" t="s">
        <v>722</v>
      </c>
      <c r="M1160" t="s">
        <v>722</v>
      </c>
      <c r="N1160">
        <v>8.5968</v>
      </c>
      <c r="O1160">
        <v>-0.1086</v>
      </c>
      <c r="P1160">
        <v>5.0549999999999997</v>
      </c>
      <c r="Q1160" t="s">
        <v>722</v>
      </c>
      <c r="R1160" t="e">
        <f>VLOOKUP(A1160,player_info!B:C,2,FALSE)</f>
        <v>#N/A</v>
      </c>
    </row>
    <row r="1161" spans="1:18">
      <c r="A1161" t="s">
        <v>403</v>
      </c>
      <c r="B1161" t="s">
        <v>2</v>
      </c>
      <c r="C1161" t="s">
        <v>91</v>
      </c>
      <c r="D1161">
        <v>-112.3099</v>
      </c>
      <c r="E1161">
        <v>4</v>
      </c>
      <c r="F1161">
        <v>1</v>
      </c>
      <c r="G1161" t="s">
        <v>722</v>
      </c>
      <c r="H1161">
        <v>1136</v>
      </c>
      <c r="I1161">
        <v>215</v>
      </c>
      <c r="J1161">
        <v>0.33040000000000003</v>
      </c>
      <c r="K1161" t="s">
        <v>722</v>
      </c>
      <c r="L1161" t="s">
        <v>722</v>
      </c>
      <c r="M1161" t="s">
        <v>722</v>
      </c>
      <c r="N1161">
        <v>4</v>
      </c>
      <c r="O1161">
        <v>4</v>
      </c>
      <c r="P1161" t="s">
        <v>722</v>
      </c>
      <c r="Q1161" t="s">
        <v>722</v>
      </c>
      <c r="R1161" t="e">
        <f>VLOOKUP(A1161,player_info!B:C,2,FALSE)</f>
        <v>#N/A</v>
      </c>
    </row>
    <row r="1162" spans="1:18">
      <c r="A1162" t="s">
        <v>171</v>
      </c>
      <c r="B1162" t="s">
        <v>3</v>
      </c>
      <c r="C1162" t="s">
        <v>71</v>
      </c>
      <c r="D1162">
        <v>-112.5548</v>
      </c>
      <c r="E1162">
        <v>3.0817000000000001</v>
      </c>
      <c r="F1162">
        <v>0.4</v>
      </c>
      <c r="G1162" t="s">
        <v>722</v>
      </c>
      <c r="H1162">
        <v>1137</v>
      </c>
      <c r="I1162">
        <v>105</v>
      </c>
      <c r="J1162">
        <v>0.26479999999999998</v>
      </c>
      <c r="K1162" t="s">
        <v>722</v>
      </c>
      <c r="L1162" t="s">
        <v>722</v>
      </c>
      <c r="M1162" t="s">
        <v>722</v>
      </c>
      <c r="N1162">
        <v>6.15</v>
      </c>
      <c r="O1162">
        <v>-8.14E-2</v>
      </c>
      <c r="P1162">
        <v>5.9861000000000004</v>
      </c>
      <c r="Q1162" t="s">
        <v>722</v>
      </c>
      <c r="R1162">
        <f>VLOOKUP(A1162,player_info!B:C,2,FALSE)</f>
        <v>16</v>
      </c>
    </row>
    <row r="1163" spans="1:18">
      <c r="A1163" t="s">
        <v>958</v>
      </c>
      <c r="B1163" t="s">
        <v>737</v>
      </c>
      <c r="C1163" t="s">
        <v>44</v>
      </c>
      <c r="D1163">
        <v>-112.5856</v>
      </c>
      <c r="E1163">
        <v>20</v>
      </c>
      <c r="F1163">
        <v>4</v>
      </c>
      <c r="G1163" t="s">
        <v>722</v>
      </c>
      <c r="H1163">
        <v>1138</v>
      </c>
      <c r="I1163">
        <v>225</v>
      </c>
      <c r="J1163">
        <v>1.25</v>
      </c>
      <c r="K1163" t="s">
        <v>722</v>
      </c>
      <c r="L1163" t="s">
        <v>722</v>
      </c>
      <c r="M1163" t="s">
        <v>722</v>
      </c>
      <c r="N1163">
        <v>21.2</v>
      </c>
      <c r="O1163">
        <v>18</v>
      </c>
      <c r="P1163">
        <v>7.5956999999999999</v>
      </c>
      <c r="Q1163" t="s">
        <v>722</v>
      </c>
      <c r="R1163" t="e">
        <f>VLOOKUP(A1163,player_info!B:C,2,FALSE)</f>
        <v>#N/A</v>
      </c>
    </row>
    <row r="1164" spans="1:18">
      <c r="A1164" t="s">
        <v>959</v>
      </c>
      <c r="B1164" t="s">
        <v>2</v>
      </c>
      <c r="C1164" t="s">
        <v>41</v>
      </c>
      <c r="D1164">
        <v>-112.6193</v>
      </c>
      <c r="E1164">
        <v>3.6905999999999999</v>
      </c>
      <c r="F1164" t="s">
        <v>722</v>
      </c>
      <c r="G1164" t="s">
        <v>722</v>
      </c>
      <c r="H1164">
        <v>1139</v>
      </c>
      <c r="I1164">
        <v>216</v>
      </c>
      <c r="J1164">
        <v>0.16139999999999999</v>
      </c>
      <c r="K1164" t="s">
        <v>722</v>
      </c>
      <c r="L1164" t="s">
        <v>722</v>
      </c>
      <c r="M1164" t="s">
        <v>722</v>
      </c>
      <c r="N1164">
        <v>8.7012</v>
      </c>
      <c r="O1164">
        <v>0</v>
      </c>
      <c r="P1164">
        <v>5.2790999999999997</v>
      </c>
      <c r="Q1164" t="s">
        <v>722</v>
      </c>
      <c r="R1164" t="e">
        <f>VLOOKUP(A1164,player_info!B:C,2,FALSE)</f>
        <v>#N/A</v>
      </c>
    </row>
    <row r="1165" spans="1:18">
      <c r="A1165" t="s">
        <v>960</v>
      </c>
      <c r="B1165" t="s">
        <v>723</v>
      </c>
      <c r="C1165" t="s">
        <v>34</v>
      </c>
      <c r="D1165">
        <v>-112.6242</v>
      </c>
      <c r="E1165">
        <v>19.151599999999998</v>
      </c>
      <c r="F1165">
        <v>35</v>
      </c>
      <c r="G1165" t="s">
        <v>722</v>
      </c>
      <c r="H1165">
        <v>1140</v>
      </c>
      <c r="I1165">
        <v>191</v>
      </c>
      <c r="J1165">
        <v>1.4016</v>
      </c>
      <c r="K1165" t="s">
        <v>722</v>
      </c>
      <c r="L1165" t="s">
        <v>722</v>
      </c>
      <c r="M1165" t="s">
        <v>722</v>
      </c>
      <c r="N1165">
        <v>31.31</v>
      </c>
      <c r="O1165">
        <v>0</v>
      </c>
      <c r="P1165">
        <v>2.8721000000000001</v>
      </c>
      <c r="Q1165" t="s">
        <v>722</v>
      </c>
      <c r="R1165" t="e">
        <f>VLOOKUP(A1165,player_info!B:C,2,FALSE)</f>
        <v>#N/A</v>
      </c>
    </row>
    <row r="1166" spans="1:18">
      <c r="A1166" t="s">
        <v>674</v>
      </c>
      <c r="B1166" t="s">
        <v>3</v>
      </c>
      <c r="C1166" t="s">
        <v>19</v>
      </c>
      <c r="D1166">
        <v>-112.6534</v>
      </c>
      <c r="E1166">
        <v>2.9830000000000001</v>
      </c>
      <c r="F1166" t="s">
        <v>722</v>
      </c>
      <c r="G1166" t="s">
        <v>722</v>
      </c>
      <c r="H1166">
        <v>1141</v>
      </c>
      <c r="I1166">
        <v>106</v>
      </c>
      <c r="J1166">
        <v>0.35010000000000002</v>
      </c>
      <c r="K1166" t="s">
        <v>722</v>
      </c>
      <c r="L1166" t="s">
        <v>722</v>
      </c>
      <c r="M1166" t="s">
        <v>722</v>
      </c>
      <c r="N1166">
        <v>6.0096999999999996</v>
      </c>
      <c r="O1166">
        <v>0</v>
      </c>
      <c r="P1166">
        <v>5.2789000000000001</v>
      </c>
      <c r="Q1166" t="s">
        <v>722</v>
      </c>
      <c r="R1166" t="e">
        <f>VLOOKUP(A1166,player_info!B:C,2,FALSE)</f>
        <v>#N/A</v>
      </c>
    </row>
    <row r="1167" spans="1:18">
      <c r="A1167" t="s">
        <v>376</v>
      </c>
      <c r="B1167" t="s">
        <v>2</v>
      </c>
      <c r="C1167" t="s">
        <v>44</v>
      </c>
      <c r="D1167">
        <v>-112.6613</v>
      </c>
      <c r="E1167">
        <v>3.6486000000000001</v>
      </c>
      <c r="F1167">
        <v>4.5999999999999996</v>
      </c>
      <c r="G1167" t="s">
        <v>722</v>
      </c>
      <c r="H1167">
        <v>1142</v>
      </c>
      <c r="I1167">
        <v>217</v>
      </c>
      <c r="J1167">
        <v>0.31169999999999998</v>
      </c>
      <c r="K1167" t="s">
        <v>722</v>
      </c>
      <c r="L1167" t="s">
        <v>722</v>
      </c>
      <c r="M1167" t="s">
        <v>722</v>
      </c>
      <c r="N1167">
        <v>6.7253999999999996</v>
      </c>
      <c r="O1167">
        <v>0</v>
      </c>
      <c r="P1167">
        <v>6.8807</v>
      </c>
      <c r="Q1167" t="s">
        <v>722</v>
      </c>
      <c r="R1167" t="e">
        <f>VLOOKUP(A1167,player_info!B:C,2,FALSE)</f>
        <v>#N/A</v>
      </c>
    </row>
    <row r="1168" spans="1:18">
      <c r="A1168" t="s">
        <v>99</v>
      </c>
      <c r="B1168" t="s">
        <v>1</v>
      </c>
      <c r="C1168" t="s">
        <v>28</v>
      </c>
      <c r="D1168">
        <v>-112.8656</v>
      </c>
      <c r="E1168">
        <v>21.5075</v>
      </c>
      <c r="F1168">
        <v>48.6</v>
      </c>
      <c r="G1168" t="s">
        <v>722</v>
      </c>
      <c r="H1168">
        <v>1143</v>
      </c>
      <c r="I1168">
        <v>100</v>
      </c>
      <c r="J1168">
        <v>2.1276999999999999</v>
      </c>
      <c r="K1168" t="s">
        <v>722</v>
      </c>
      <c r="L1168" t="s">
        <v>722</v>
      </c>
      <c r="M1168" t="s">
        <v>722</v>
      </c>
      <c r="N1168">
        <v>30.876899999999999</v>
      </c>
      <c r="O1168">
        <v>8.8759999999999994</v>
      </c>
      <c r="P1168">
        <v>4.944</v>
      </c>
      <c r="Q1168" t="s">
        <v>722</v>
      </c>
      <c r="R1168">
        <f>VLOOKUP(A1168,player_info!B:C,2,FALSE)</f>
        <v>8</v>
      </c>
    </row>
    <row r="1169" spans="1:18">
      <c r="A1169" t="s">
        <v>961</v>
      </c>
      <c r="B1169" t="s">
        <v>2</v>
      </c>
      <c r="C1169" t="s">
        <v>26</v>
      </c>
      <c r="D1169">
        <v>-112.8999</v>
      </c>
      <c r="E1169">
        <v>3.41</v>
      </c>
      <c r="F1169">
        <v>1.1000000000000001</v>
      </c>
      <c r="G1169" t="s">
        <v>722</v>
      </c>
      <c r="H1169">
        <v>1144</v>
      </c>
      <c r="I1169">
        <v>218</v>
      </c>
      <c r="J1169">
        <v>0.1676</v>
      </c>
      <c r="K1169" t="s">
        <v>722</v>
      </c>
      <c r="L1169" t="s">
        <v>722</v>
      </c>
      <c r="M1169" t="s">
        <v>722</v>
      </c>
      <c r="N1169">
        <v>5.1360999999999999</v>
      </c>
      <c r="O1169">
        <v>0</v>
      </c>
      <c r="P1169">
        <v>6.234</v>
      </c>
      <c r="Q1169" t="s">
        <v>722</v>
      </c>
      <c r="R1169" t="e">
        <f>VLOOKUP(A1169,player_info!B:C,2,FALSE)</f>
        <v>#N/A</v>
      </c>
    </row>
    <row r="1170" spans="1:18">
      <c r="A1170" t="s">
        <v>642</v>
      </c>
      <c r="B1170" t="s">
        <v>3</v>
      </c>
      <c r="C1170" t="s">
        <v>17</v>
      </c>
      <c r="D1170">
        <v>-112.9858</v>
      </c>
      <c r="E1170">
        <v>2.6507000000000001</v>
      </c>
      <c r="F1170">
        <v>31.8</v>
      </c>
      <c r="G1170" t="s">
        <v>722</v>
      </c>
      <c r="H1170">
        <v>1145</v>
      </c>
      <c r="I1170">
        <v>107</v>
      </c>
      <c r="J1170">
        <v>5.3400000000000003E-2</v>
      </c>
      <c r="K1170" t="s">
        <v>722</v>
      </c>
      <c r="L1170" t="s">
        <v>722</v>
      </c>
      <c r="M1170" t="s">
        <v>722</v>
      </c>
      <c r="N1170">
        <v>5.9640000000000004</v>
      </c>
      <c r="O1170">
        <v>0</v>
      </c>
      <c r="P1170">
        <v>5.4762000000000004</v>
      </c>
      <c r="Q1170" t="s">
        <v>722</v>
      </c>
      <c r="R1170" t="e">
        <f>VLOOKUP(A1170,player_info!B:C,2,FALSE)</f>
        <v>#N/A</v>
      </c>
    </row>
    <row r="1171" spans="1:18">
      <c r="A1171" t="s">
        <v>962</v>
      </c>
      <c r="B1171" t="s">
        <v>3</v>
      </c>
      <c r="C1171" t="s">
        <v>341</v>
      </c>
      <c r="D1171">
        <v>-113.0213</v>
      </c>
      <c r="E1171">
        <v>2.6152000000000002</v>
      </c>
      <c r="F1171" t="s">
        <v>722</v>
      </c>
      <c r="G1171" t="s">
        <v>722</v>
      </c>
      <c r="H1171">
        <v>1146</v>
      </c>
      <c r="I1171">
        <v>108</v>
      </c>
      <c r="J1171">
        <v>9.0800000000000006E-2</v>
      </c>
      <c r="K1171" t="s">
        <v>722</v>
      </c>
      <c r="L1171" t="s">
        <v>722</v>
      </c>
      <c r="M1171" t="s">
        <v>722</v>
      </c>
      <c r="N1171">
        <v>6.8952999999999998</v>
      </c>
      <c r="O1171">
        <v>0</v>
      </c>
      <c r="P1171">
        <v>4.9991000000000003</v>
      </c>
      <c r="Q1171" t="s">
        <v>722</v>
      </c>
      <c r="R1171" t="e">
        <f>VLOOKUP(A1171,player_info!B:C,2,FALSE)</f>
        <v>#N/A</v>
      </c>
    </row>
    <row r="1172" spans="1:18">
      <c r="A1172" t="s">
        <v>408</v>
      </c>
      <c r="B1172" t="s">
        <v>2</v>
      </c>
      <c r="C1172" t="s">
        <v>49</v>
      </c>
      <c r="D1172">
        <v>-113.0462</v>
      </c>
      <c r="E1172">
        <v>3.2637999999999998</v>
      </c>
      <c r="F1172">
        <v>16.2</v>
      </c>
      <c r="G1172" t="s">
        <v>722</v>
      </c>
      <c r="H1172">
        <v>1147</v>
      </c>
      <c r="I1172">
        <v>219</v>
      </c>
      <c r="J1172">
        <v>0.1004</v>
      </c>
      <c r="K1172" t="s">
        <v>722</v>
      </c>
      <c r="L1172" t="s">
        <v>722</v>
      </c>
      <c r="M1172" t="s">
        <v>722</v>
      </c>
      <c r="N1172">
        <v>5.8255999999999997</v>
      </c>
      <c r="O1172">
        <v>0</v>
      </c>
      <c r="P1172">
        <v>6.4617000000000004</v>
      </c>
      <c r="Q1172" t="s">
        <v>722</v>
      </c>
      <c r="R1172" t="e">
        <f>VLOOKUP(A1172,player_info!B:C,2,FALSE)</f>
        <v>#N/A</v>
      </c>
    </row>
    <row r="1173" spans="1:18">
      <c r="A1173" t="s">
        <v>963</v>
      </c>
      <c r="B1173" t="s">
        <v>3</v>
      </c>
      <c r="C1173" t="s">
        <v>132</v>
      </c>
      <c r="D1173">
        <v>-113.05710000000001</v>
      </c>
      <c r="E1173">
        <v>2.5792999999999999</v>
      </c>
      <c r="F1173" t="s">
        <v>722</v>
      </c>
      <c r="G1173" t="s">
        <v>722</v>
      </c>
      <c r="H1173">
        <v>1148</v>
      </c>
      <c r="I1173">
        <v>109</v>
      </c>
      <c r="J1173">
        <v>0.14879999999999999</v>
      </c>
      <c r="K1173" t="s">
        <v>722</v>
      </c>
      <c r="L1173" t="s">
        <v>722</v>
      </c>
      <c r="M1173" t="s">
        <v>722</v>
      </c>
      <c r="N1173">
        <v>6.7411000000000003</v>
      </c>
      <c r="O1173">
        <v>-0.24</v>
      </c>
      <c r="P1173">
        <v>4.4562999999999997</v>
      </c>
      <c r="Q1173" t="s">
        <v>722</v>
      </c>
      <c r="R1173" t="e">
        <f>VLOOKUP(A1173,player_info!B:C,2,FALSE)</f>
        <v>#N/A</v>
      </c>
    </row>
    <row r="1174" spans="1:18">
      <c r="A1174" t="s">
        <v>964</v>
      </c>
      <c r="B1174" t="s">
        <v>737</v>
      </c>
      <c r="C1174" t="s">
        <v>19</v>
      </c>
      <c r="D1174">
        <v>-113.0856</v>
      </c>
      <c r="E1174">
        <v>19.5</v>
      </c>
      <c r="F1174" t="s">
        <v>722</v>
      </c>
      <c r="G1174" t="s">
        <v>722</v>
      </c>
      <c r="H1174">
        <v>1149</v>
      </c>
      <c r="I1174">
        <v>226</v>
      </c>
      <c r="J1174">
        <v>2</v>
      </c>
      <c r="K1174" t="s">
        <v>722</v>
      </c>
      <c r="L1174" t="s">
        <v>722</v>
      </c>
      <c r="M1174" t="s">
        <v>722</v>
      </c>
      <c r="N1174">
        <v>31.2</v>
      </c>
      <c r="O1174">
        <v>0</v>
      </c>
      <c r="P1174">
        <v>6.2519</v>
      </c>
      <c r="Q1174" t="s">
        <v>722</v>
      </c>
      <c r="R1174" t="e">
        <f>VLOOKUP(A1174,player_info!B:C,2,FALSE)</f>
        <v>#N/A</v>
      </c>
    </row>
    <row r="1175" spans="1:18">
      <c r="A1175" t="s">
        <v>353</v>
      </c>
      <c r="B1175" t="s">
        <v>2</v>
      </c>
      <c r="C1175" t="s">
        <v>132</v>
      </c>
      <c r="D1175">
        <v>-113.089</v>
      </c>
      <c r="E1175">
        <v>3.2208999999999999</v>
      </c>
      <c r="F1175">
        <v>1</v>
      </c>
      <c r="G1175" t="s">
        <v>722</v>
      </c>
      <c r="H1175">
        <v>1150</v>
      </c>
      <c r="I1175">
        <v>220</v>
      </c>
      <c r="J1175">
        <v>0.1595</v>
      </c>
      <c r="K1175" t="s">
        <v>722</v>
      </c>
      <c r="L1175" t="s">
        <v>722</v>
      </c>
      <c r="M1175" t="s">
        <v>722</v>
      </c>
      <c r="N1175">
        <v>7.0963000000000003</v>
      </c>
      <c r="O1175">
        <v>0</v>
      </c>
      <c r="P1175">
        <v>6.1224999999999996</v>
      </c>
      <c r="Q1175" t="s">
        <v>722</v>
      </c>
      <c r="R1175" t="e">
        <f>VLOOKUP(A1175,player_info!B:C,2,FALSE)</f>
        <v>#N/A</v>
      </c>
    </row>
    <row r="1176" spans="1:18">
      <c r="A1176" t="s">
        <v>683</v>
      </c>
      <c r="B1176" t="s">
        <v>3</v>
      </c>
      <c r="C1176" t="s">
        <v>91</v>
      </c>
      <c r="D1176">
        <v>-113.167</v>
      </c>
      <c r="E1176">
        <v>2.4695</v>
      </c>
      <c r="F1176">
        <v>1</v>
      </c>
      <c r="G1176" t="s">
        <v>722</v>
      </c>
      <c r="H1176">
        <v>1151</v>
      </c>
      <c r="I1176">
        <v>110</v>
      </c>
      <c r="J1176">
        <v>0.1115</v>
      </c>
      <c r="K1176" t="s">
        <v>722</v>
      </c>
      <c r="L1176" t="s">
        <v>722</v>
      </c>
      <c r="M1176" t="s">
        <v>722</v>
      </c>
      <c r="N1176">
        <v>6.0721999999999996</v>
      </c>
      <c r="O1176">
        <v>0</v>
      </c>
      <c r="P1176">
        <v>4.5946999999999996</v>
      </c>
      <c r="Q1176" t="s">
        <v>722</v>
      </c>
      <c r="R1176" t="e">
        <f>VLOOKUP(A1176,player_info!B:C,2,FALSE)</f>
        <v>#N/A</v>
      </c>
    </row>
    <row r="1177" spans="1:18">
      <c r="A1177" t="s">
        <v>369</v>
      </c>
      <c r="B1177" t="s">
        <v>2</v>
      </c>
      <c r="C1177" t="s">
        <v>53</v>
      </c>
      <c r="D1177">
        <v>-113.2041</v>
      </c>
      <c r="E1177">
        <v>3.1057999999999999</v>
      </c>
      <c r="F1177">
        <v>6.3</v>
      </c>
      <c r="G1177" t="s">
        <v>722</v>
      </c>
      <c r="H1177">
        <v>1152</v>
      </c>
      <c r="I1177">
        <v>221</v>
      </c>
      <c r="J1177">
        <v>0.2152</v>
      </c>
      <c r="K1177" t="s">
        <v>722</v>
      </c>
      <c r="L1177" t="s">
        <v>722</v>
      </c>
      <c r="M1177" t="s">
        <v>722</v>
      </c>
      <c r="N1177">
        <v>5.0529999999999999</v>
      </c>
      <c r="O1177">
        <v>0.2</v>
      </c>
      <c r="P1177">
        <v>6.9852999999999996</v>
      </c>
      <c r="Q1177" t="s">
        <v>722</v>
      </c>
      <c r="R1177" t="e">
        <f>VLOOKUP(A1177,player_info!B:C,2,FALSE)</f>
        <v>#N/A</v>
      </c>
    </row>
    <row r="1178" spans="1:18">
      <c r="A1178" t="s">
        <v>689</v>
      </c>
      <c r="B1178" t="s">
        <v>3</v>
      </c>
      <c r="C1178" t="s">
        <v>26</v>
      </c>
      <c r="D1178">
        <v>-113.24469999999999</v>
      </c>
      <c r="E1178">
        <v>2.3917000000000002</v>
      </c>
      <c r="F1178">
        <v>1</v>
      </c>
      <c r="G1178" t="s">
        <v>722</v>
      </c>
      <c r="H1178">
        <v>1153</v>
      </c>
      <c r="I1178">
        <v>111</v>
      </c>
      <c r="J1178">
        <v>0.15890000000000001</v>
      </c>
      <c r="K1178" t="s">
        <v>722</v>
      </c>
      <c r="L1178" t="s">
        <v>722</v>
      </c>
      <c r="M1178" t="s">
        <v>722</v>
      </c>
      <c r="N1178">
        <v>4.1181000000000001</v>
      </c>
      <c r="O1178">
        <v>0</v>
      </c>
      <c r="P1178">
        <v>6.2733999999999996</v>
      </c>
      <c r="Q1178" t="s">
        <v>722</v>
      </c>
      <c r="R1178" t="e">
        <f>VLOOKUP(A1178,player_info!B:C,2,FALSE)</f>
        <v>#N/A</v>
      </c>
    </row>
    <row r="1179" spans="1:18">
      <c r="A1179" t="s">
        <v>965</v>
      </c>
      <c r="B1179" t="s">
        <v>724</v>
      </c>
      <c r="C1179" t="s">
        <v>53</v>
      </c>
      <c r="D1179">
        <v>-113.27589999999999</v>
      </c>
      <c r="E1179">
        <v>18.5</v>
      </c>
      <c r="F1179">
        <v>21</v>
      </c>
      <c r="G1179" t="s">
        <v>722</v>
      </c>
      <c r="H1179">
        <v>1154</v>
      </c>
      <c r="I1179">
        <v>192</v>
      </c>
      <c r="J1179">
        <v>1.5</v>
      </c>
      <c r="K1179" t="s">
        <v>722</v>
      </c>
      <c r="L1179" t="s">
        <v>722</v>
      </c>
      <c r="M1179" t="s">
        <v>722</v>
      </c>
      <c r="N1179">
        <v>18.5</v>
      </c>
      <c r="O1179">
        <v>18.5</v>
      </c>
      <c r="P1179" t="s">
        <v>722</v>
      </c>
      <c r="Q1179" t="s">
        <v>722</v>
      </c>
      <c r="R1179" t="e">
        <f>VLOOKUP(A1179,player_info!B:C,2,FALSE)</f>
        <v>#N/A</v>
      </c>
    </row>
    <row r="1180" spans="1:18">
      <c r="A1180" t="s">
        <v>966</v>
      </c>
      <c r="B1180" t="s">
        <v>2</v>
      </c>
      <c r="C1180" t="s">
        <v>68</v>
      </c>
      <c r="D1180">
        <v>-113.2929</v>
      </c>
      <c r="E1180">
        <v>3.0169999999999999</v>
      </c>
      <c r="F1180" t="s">
        <v>722</v>
      </c>
      <c r="G1180" t="s">
        <v>722</v>
      </c>
      <c r="H1180">
        <v>1155</v>
      </c>
      <c r="I1180">
        <v>222</v>
      </c>
      <c r="J1180">
        <v>0.27639999999999998</v>
      </c>
      <c r="K1180" t="s">
        <v>722</v>
      </c>
      <c r="L1180" t="s">
        <v>722</v>
      </c>
      <c r="M1180" t="s">
        <v>722</v>
      </c>
      <c r="N1180">
        <v>6.1269</v>
      </c>
      <c r="O1180">
        <v>0</v>
      </c>
      <c r="P1180">
        <v>6.0384000000000002</v>
      </c>
      <c r="Q1180" t="s">
        <v>722</v>
      </c>
      <c r="R1180" t="e">
        <f>VLOOKUP(A1180,player_info!B:C,2,FALSE)</f>
        <v>#N/A</v>
      </c>
    </row>
    <row r="1181" spans="1:18">
      <c r="A1181" t="s">
        <v>704</v>
      </c>
      <c r="B1181" t="s">
        <v>3</v>
      </c>
      <c r="C1181" t="s">
        <v>39</v>
      </c>
      <c r="D1181">
        <v>-113.3124</v>
      </c>
      <c r="E1181">
        <v>2.3241000000000001</v>
      </c>
      <c r="F1181" t="s">
        <v>722</v>
      </c>
      <c r="G1181" t="s">
        <v>722</v>
      </c>
      <c r="H1181">
        <v>1156</v>
      </c>
      <c r="I1181">
        <v>112</v>
      </c>
      <c r="J1181">
        <v>0.24</v>
      </c>
      <c r="K1181" t="s">
        <v>722</v>
      </c>
      <c r="L1181" t="s">
        <v>722</v>
      </c>
      <c r="M1181" t="s">
        <v>722</v>
      </c>
      <c r="N1181">
        <v>5.3390000000000004</v>
      </c>
      <c r="O1181">
        <v>-0.15</v>
      </c>
      <c r="P1181">
        <v>5.1990999999999996</v>
      </c>
      <c r="Q1181" t="s">
        <v>722</v>
      </c>
      <c r="R1181" t="e">
        <f>VLOOKUP(A1181,player_info!B:C,2,FALSE)</f>
        <v>#N/A</v>
      </c>
    </row>
    <row r="1182" spans="1:18">
      <c r="A1182" t="s">
        <v>967</v>
      </c>
      <c r="B1182" t="s">
        <v>3</v>
      </c>
      <c r="C1182" t="s">
        <v>55</v>
      </c>
      <c r="D1182">
        <v>-113.495</v>
      </c>
      <c r="E1182">
        <v>2.1415000000000002</v>
      </c>
      <c r="F1182" t="s">
        <v>722</v>
      </c>
      <c r="G1182" t="s">
        <v>722</v>
      </c>
      <c r="H1182">
        <v>1157</v>
      </c>
      <c r="I1182">
        <v>113</v>
      </c>
      <c r="J1182">
        <v>0.20039999999999999</v>
      </c>
      <c r="K1182" t="s">
        <v>722</v>
      </c>
      <c r="L1182" t="s">
        <v>722</v>
      </c>
      <c r="M1182" t="s">
        <v>722</v>
      </c>
      <c r="N1182">
        <v>5.2657999999999996</v>
      </c>
      <c r="O1182">
        <v>0</v>
      </c>
      <c r="P1182">
        <v>4.9831000000000003</v>
      </c>
      <c r="Q1182" t="s">
        <v>722</v>
      </c>
      <c r="R1182" t="e">
        <f>VLOOKUP(A1182,player_info!B:C,2,FALSE)</f>
        <v>#N/A</v>
      </c>
    </row>
    <row r="1183" spans="1:18">
      <c r="A1183" t="s">
        <v>968</v>
      </c>
      <c r="B1183" t="s">
        <v>2</v>
      </c>
      <c r="C1183" t="s">
        <v>36</v>
      </c>
      <c r="D1183">
        <v>-113.5457</v>
      </c>
      <c r="E1183">
        <v>2.7642000000000002</v>
      </c>
      <c r="F1183" t="s">
        <v>722</v>
      </c>
      <c r="G1183" t="s">
        <v>722</v>
      </c>
      <c r="H1183">
        <v>1158</v>
      </c>
      <c r="I1183">
        <v>223</v>
      </c>
      <c r="J1183">
        <v>9.3700000000000006E-2</v>
      </c>
      <c r="K1183" t="s">
        <v>722</v>
      </c>
      <c r="L1183" t="s">
        <v>722</v>
      </c>
      <c r="M1183" t="s">
        <v>722</v>
      </c>
      <c r="N1183">
        <v>6.8880999999999997</v>
      </c>
      <c r="O1183">
        <v>0</v>
      </c>
      <c r="P1183">
        <v>6.1105999999999998</v>
      </c>
      <c r="Q1183" t="s">
        <v>722</v>
      </c>
      <c r="R1183" t="e">
        <f>VLOOKUP(A1183,player_info!B:C,2,FALSE)</f>
        <v>#N/A</v>
      </c>
    </row>
    <row r="1184" spans="1:18">
      <c r="A1184" t="s">
        <v>385</v>
      </c>
      <c r="B1184" t="s">
        <v>2</v>
      </c>
      <c r="C1184" t="s">
        <v>26</v>
      </c>
      <c r="D1184">
        <v>-113.593</v>
      </c>
      <c r="E1184">
        <v>2.7170000000000001</v>
      </c>
      <c r="F1184">
        <v>22.2</v>
      </c>
      <c r="G1184" t="s">
        <v>722</v>
      </c>
      <c r="H1184">
        <v>1159</v>
      </c>
      <c r="I1184">
        <v>224</v>
      </c>
      <c r="J1184">
        <v>0.2404</v>
      </c>
      <c r="K1184" t="s">
        <v>722</v>
      </c>
      <c r="L1184" t="s">
        <v>722</v>
      </c>
      <c r="M1184" t="s">
        <v>722</v>
      </c>
      <c r="N1184">
        <v>7.4248000000000003</v>
      </c>
      <c r="O1184">
        <v>-2.7</v>
      </c>
      <c r="P1184">
        <v>5.8841999999999999</v>
      </c>
      <c r="Q1184" t="s">
        <v>722</v>
      </c>
      <c r="R1184" t="e">
        <f>VLOOKUP(A1184,player_info!B:C,2,FALSE)</f>
        <v>#N/A</v>
      </c>
    </row>
    <row r="1185" spans="1:18">
      <c r="A1185" t="s">
        <v>969</v>
      </c>
      <c r="B1185" t="s">
        <v>3</v>
      </c>
      <c r="C1185" t="s">
        <v>26</v>
      </c>
      <c r="D1185">
        <v>-113.6097</v>
      </c>
      <c r="E1185">
        <v>2.0268000000000002</v>
      </c>
      <c r="F1185" t="s">
        <v>722</v>
      </c>
      <c r="G1185" t="s">
        <v>722</v>
      </c>
      <c r="H1185">
        <v>1160</v>
      </c>
      <c r="I1185">
        <v>114</v>
      </c>
      <c r="J1185">
        <v>0.22259999999999999</v>
      </c>
      <c r="K1185" t="s">
        <v>722</v>
      </c>
      <c r="L1185" t="s">
        <v>722</v>
      </c>
      <c r="M1185" t="s">
        <v>722</v>
      </c>
      <c r="N1185">
        <v>3.5846</v>
      </c>
      <c r="O1185">
        <v>-0.12</v>
      </c>
      <c r="P1185">
        <v>5.8308999999999997</v>
      </c>
      <c r="Q1185" t="s">
        <v>722</v>
      </c>
      <c r="R1185" t="e">
        <f>VLOOKUP(A1185,player_info!B:C,2,FALSE)</f>
        <v>#N/A</v>
      </c>
    </row>
    <row r="1186" spans="1:18">
      <c r="A1186" t="s">
        <v>433</v>
      </c>
      <c r="B1186" t="s">
        <v>2</v>
      </c>
      <c r="C1186" t="s">
        <v>36</v>
      </c>
      <c r="D1186">
        <v>-113.6859</v>
      </c>
      <c r="E1186">
        <v>2.6240000000000001</v>
      </c>
      <c r="F1186">
        <v>24.2</v>
      </c>
      <c r="G1186" t="s">
        <v>722</v>
      </c>
      <c r="H1186">
        <v>1161</v>
      </c>
      <c r="I1186">
        <v>225</v>
      </c>
      <c r="J1186">
        <v>0.30990000000000001</v>
      </c>
      <c r="K1186" t="s">
        <v>722</v>
      </c>
      <c r="L1186" t="s">
        <v>722</v>
      </c>
      <c r="M1186" t="s">
        <v>722</v>
      </c>
      <c r="N1186">
        <v>4.3000999999999996</v>
      </c>
      <c r="O1186">
        <v>0</v>
      </c>
      <c r="P1186">
        <v>7.0826000000000002</v>
      </c>
      <c r="Q1186" t="s">
        <v>722</v>
      </c>
      <c r="R1186" t="e">
        <f>VLOOKUP(A1186,player_info!B:C,2,FALSE)</f>
        <v>#N/A</v>
      </c>
    </row>
    <row r="1187" spans="1:18">
      <c r="A1187" t="s">
        <v>678</v>
      </c>
      <c r="B1187" t="s">
        <v>3</v>
      </c>
      <c r="C1187" t="s">
        <v>85</v>
      </c>
      <c r="D1187">
        <v>-113.7811</v>
      </c>
      <c r="E1187">
        <v>1.8552999999999999</v>
      </c>
      <c r="F1187">
        <v>5.3</v>
      </c>
      <c r="G1187" t="s">
        <v>722</v>
      </c>
      <c r="H1187">
        <v>1162</v>
      </c>
      <c r="I1187">
        <v>115</v>
      </c>
      <c r="J1187">
        <v>0.11020000000000001</v>
      </c>
      <c r="K1187" t="s">
        <v>722</v>
      </c>
      <c r="L1187" t="s">
        <v>722</v>
      </c>
      <c r="M1187" t="s">
        <v>722</v>
      </c>
      <c r="N1187">
        <v>4.8574000000000002</v>
      </c>
      <c r="O1187">
        <v>-7.3400000000000007E-2</v>
      </c>
      <c r="P1187">
        <v>6.3071999999999999</v>
      </c>
      <c r="Q1187" t="s">
        <v>722</v>
      </c>
      <c r="R1187" t="e">
        <f>VLOOKUP(A1187,player_info!B:C,2,FALSE)</f>
        <v>#N/A</v>
      </c>
    </row>
    <row r="1188" spans="1:18">
      <c r="A1188" t="s">
        <v>697</v>
      </c>
      <c r="B1188" t="s">
        <v>3</v>
      </c>
      <c r="C1188" t="s">
        <v>341</v>
      </c>
      <c r="D1188">
        <v>-113.8835</v>
      </c>
      <c r="E1188">
        <v>1.7528999999999999</v>
      </c>
      <c r="F1188">
        <v>2.1</v>
      </c>
      <c r="G1188" t="s">
        <v>722</v>
      </c>
      <c r="H1188">
        <v>1163</v>
      </c>
      <c r="I1188">
        <v>116</v>
      </c>
      <c r="J1188">
        <v>6.2100000000000002E-2</v>
      </c>
      <c r="K1188" t="s">
        <v>722</v>
      </c>
      <c r="L1188" t="s">
        <v>722</v>
      </c>
      <c r="M1188" t="s">
        <v>722</v>
      </c>
      <c r="N1188">
        <v>3.9308999999999998</v>
      </c>
      <c r="O1188">
        <v>0</v>
      </c>
      <c r="P1188">
        <v>6.1875</v>
      </c>
      <c r="Q1188" t="s">
        <v>722</v>
      </c>
      <c r="R1188" t="e">
        <f>VLOOKUP(A1188,player_info!B:C,2,FALSE)</f>
        <v>#N/A</v>
      </c>
    </row>
    <row r="1189" spans="1:18">
      <c r="A1189" t="s">
        <v>970</v>
      </c>
      <c r="B1189" t="s">
        <v>3</v>
      </c>
      <c r="C1189" t="s">
        <v>75</v>
      </c>
      <c r="D1189">
        <v>-113.89919999999999</v>
      </c>
      <c r="E1189">
        <v>1.7373000000000001</v>
      </c>
      <c r="F1189" t="s">
        <v>722</v>
      </c>
      <c r="G1189" t="s">
        <v>722</v>
      </c>
      <c r="H1189">
        <v>1164</v>
      </c>
      <c r="I1189">
        <v>117</v>
      </c>
      <c r="J1189">
        <v>0.11</v>
      </c>
      <c r="K1189" t="s">
        <v>722</v>
      </c>
      <c r="L1189" t="s">
        <v>722</v>
      </c>
      <c r="M1189" t="s">
        <v>722</v>
      </c>
      <c r="N1189">
        <v>3.5036</v>
      </c>
      <c r="O1189">
        <v>0</v>
      </c>
      <c r="P1189">
        <v>6.5083000000000002</v>
      </c>
      <c r="Q1189" t="s">
        <v>722</v>
      </c>
      <c r="R1189" t="e">
        <f>VLOOKUP(A1189,player_info!B:C,2,FALSE)</f>
        <v>#N/A</v>
      </c>
    </row>
    <row r="1190" spans="1:18">
      <c r="A1190" t="s">
        <v>463</v>
      </c>
      <c r="B1190" t="s">
        <v>2</v>
      </c>
      <c r="C1190" t="s">
        <v>49</v>
      </c>
      <c r="D1190">
        <v>-113.9808</v>
      </c>
      <c r="E1190">
        <v>2.3290999999999999</v>
      </c>
      <c r="F1190">
        <v>44.7</v>
      </c>
      <c r="G1190" t="s">
        <v>722</v>
      </c>
      <c r="H1190">
        <v>1165</v>
      </c>
      <c r="I1190">
        <v>226</v>
      </c>
      <c r="J1190">
        <v>0.15409999999999999</v>
      </c>
      <c r="K1190" t="s">
        <v>722</v>
      </c>
      <c r="L1190" t="s">
        <v>722</v>
      </c>
      <c r="M1190" t="s">
        <v>722</v>
      </c>
      <c r="N1190">
        <v>4.2937000000000003</v>
      </c>
      <c r="O1190">
        <v>0</v>
      </c>
      <c r="P1190">
        <v>6.8059000000000003</v>
      </c>
      <c r="Q1190" t="s">
        <v>722</v>
      </c>
      <c r="R1190" t="e">
        <f>VLOOKUP(A1190,player_info!B:C,2,FALSE)</f>
        <v>#N/A</v>
      </c>
    </row>
    <row r="1191" spans="1:18">
      <c r="A1191" t="s">
        <v>971</v>
      </c>
      <c r="B1191" t="s">
        <v>3</v>
      </c>
      <c r="C1191" t="s">
        <v>341</v>
      </c>
      <c r="D1191">
        <v>-113.99209999999999</v>
      </c>
      <c r="E1191">
        <v>1.6443000000000001</v>
      </c>
      <c r="F1191">
        <v>6.1</v>
      </c>
      <c r="G1191" t="s">
        <v>722</v>
      </c>
      <c r="H1191">
        <v>1166</v>
      </c>
      <c r="I1191">
        <v>118</v>
      </c>
      <c r="J1191">
        <v>7.4499999999999997E-2</v>
      </c>
      <c r="K1191" t="s">
        <v>722</v>
      </c>
      <c r="L1191" t="s">
        <v>722</v>
      </c>
      <c r="M1191" t="s">
        <v>722</v>
      </c>
      <c r="N1191">
        <v>3.2978999999999998</v>
      </c>
      <c r="O1191">
        <v>0</v>
      </c>
      <c r="P1191">
        <v>6.8056000000000001</v>
      </c>
      <c r="Q1191" t="s">
        <v>722</v>
      </c>
      <c r="R1191" t="e">
        <f>VLOOKUP(A1191,player_info!B:C,2,FALSE)</f>
        <v>#N/A</v>
      </c>
    </row>
    <row r="1192" spans="1:18">
      <c r="A1192" t="s">
        <v>972</v>
      </c>
      <c r="B1192" t="s">
        <v>2</v>
      </c>
      <c r="C1192" t="s">
        <v>341</v>
      </c>
      <c r="D1192">
        <v>-114.0108</v>
      </c>
      <c r="E1192">
        <v>2.2991000000000001</v>
      </c>
      <c r="F1192">
        <v>31.4</v>
      </c>
      <c r="G1192" t="s">
        <v>722</v>
      </c>
      <c r="H1192">
        <v>1167</v>
      </c>
      <c r="I1192">
        <v>227</v>
      </c>
      <c r="J1192">
        <v>0.26800000000000002</v>
      </c>
      <c r="K1192" t="s">
        <v>722</v>
      </c>
      <c r="L1192" t="s">
        <v>722</v>
      </c>
      <c r="M1192" t="s">
        <v>722</v>
      </c>
      <c r="N1192">
        <v>4.6680999999999999</v>
      </c>
      <c r="O1192">
        <v>0</v>
      </c>
      <c r="P1192">
        <v>6.8620999999999999</v>
      </c>
      <c r="Q1192" t="s">
        <v>722</v>
      </c>
      <c r="R1192" t="e">
        <f>VLOOKUP(A1192,player_info!B:C,2,FALSE)</f>
        <v>#N/A</v>
      </c>
    </row>
    <row r="1193" spans="1:18">
      <c r="A1193" t="s">
        <v>244</v>
      </c>
      <c r="B1193" t="s">
        <v>3</v>
      </c>
      <c r="C1193" t="s">
        <v>73</v>
      </c>
      <c r="D1193">
        <v>-114.0262</v>
      </c>
      <c r="E1193">
        <v>1.6103000000000001</v>
      </c>
      <c r="F1193">
        <v>53.7</v>
      </c>
      <c r="G1193" t="s">
        <v>722</v>
      </c>
      <c r="H1193">
        <v>1168</v>
      </c>
      <c r="I1193">
        <v>119</v>
      </c>
      <c r="J1193">
        <v>9.1700000000000004E-2</v>
      </c>
      <c r="K1193" t="s">
        <v>722</v>
      </c>
      <c r="L1193" t="s">
        <v>722</v>
      </c>
      <c r="M1193" t="s">
        <v>722</v>
      </c>
      <c r="N1193">
        <v>3.4847000000000001</v>
      </c>
      <c r="O1193">
        <v>-1.0448</v>
      </c>
      <c r="P1193">
        <v>6.3841000000000001</v>
      </c>
      <c r="Q1193" t="s">
        <v>722</v>
      </c>
      <c r="R1193">
        <f>VLOOKUP(A1193,player_info!B:C,2,FALSE)</f>
        <v>21</v>
      </c>
    </row>
    <row r="1194" spans="1:18">
      <c r="A1194" t="s">
        <v>973</v>
      </c>
      <c r="B1194" t="s">
        <v>3</v>
      </c>
      <c r="C1194" t="s">
        <v>722</v>
      </c>
      <c r="D1194">
        <v>-114.107</v>
      </c>
      <c r="E1194">
        <v>1.5295000000000001</v>
      </c>
      <c r="F1194" t="s">
        <v>722</v>
      </c>
      <c r="G1194" t="s">
        <v>722</v>
      </c>
      <c r="H1194">
        <v>1169</v>
      </c>
      <c r="I1194">
        <v>120</v>
      </c>
      <c r="J1194">
        <v>2.8500000000000001E-2</v>
      </c>
      <c r="K1194" t="s">
        <v>722</v>
      </c>
      <c r="L1194" t="s">
        <v>722</v>
      </c>
      <c r="M1194" t="s">
        <v>722</v>
      </c>
      <c r="N1194">
        <v>2.5305</v>
      </c>
      <c r="O1194">
        <v>0</v>
      </c>
      <c r="P1194">
        <v>6.3841999999999999</v>
      </c>
      <c r="Q1194" t="s">
        <v>722</v>
      </c>
      <c r="R1194" t="e">
        <f>VLOOKUP(A1194,player_info!B:C,2,FALSE)</f>
        <v>#N/A</v>
      </c>
    </row>
    <row r="1195" spans="1:18">
      <c r="A1195" t="s">
        <v>974</v>
      </c>
      <c r="B1195" t="s">
        <v>3</v>
      </c>
      <c r="C1195" t="s">
        <v>24</v>
      </c>
      <c r="D1195">
        <v>-114.12869999999999</v>
      </c>
      <c r="E1195">
        <v>1.5078</v>
      </c>
      <c r="F1195">
        <v>0.8</v>
      </c>
      <c r="G1195" t="s">
        <v>722</v>
      </c>
      <c r="H1195">
        <v>1170</v>
      </c>
      <c r="I1195">
        <v>121</v>
      </c>
      <c r="J1195">
        <v>2.24E-2</v>
      </c>
      <c r="K1195" t="s">
        <v>722</v>
      </c>
      <c r="L1195" t="s">
        <v>722</v>
      </c>
      <c r="M1195" t="s">
        <v>722</v>
      </c>
      <c r="N1195">
        <v>1.8030999999999999</v>
      </c>
      <c r="O1195">
        <v>1</v>
      </c>
      <c r="P1195">
        <v>7.1646000000000001</v>
      </c>
      <c r="Q1195" t="s">
        <v>722</v>
      </c>
      <c r="R1195" t="e">
        <f>VLOOKUP(A1195,player_info!B:C,2,FALSE)</f>
        <v>#N/A</v>
      </c>
    </row>
    <row r="1196" spans="1:18">
      <c r="A1196" t="s">
        <v>655</v>
      </c>
      <c r="B1196" t="s">
        <v>3</v>
      </c>
      <c r="C1196" t="s">
        <v>57</v>
      </c>
      <c r="D1196">
        <v>-114.14230000000001</v>
      </c>
      <c r="E1196">
        <v>1.4942</v>
      </c>
      <c r="F1196">
        <v>23.8</v>
      </c>
      <c r="G1196" t="s">
        <v>722</v>
      </c>
      <c r="H1196">
        <v>1171</v>
      </c>
      <c r="I1196">
        <v>122</v>
      </c>
      <c r="J1196">
        <v>7.3899999999999993E-2</v>
      </c>
      <c r="K1196" t="s">
        <v>722</v>
      </c>
      <c r="L1196" t="s">
        <v>722</v>
      </c>
      <c r="M1196" t="s">
        <v>722</v>
      </c>
      <c r="N1196">
        <v>3.7799</v>
      </c>
      <c r="O1196">
        <v>0</v>
      </c>
      <c r="P1196">
        <v>6.3913000000000002</v>
      </c>
      <c r="Q1196" t="s">
        <v>722</v>
      </c>
      <c r="R1196" t="e">
        <f>VLOOKUP(A1196,player_info!B:C,2,FALSE)</f>
        <v>#N/A</v>
      </c>
    </row>
    <row r="1197" spans="1:18">
      <c r="A1197" t="s">
        <v>669</v>
      </c>
      <c r="B1197" t="s">
        <v>3</v>
      </c>
      <c r="C1197" t="s">
        <v>32</v>
      </c>
      <c r="D1197">
        <v>-114.15989999999999</v>
      </c>
      <c r="E1197">
        <v>1.4765999999999999</v>
      </c>
      <c r="F1197">
        <v>30.5</v>
      </c>
      <c r="G1197" t="s">
        <v>722</v>
      </c>
      <c r="H1197">
        <v>1172</v>
      </c>
      <c r="I1197">
        <v>123</v>
      </c>
      <c r="J1197">
        <v>0.1293</v>
      </c>
      <c r="K1197" t="s">
        <v>722</v>
      </c>
      <c r="L1197" t="s">
        <v>722</v>
      </c>
      <c r="M1197" t="s">
        <v>722</v>
      </c>
      <c r="N1197">
        <v>2.3904999999999998</v>
      </c>
      <c r="O1197">
        <v>0</v>
      </c>
      <c r="P1197">
        <v>6.4551999999999996</v>
      </c>
      <c r="Q1197" t="s">
        <v>722</v>
      </c>
      <c r="R1197" t="e">
        <f>VLOOKUP(A1197,player_info!B:C,2,FALSE)</f>
        <v>#N/A</v>
      </c>
    </row>
    <row r="1198" spans="1:18">
      <c r="A1198" t="s">
        <v>975</v>
      </c>
      <c r="B1198" t="s">
        <v>2</v>
      </c>
      <c r="C1198" t="s">
        <v>30</v>
      </c>
      <c r="D1198">
        <v>-114.259</v>
      </c>
      <c r="E1198">
        <v>2.0508999999999999</v>
      </c>
      <c r="F1198" t="s">
        <v>722</v>
      </c>
      <c r="G1198" t="s">
        <v>722</v>
      </c>
      <c r="H1198">
        <v>1173</v>
      </c>
      <c r="I1198">
        <v>228</v>
      </c>
      <c r="J1198">
        <v>6.4199999999999993E-2</v>
      </c>
      <c r="K1198" t="s">
        <v>722</v>
      </c>
      <c r="L1198" t="s">
        <v>722</v>
      </c>
      <c r="M1198" t="s">
        <v>722</v>
      </c>
      <c r="N1198">
        <v>4.7846000000000002</v>
      </c>
      <c r="O1198">
        <v>0</v>
      </c>
      <c r="P1198">
        <v>6.5503999999999998</v>
      </c>
      <c r="Q1198" t="s">
        <v>722</v>
      </c>
      <c r="R1198" t="e">
        <f>VLOOKUP(A1198,player_info!B:C,2,FALSE)</f>
        <v>#N/A</v>
      </c>
    </row>
    <row r="1199" spans="1:18">
      <c r="A1199" t="s">
        <v>771</v>
      </c>
      <c r="B1199" t="s">
        <v>725</v>
      </c>
      <c r="C1199" t="s">
        <v>341</v>
      </c>
      <c r="D1199">
        <v>-114.2726</v>
      </c>
      <c r="E1199">
        <v>1.3638999999999999</v>
      </c>
      <c r="F1199">
        <v>38</v>
      </c>
      <c r="G1199" t="s">
        <v>722</v>
      </c>
      <c r="H1199">
        <v>1174</v>
      </c>
      <c r="I1199">
        <v>124</v>
      </c>
      <c r="J1199">
        <v>9.8500000000000004E-2</v>
      </c>
      <c r="K1199" t="s">
        <v>722</v>
      </c>
      <c r="L1199" t="s">
        <v>722</v>
      </c>
      <c r="M1199" t="s">
        <v>722</v>
      </c>
      <c r="N1199">
        <v>25.611000000000001</v>
      </c>
      <c r="O1199">
        <v>-0.03</v>
      </c>
      <c r="P1199">
        <v>10.3421</v>
      </c>
      <c r="Q1199" t="s">
        <v>722</v>
      </c>
      <c r="R1199" t="e">
        <f>VLOOKUP(A1199,player_info!B:C,2,FALSE)</f>
        <v>#N/A</v>
      </c>
    </row>
    <row r="1200" spans="1:18">
      <c r="A1200" t="s">
        <v>771</v>
      </c>
      <c r="B1200" t="s">
        <v>725</v>
      </c>
      <c r="C1200" t="s">
        <v>341</v>
      </c>
      <c r="D1200">
        <v>-114.2726</v>
      </c>
      <c r="E1200">
        <v>1.3638999999999999</v>
      </c>
      <c r="F1200">
        <v>38</v>
      </c>
      <c r="G1200" t="s">
        <v>722</v>
      </c>
      <c r="H1200">
        <v>1174</v>
      </c>
      <c r="I1200">
        <v>124</v>
      </c>
      <c r="J1200">
        <v>9.8500000000000004E-2</v>
      </c>
      <c r="K1200" t="s">
        <v>722</v>
      </c>
      <c r="L1200" t="s">
        <v>722</v>
      </c>
      <c r="M1200" t="s">
        <v>722</v>
      </c>
      <c r="N1200">
        <v>25.611000000000001</v>
      </c>
      <c r="O1200">
        <v>-0.03</v>
      </c>
      <c r="P1200">
        <v>10.3421</v>
      </c>
      <c r="Q1200" t="s">
        <v>722</v>
      </c>
      <c r="R1200" t="e">
        <f>VLOOKUP(A1200,player_info!B:C,2,FALSE)</f>
        <v>#N/A</v>
      </c>
    </row>
    <row r="1201" spans="1:18">
      <c r="A1201" t="s">
        <v>451</v>
      </c>
      <c r="B1201" t="s">
        <v>2</v>
      </c>
      <c r="C1201" t="s">
        <v>64</v>
      </c>
      <c r="D1201">
        <v>-114.29859999999999</v>
      </c>
      <c r="E1201">
        <v>2.0112999999999999</v>
      </c>
      <c r="F1201">
        <v>1</v>
      </c>
      <c r="G1201" t="s">
        <v>722</v>
      </c>
      <c r="H1201">
        <v>1175</v>
      </c>
      <c r="I1201">
        <v>229</v>
      </c>
      <c r="J1201">
        <v>0.1154</v>
      </c>
      <c r="K1201" t="s">
        <v>722</v>
      </c>
      <c r="L1201" t="s">
        <v>722</v>
      </c>
      <c r="M1201" t="s">
        <v>722</v>
      </c>
      <c r="N1201">
        <v>4.0846</v>
      </c>
      <c r="O1201">
        <v>0</v>
      </c>
      <c r="P1201">
        <v>6.6303000000000001</v>
      </c>
      <c r="Q1201" t="s">
        <v>722</v>
      </c>
      <c r="R1201" t="e">
        <f>VLOOKUP(A1201,player_info!B:C,2,FALSE)</f>
        <v>#N/A</v>
      </c>
    </row>
    <row r="1202" spans="1:18">
      <c r="A1202" t="s">
        <v>976</v>
      </c>
      <c r="B1202" t="s">
        <v>3</v>
      </c>
      <c r="C1202" t="s">
        <v>341</v>
      </c>
      <c r="D1202">
        <v>-114.3057</v>
      </c>
      <c r="E1202">
        <v>1.3308</v>
      </c>
      <c r="F1202" t="s">
        <v>722</v>
      </c>
      <c r="G1202" t="s">
        <v>722</v>
      </c>
      <c r="H1202">
        <v>1176</v>
      </c>
      <c r="I1202">
        <v>125</v>
      </c>
      <c r="J1202">
        <v>0.1414</v>
      </c>
      <c r="K1202" t="s">
        <v>722</v>
      </c>
      <c r="L1202" t="s">
        <v>722</v>
      </c>
      <c r="M1202" t="s">
        <v>722</v>
      </c>
      <c r="N1202">
        <v>2.6214</v>
      </c>
      <c r="O1202">
        <v>0</v>
      </c>
      <c r="P1202">
        <v>6.7564000000000002</v>
      </c>
      <c r="Q1202" t="s">
        <v>722</v>
      </c>
      <c r="R1202" t="e">
        <f>VLOOKUP(A1202,player_info!B:C,2,FALSE)</f>
        <v>#N/A</v>
      </c>
    </row>
    <row r="1203" spans="1:18">
      <c r="A1203" t="s">
        <v>390</v>
      </c>
      <c r="B1203" t="s">
        <v>2</v>
      </c>
      <c r="C1203" t="s">
        <v>47</v>
      </c>
      <c r="D1203">
        <v>-114.348</v>
      </c>
      <c r="E1203">
        <v>1.9619</v>
      </c>
      <c r="F1203">
        <v>1</v>
      </c>
      <c r="G1203" t="s">
        <v>722</v>
      </c>
      <c r="H1203">
        <v>1177</v>
      </c>
      <c r="I1203">
        <v>230</v>
      </c>
      <c r="J1203">
        <v>0.16259999999999999</v>
      </c>
      <c r="K1203" t="s">
        <v>722</v>
      </c>
      <c r="L1203" t="s">
        <v>722</v>
      </c>
      <c r="M1203" t="s">
        <v>722</v>
      </c>
      <c r="N1203">
        <v>4.8005000000000004</v>
      </c>
      <c r="O1203">
        <v>0</v>
      </c>
      <c r="P1203">
        <v>6.8268000000000004</v>
      </c>
      <c r="Q1203" t="s">
        <v>722</v>
      </c>
      <c r="R1203" t="e">
        <f>VLOOKUP(A1203,player_info!B:C,2,FALSE)</f>
        <v>#N/A</v>
      </c>
    </row>
    <row r="1204" spans="1:18">
      <c r="A1204" t="s">
        <v>977</v>
      </c>
      <c r="B1204" t="s">
        <v>3</v>
      </c>
      <c r="C1204" t="s">
        <v>68</v>
      </c>
      <c r="D1204">
        <v>-114.4365</v>
      </c>
      <c r="E1204">
        <v>1.2</v>
      </c>
      <c r="F1204" t="s">
        <v>722</v>
      </c>
      <c r="G1204" t="s">
        <v>722</v>
      </c>
      <c r="H1204">
        <v>1178</v>
      </c>
      <c r="I1204">
        <v>126</v>
      </c>
      <c r="J1204">
        <v>2.5600000000000001E-2</v>
      </c>
      <c r="K1204" t="s">
        <v>722</v>
      </c>
      <c r="L1204" t="s">
        <v>722</v>
      </c>
      <c r="M1204" t="s">
        <v>722</v>
      </c>
      <c r="N1204">
        <v>1.2</v>
      </c>
      <c r="O1204">
        <v>1.2</v>
      </c>
      <c r="P1204" t="s">
        <v>722</v>
      </c>
      <c r="Q1204" t="s">
        <v>722</v>
      </c>
      <c r="R1204" t="e">
        <f>VLOOKUP(A1204,player_info!B:C,2,FALSE)</f>
        <v>#N/A</v>
      </c>
    </row>
    <row r="1205" spans="1:18">
      <c r="A1205" t="s">
        <v>978</v>
      </c>
      <c r="B1205" t="s">
        <v>3</v>
      </c>
      <c r="C1205" t="s">
        <v>341</v>
      </c>
      <c r="D1205">
        <v>-114.4577</v>
      </c>
      <c r="E1205">
        <v>1.1788000000000001</v>
      </c>
      <c r="F1205" t="s">
        <v>722</v>
      </c>
      <c r="G1205" t="s">
        <v>722</v>
      </c>
      <c r="H1205">
        <v>1179</v>
      </c>
      <c r="I1205">
        <v>127</v>
      </c>
      <c r="J1205">
        <v>9.6799999999999997E-2</v>
      </c>
      <c r="K1205" t="s">
        <v>722</v>
      </c>
      <c r="L1205" t="s">
        <v>722</v>
      </c>
      <c r="M1205" t="s">
        <v>722</v>
      </c>
      <c r="N1205">
        <v>2.9411</v>
      </c>
      <c r="O1205">
        <v>0</v>
      </c>
      <c r="P1205">
        <v>6.2342000000000004</v>
      </c>
      <c r="Q1205" t="s">
        <v>722</v>
      </c>
      <c r="R1205" t="e">
        <f>VLOOKUP(A1205,player_info!B:C,2,FALSE)</f>
        <v>#N/A</v>
      </c>
    </row>
    <row r="1206" spans="1:18">
      <c r="A1206" t="s">
        <v>979</v>
      </c>
      <c r="B1206" t="s">
        <v>3</v>
      </c>
      <c r="C1206" t="s">
        <v>75</v>
      </c>
      <c r="D1206">
        <v>-114.4665</v>
      </c>
      <c r="E1206">
        <v>1.1698999999999999</v>
      </c>
      <c r="F1206" t="s">
        <v>722</v>
      </c>
      <c r="G1206" t="s">
        <v>722</v>
      </c>
      <c r="H1206">
        <v>1180</v>
      </c>
      <c r="I1206">
        <v>128</v>
      </c>
      <c r="J1206">
        <v>0.23649999999999999</v>
      </c>
      <c r="K1206" t="s">
        <v>722</v>
      </c>
      <c r="L1206" t="s">
        <v>722</v>
      </c>
      <c r="M1206" t="s">
        <v>722</v>
      </c>
      <c r="N1206">
        <v>1.9338</v>
      </c>
      <c r="O1206">
        <v>-9.19</v>
      </c>
      <c r="P1206">
        <v>4.9882</v>
      </c>
      <c r="Q1206" t="s">
        <v>722</v>
      </c>
      <c r="R1206" t="e">
        <f>VLOOKUP(A1206,player_info!B:C,2,FALSE)</f>
        <v>#N/A</v>
      </c>
    </row>
    <row r="1207" spans="1:18">
      <c r="A1207" t="s">
        <v>980</v>
      </c>
      <c r="B1207" t="s">
        <v>2</v>
      </c>
      <c r="C1207" t="s">
        <v>722</v>
      </c>
      <c r="D1207">
        <v>-114.4799</v>
      </c>
      <c r="E1207">
        <v>1.83</v>
      </c>
      <c r="F1207" t="s">
        <v>722</v>
      </c>
      <c r="G1207" t="s">
        <v>722</v>
      </c>
      <c r="H1207">
        <v>1181</v>
      </c>
      <c r="I1207">
        <v>231</v>
      </c>
      <c r="J1207">
        <v>0.1575</v>
      </c>
      <c r="K1207" t="s">
        <v>722</v>
      </c>
      <c r="L1207" t="s">
        <v>722</v>
      </c>
      <c r="M1207" t="s">
        <v>722</v>
      </c>
      <c r="N1207">
        <v>1.83</v>
      </c>
      <c r="O1207">
        <v>1.83</v>
      </c>
      <c r="P1207" t="s">
        <v>722</v>
      </c>
      <c r="Q1207" t="s">
        <v>722</v>
      </c>
      <c r="R1207" t="e">
        <f>VLOOKUP(A1207,player_info!B:C,2,FALSE)</f>
        <v>#N/A</v>
      </c>
    </row>
    <row r="1208" spans="1:18">
      <c r="A1208" t="s">
        <v>981</v>
      </c>
      <c r="B1208" t="s">
        <v>2</v>
      </c>
      <c r="C1208" t="s">
        <v>341</v>
      </c>
      <c r="D1208">
        <v>-114.54130000000001</v>
      </c>
      <c r="E1208">
        <v>1.7685999999999999</v>
      </c>
      <c r="F1208">
        <v>1</v>
      </c>
      <c r="G1208" t="s">
        <v>722</v>
      </c>
      <c r="H1208">
        <v>1182</v>
      </c>
      <c r="I1208">
        <v>232</v>
      </c>
      <c r="J1208">
        <v>0.23250000000000001</v>
      </c>
      <c r="K1208" t="s">
        <v>722</v>
      </c>
      <c r="L1208" t="s">
        <v>722</v>
      </c>
      <c r="M1208" t="s">
        <v>722</v>
      </c>
      <c r="N1208">
        <v>2.6400999999999999</v>
      </c>
      <c r="O1208">
        <v>0</v>
      </c>
      <c r="P1208">
        <v>7.0039999999999996</v>
      </c>
      <c r="Q1208" t="s">
        <v>722</v>
      </c>
      <c r="R1208" t="e">
        <f>VLOOKUP(A1208,player_info!B:C,2,FALSE)</f>
        <v>#N/A</v>
      </c>
    </row>
    <row r="1209" spans="1:18">
      <c r="A1209" t="s">
        <v>982</v>
      </c>
      <c r="B1209" t="s">
        <v>738</v>
      </c>
      <c r="C1209" t="s">
        <v>73</v>
      </c>
      <c r="D1209">
        <v>-114.5856</v>
      </c>
      <c r="E1209">
        <v>18</v>
      </c>
      <c r="F1209">
        <v>0.5</v>
      </c>
      <c r="G1209" t="s">
        <v>722</v>
      </c>
      <c r="H1209">
        <v>1183</v>
      </c>
      <c r="I1209">
        <v>227</v>
      </c>
      <c r="J1209">
        <v>1</v>
      </c>
      <c r="K1209" t="s">
        <v>722</v>
      </c>
      <c r="L1209" t="s">
        <v>722</v>
      </c>
      <c r="M1209" t="s">
        <v>722</v>
      </c>
      <c r="N1209">
        <v>28.8</v>
      </c>
      <c r="O1209">
        <v>0</v>
      </c>
      <c r="P1209">
        <v>5.4824000000000002</v>
      </c>
      <c r="Q1209" t="s">
        <v>722</v>
      </c>
      <c r="R1209" t="e">
        <f>VLOOKUP(A1209,player_info!B:C,2,FALSE)</f>
        <v>#N/A</v>
      </c>
    </row>
    <row r="1210" spans="1:18">
      <c r="A1210" t="s">
        <v>983</v>
      </c>
      <c r="B1210" t="s">
        <v>3</v>
      </c>
      <c r="C1210" t="s">
        <v>49</v>
      </c>
      <c r="D1210">
        <v>-114.64239999999999</v>
      </c>
      <c r="E1210">
        <v>0.99409999999999998</v>
      </c>
      <c r="F1210" t="s">
        <v>722</v>
      </c>
      <c r="G1210" t="s">
        <v>722</v>
      </c>
      <c r="H1210">
        <v>1184</v>
      </c>
      <c r="I1210">
        <v>129</v>
      </c>
      <c r="J1210">
        <v>0.2823</v>
      </c>
      <c r="K1210" t="s">
        <v>722</v>
      </c>
      <c r="L1210" t="s">
        <v>722</v>
      </c>
      <c r="M1210" t="s">
        <v>722</v>
      </c>
      <c r="N1210">
        <v>2.4779</v>
      </c>
      <c r="O1210">
        <v>0</v>
      </c>
      <c r="P1210">
        <v>6.4421999999999997</v>
      </c>
      <c r="Q1210" t="s">
        <v>722</v>
      </c>
      <c r="R1210" t="e">
        <f>VLOOKUP(A1210,player_info!B:C,2,FALSE)</f>
        <v>#N/A</v>
      </c>
    </row>
    <row r="1211" spans="1:18">
      <c r="A1211" t="s">
        <v>984</v>
      </c>
      <c r="B1211" t="s">
        <v>5</v>
      </c>
      <c r="C1211" t="s">
        <v>24</v>
      </c>
      <c r="D1211">
        <v>-114.6588</v>
      </c>
      <c r="E1211">
        <v>65.7727</v>
      </c>
      <c r="F1211">
        <v>70</v>
      </c>
      <c r="G1211" t="s">
        <v>722</v>
      </c>
      <c r="H1211">
        <v>1185</v>
      </c>
      <c r="I1211">
        <v>31</v>
      </c>
      <c r="J1211">
        <v>21.810099999999998</v>
      </c>
      <c r="K1211" t="s">
        <v>722</v>
      </c>
      <c r="L1211" t="s">
        <v>722</v>
      </c>
      <c r="M1211" t="s">
        <v>722</v>
      </c>
      <c r="N1211">
        <v>107.9666</v>
      </c>
      <c r="O1211">
        <v>23.24</v>
      </c>
      <c r="P1211">
        <v>9.7322000000000006</v>
      </c>
      <c r="Q1211">
        <v>2</v>
      </c>
      <c r="R1211" t="e">
        <f>VLOOKUP(A1211,player_info!B:C,2,FALSE)</f>
        <v>#N/A</v>
      </c>
    </row>
    <row r="1212" spans="1:18">
      <c r="A1212" t="s">
        <v>985</v>
      </c>
      <c r="B1212" t="s">
        <v>2</v>
      </c>
      <c r="C1212" t="s">
        <v>73</v>
      </c>
      <c r="D1212">
        <v>-114.7336</v>
      </c>
      <c r="E1212">
        <v>1.5763</v>
      </c>
      <c r="F1212" t="s">
        <v>722</v>
      </c>
      <c r="G1212" t="s">
        <v>722</v>
      </c>
      <c r="H1212">
        <v>1186</v>
      </c>
      <c r="I1212">
        <v>233</v>
      </c>
      <c r="J1212">
        <v>0.1113</v>
      </c>
      <c r="K1212" t="s">
        <v>722</v>
      </c>
      <c r="L1212" t="s">
        <v>722</v>
      </c>
      <c r="M1212" t="s">
        <v>722</v>
      </c>
      <c r="N1212">
        <v>3.7505999999999999</v>
      </c>
      <c r="O1212">
        <v>0</v>
      </c>
      <c r="P1212">
        <v>6.7141999999999999</v>
      </c>
      <c r="Q1212" t="s">
        <v>722</v>
      </c>
      <c r="R1212" t="e">
        <f>VLOOKUP(A1212,player_info!B:C,2,FALSE)</f>
        <v>#N/A</v>
      </c>
    </row>
    <row r="1213" spans="1:18">
      <c r="A1213" t="s">
        <v>986</v>
      </c>
      <c r="B1213" t="s">
        <v>3</v>
      </c>
      <c r="C1213" t="s">
        <v>34</v>
      </c>
      <c r="D1213">
        <v>-114.7637</v>
      </c>
      <c r="E1213">
        <v>0.87270000000000003</v>
      </c>
      <c r="F1213" t="s">
        <v>722</v>
      </c>
      <c r="G1213" t="s">
        <v>722</v>
      </c>
      <c r="H1213">
        <v>1187</v>
      </c>
      <c r="I1213">
        <v>130</v>
      </c>
      <c r="J1213">
        <v>0.33379999999999999</v>
      </c>
      <c r="K1213" t="s">
        <v>722</v>
      </c>
      <c r="L1213" t="s">
        <v>722</v>
      </c>
      <c r="M1213" t="s">
        <v>722</v>
      </c>
      <c r="N1213">
        <v>1.3935</v>
      </c>
      <c r="O1213">
        <v>-0.03</v>
      </c>
      <c r="P1213">
        <v>7.1772</v>
      </c>
      <c r="Q1213" t="s">
        <v>722</v>
      </c>
      <c r="R1213" t="e">
        <f>VLOOKUP(A1213,player_info!B:C,2,FALSE)</f>
        <v>#N/A</v>
      </c>
    </row>
    <row r="1214" spans="1:18">
      <c r="A1214" t="s">
        <v>987</v>
      </c>
      <c r="B1214" t="s">
        <v>739</v>
      </c>
      <c r="C1214" t="s">
        <v>57</v>
      </c>
      <c r="D1214">
        <v>-114.77589999999999</v>
      </c>
      <c r="E1214">
        <v>17</v>
      </c>
      <c r="F1214" t="s">
        <v>722</v>
      </c>
      <c r="G1214" t="s">
        <v>722</v>
      </c>
      <c r="H1214">
        <v>1188</v>
      </c>
      <c r="I1214">
        <v>193</v>
      </c>
      <c r="J1214">
        <v>0.25</v>
      </c>
      <c r="K1214" t="s">
        <v>722</v>
      </c>
      <c r="L1214" t="s">
        <v>722</v>
      </c>
      <c r="M1214" t="s">
        <v>722</v>
      </c>
      <c r="N1214">
        <v>18.5</v>
      </c>
      <c r="O1214">
        <v>14.5</v>
      </c>
      <c r="P1214">
        <v>6.5888999999999998</v>
      </c>
      <c r="Q1214" t="s">
        <v>722</v>
      </c>
      <c r="R1214" t="e">
        <f>VLOOKUP(A1214,player_info!B:C,2,FALSE)</f>
        <v>#N/A</v>
      </c>
    </row>
    <row r="1215" spans="1:18">
      <c r="A1215" t="s">
        <v>988</v>
      </c>
      <c r="B1215" t="s">
        <v>725</v>
      </c>
      <c r="C1215" t="s">
        <v>41</v>
      </c>
      <c r="D1215">
        <v>-114.77589999999999</v>
      </c>
      <c r="E1215">
        <v>17</v>
      </c>
      <c r="F1215">
        <v>11.5</v>
      </c>
      <c r="G1215" t="s">
        <v>722</v>
      </c>
      <c r="H1215">
        <v>1188</v>
      </c>
      <c r="I1215">
        <v>193</v>
      </c>
      <c r="J1215">
        <v>0.75060000000000004</v>
      </c>
      <c r="K1215" t="s">
        <v>722</v>
      </c>
      <c r="L1215" t="s">
        <v>722</v>
      </c>
      <c r="M1215" t="s">
        <v>722</v>
      </c>
      <c r="N1215">
        <v>27.2</v>
      </c>
      <c r="O1215">
        <v>0</v>
      </c>
      <c r="P1215">
        <v>4.2957000000000001</v>
      </c>
      <c r="Q1215" t="s">
        <v>722</v>
      </c>
      <c r="R1215" t="e">
        <f>VLOOKUP(A1215,player_info!B:C,2,FALSE)</f>
        <v>#N/A</v>
      </c>
    </row>
    <row r="1216" spans="1:18">
      <c r="A1216" t="s">
        <v>989</v>
      </c>
      <c r="B1216" t="s">
        <v>2</v>
      </c>
      <c r="C1216" t="s">
        <v>64</v>
      </c>
      <c r="D1216">
        <v>-114.8138</v>
      </c>
      <c r="E1216">
        <v>1.4961</v>
      </c>
      <c r="F1216" t="s">
        <v>722</v>
      </c>
      <c r="G1216" t="s">
        <v>722</v>
      </c>
      <c r="H1216">
        <v>1190</v>
      </c>
      <c r="I1216">
        <v>234</v>
      </c>
      <c r="J1216">
        <v>0.1363</v>
      </c>
      <c r="K1216" t="s">
        <v>722</v>
      </c>
      <c r="L1216" t="s">
        <v>722</v>
      </c>
      <c r="M1216" t="s">
        <v>722</v>
      </c>
      <c r="N1216">
        <v>5.0523999999999996</v>
      </c>
      <c r="O1216">
        <v>0</v>
      </c>
      <c r="P1216">
        <v>6.8788999999999998</v>
      </c>
      <c r="Q1216" t="s">
        <v>722</v>
      </c>
      <c r="R1216" t="e">
        <f>VLOOKUP(A1216,player_info!B:C,2,FALSE)</f>
        <v>#N/A</v>
      </c>
    </row>
    <row r="1217" spans="1:18">
      <c r="A1217" t="s">
        <v>354</v>
      </c>
      <c r="B1217" t="s">
        <v>2</v>
      </c>
      <c r="C1217" t="s">
        <v>64</v>
      </c>
      <c r="D1217">
        <v>-114.876</v>
      </c>
      <c r="E1217">
        <v>1.4339</v>
      </c>
      <c r="F1217" t="s">
        <v>722</v>
      </c>
      <c r="G1217" t="s">
        <v>722</v>
      </c>
      <c r="H1217">
        <v>1191</v>
      </c>
      <c r="I1217">
        <v>235</v>
      </c>
      <c r="J1217">
        <v>0.16209999999999999</v>
      </c>
      <c r="K1217" t="s">
        <v>722</v>
      </c>
      <c r="L1217" t="s">
        <v>722</v>
      </c>
      <c r="M1217" t="s">
        <v>722</v>
      </c>
      <c r="N1217">
        <v>2.3723000000000001</v>
      </c>
      <c r="O1217">
        <v>0</v>
      </c>
      <c r="P1217">
        <v>7.0617000000000001</v>
      </c>
      <c r="Q1217" t="s">
        <v>722</v>
      </c>
      <c r="R1217" t="e">
        <f>VLOOKUP(A1217,player_info!B:C,2,FALSE)</f>
        <v>#N/A</v>
      </c>
    </row>
    <row r="1218" spans="1:18">
      <c r="A1218" t="s">
        <v>48</v>
      </c>
      <c r="B1218" t="s">
        <v>1</v>
      </c>
      <c r="C1218" t="s">
        <v>49</v>
      </c>
      <c r="D1218">
        <v>-114.9355</v>
      </c>
      <c r="E1218">
        <v>19.4375</v>
      </c>
      <c r="F1218">
        <v>200.9</v>
      </c>
      <c r="G1218" t="s">
        <v>722</v>
      </c>
      <c r="H1218">
        <v>1192</v>
      </c>
      <c r="I1218">
        <v>101</v>
      </c>
      <c r="J1218">
        <v>0.36120000000000002</v>
      </c>
      <c r="K1218" t="s">
        <v>722</v>
      </c>
      <c r="L1218" t="s">
        <v>722</v>
      </c>
      <c r="M1218" t="s">
        <v>722</v>
      </c>
      <c r="N1218">
        <v>37.321300000000001</v>
      </c>
      <c r="O1218">
        <v>4.2035999999999998</v>
      </c>
      <c r="P1218">
        <v>2.7454999999999998</v>
      </c>
      <c r="Q1218" t="s">
        <v>722</v>
      </c>
      <c r="R1218">
        <f>VLOOKUP(A1218,player_info!B:C,2,FALSE)</f>
        <v>3</v>
      </c>
    </row>
    <row r="1219" spans="1:18">
      <c r="A1219" t="s">
        <v>990</v>
      </c>
      <c r="B1219" t="s">
        <v>2</v>
      </c>
      <c r="C1219" t="s">
        <v>132</v>
      </c>
      <c r="D1219">
        <v>-115.0243</v>
      </c>
      <c r="E1219">
        <v>1.2856000000000001</v>
      </c>
      <c r="F1219" t="s">
        <v>722</v>
      </c>
      <c r="G1219" t="s">
        <v>722</v>
      </c>
      <c r="H1219">
        <v>1193</v>
      </c>
      <c r="I1219">
        <v>236</v>
      </c>
      <c r="J1219">
        <v>0.12959999999999999</v>
      </c>
      <c r="K1219" t="s">
        <v>722</v>
      </c>
      <c r="L1219" t="s">
        <v>722</v>
      </c>
      <c r="M1219" t="s">
        <v>722</v>
      </c>
      <c r="N1219">
        <v>2.0139</v>
      </c>
      <c r="O1219">
        <v>0</v>
      </c>
      <c r="P1219">
        <v>7.1871</v>
      </c>
      <c r="Q1219" t="s">
        <v>722</v>
      </c>
      <c r="R1219" t="e">
        <f>VLOOKUP(A1219,player_info!B:C,2,FALSE)</f>
        <v>#N/A</v>
      </c>
    </row>
    <row r="1220" spans="1:18">
      <c r="A1220" t="s">
        <v>500</v>
      </c>
      <c r="B1220" t="s">
        <v>1</v>
      </c>
      <c r="C1220" t="s">
        <v>341</v>
      </c>
      <c r="D1220">
        <v>-115.051</v>
      </c>
      <c r="E1220">
        <v>19.321999999999999</v>
      </c>
      <c r="F1220">
        <v>9.6999999999999993</v>
      </c>
      <c r="G1220" t="s">
        <v>722</v>
      </c>
      <c r="H1220">
        <v>1194</v>
      </c>
      <c r="I1220">
        <v>102</v>
      </c>
      <c r="J1220">
        <v>0.66690000000000005</v>
      </c>
      <c r="K1220" t="s">
        <v>722</v>
      </c>
      <c r="L1220" t="s">
        <v>722</v>
      </c>
      <c r="M1220" t="s">
        <v>722</v>
      </c>
      <c r="N1220">
        <v>36.649099999999997</v>
      </c>
      <c r="O1220">
        <v>0.89280000000000004</v>
      </c>
      <c r="P1220">
        <v>3.7463000000000002</v>
      </c>
      <c r="Q1220" t="s">
        <v>722</v>
      </c>
      <c r="R1220" t="e">
        <f>VLOOKUP(A1220,player_info!B:C,2,FALSE)</f>
        <v>#N/A</v>
      </c>
    </row>
    <row r="1221" spans="1:18">
      <c r="A1221" t="s">
        <v>991</v>
      </c>
      <c r="B1221" t="s">
        <v>2</v>
      </c>
      <c r="C1221" t="s">
        <v>36</v>
      </c>
      <c r="D1221">
        <v>-115.0519</v>
      </c>
      <c r="E1221">
        <v>1.258</v>
      </c>
      <c r="F1221" t="s">
        <v>722</v>
      </c>
      <c r="G1221" t="s">
        <v>722</v>
      </c>
      <c r="H1221">
        <v>1195</v>
      </c>
      <c r="I1221">
        <v>237</v>
      </c>
      <c r="J1221">
        <v>0.37459999999999999</v>
      </c>
      <c r="K1221" t="s">
        <v>722</v>
      </c>
      <c r="L1221" t="s">
        <v>722</v>
      </c>
      <c r="M1221" t="s">
        <v>722</v>
      </c>
      <c r="N1221">
        <v>2.8195000000000001</v>
      </c>
      <c r="O1221">
        <v>-0.36</v>
      </c>
      <c r="P1221">
        <v>6.9307999999999996</v>
      </c>
      <c r="Q1221" t="s">
        <v>722</v>
      </c>
      <c r="R1221" t="e">
        <f>VLOOKUP(A1221,player_info!B:C,2,FALSE)</f>
        <v>#N/A</v>
      </c>
    </row>
    <row r="1222" spans="1:18">
      <c r="A1222" t="s">
        <v>992</v>
      </c>
      <c r="B1222" t="s">
        <v>3</v>
      </c>
      <c r="C1222" t="s">
        <v>95</v>
      </c>
      <c r="D1222">
        <v>-115.0857</v>
      </c>
      <c r="E1222">
        <v>0.55079999999999996</v>
      </c>
      <c r="F1222" t="s">
        <v>722</v>
      </c>
      <c r="G1222" t="s">
        <v>722</v>
      </c>
      <c r="H1222">
        <v>1196</v>
      </c>
      <c r="I1222">
        <v>131</v>
      </c>
      <c r="J1222">
        <v>3.7199999999999997E-2</v>
      </c>
      <c r="K1222" t="s">
        <v>722</v>
      </c>
      <c r="L1222" t="s">
        <v>722</v>
      </c>
      <c r="M1222" t="s">
        <v>722</v>
      </c>
      <c r="N1222">
        <v>1.1180000000000001</v>
      </c>
      <c r="O1222">
        <v>0</v>
      </c>
      <c r="P1222">
        <v>7.1988000000000003</v>
      </c>
      <c r="Q1222" t="s">
        <v>722</v>
      </c>
      <c r="R1222" t="e">
        <f>VLOOKUP(A1222,player_info!B:C,2,FALSE)</f>
        <v>#N/A</v>
      </c>
    </row>
    <row r="1223" spans="1:18">
      <c r="A1223" t="s">
        <v>993</v>
      </c>
      <c r="B1223" t="s">
        <v>3</v>
      </c>
      <c r="C1223" t="s">
        <v>75</v>
      </c>
      <c r="D1223">
        <v>-115.1093</v>
      </c>
      <c r="E1223">
        <v>0.52710000000000001</v>
      </c>
      <c r="F1223" t="s">
        <v>722</v>
      </c>
      <c r="G1223" t="s">
        <v>722</v>
      </c>
      <c r="H1223">
        <v>1197</v>
      </c>
      <c r="I1223">
        <v>132</v>
      </c>
      <c r="J1223">
        <v>0.1338</v>
      </c>
      <c r="K1223" t="s">
        <v>722</v>
      </c>
      <c r="L1223" t="s">
        <v>722</v>
      </c>
      <c r="M1223" t="s">
        <v>722</v>
      </c>
      <c r="N1223">
        <v>0.81030000000000002</v>
      </c>
      <c r="O1223">
        <v>0</v>
      </c>
      <c r="P1223">
        <v>7.1646000000000001</v>
      </c>
      <c r="Q1223" t="s">
        <v>722</v>
      </c>
      <c r="R1223" t="e">
        <f>VLOOKUP(A1223,player_info!B:C,2,FALSE)</f>
        <v>#N/A</v>
      </c>
    </row>
    <row r="1224" spans="1:18">
      <c r="A1224" t="s">
        <v>554</v>
      </c>
      <c r="B1224" t="s">
        <v>3</v>
      </c>
      <c r="C1224" t="s">
        <v>41</v>
      </c>
      <c r="D1224">
        <v>-115.1365</v>
      </c>
      <c r="E1224">
        <v>0.5</v>
      </c>
      <c r="F1224">
        <v>8.6</v>
      </c>
      <c r="G1224" t="s">
        <v>722</v>
      </c>
      <c r="H1224">
        <v>1198</v>
      </c>
      <c r="I1224">
        <v>133</v>
      </c>
      <c r="J1224">
        <v>0.2631</v>
      </c>
      <c r="K1224" t="s">
        <v>722</v>
      </c>
      <c r="L1224" t="s">
        <v>722</v>
      </c>
      <c r="M1224" t="s">
        <v>722</v>
      </c>
      <c r="N1224">
        <v>0.5</v>
      </c>
      <c r="O1224">
        <v>0.5</v>
      </c>
      <c r="P1224" t="s">
        <v>722</v>
      </c>
      <c r="Q1224" t="s">
        <v>722</v>
      </c>
      <c r="R1224" t="e">
        <f>VLOOKUP(A1224,player_info!B:C,2,FALSE)</f>
        <v>#N/A</v>
      </c>
    </row>
    <row r="1225" spans="1:18">
      <c r="A1225" t="s">
        <v>344</v>
      </c>
      <c r="B1225" t="s">
        <v>2</v>
      </c>
      <c r="C1225" t="s">
        <v>34</v>
      </c>
      <c r="D1225">
        <v>-115.25579999999999</v>
      </c>
      <c r="E1225">
        <v>1.0541</v>
      </c>
      <c r="F1225">
        <v>1</v>
      </c>
      <c r="G1225" t="s">
        <v>722</v>
      </c>
      <c r="H1225">
        <v>1199</v>
      </c>
      <c r="I1225">
        <v>238</v>
      </c>
      <c r="J1225">
        <v>0.44180000000000003</v>
      </c>
      <c r="K1225" t="s">
        <v>722</v>
      </c>
      <c r="L1225" t="s">
        <v>722</v>
      </c>
      <c r="M1225" t="s">
        <v>722</v>
      </c>
      <c r="N1225">
        <v>1.6205000000000001</v>
      </c>
      <c r="O1225">
        <v>0</v>
      </c>
      <c r="P1225">
        <v>7.3125</v>
      </c>
      <c r="Q1225" t="s">
        <v>722</v>
      </c>
      <c r="R1225" t="e">
        <f>VLOOKUP(A1225,player_info!B:C,2,FALSE)</f>
        <v>#N/A</v>
      </c>
    </row>
    <row r="1226" spans="1:18">
      <c r="A1226" t="s">
        <v>994</v>
      </c>
      <c r="B1226" t="s">
        <v>728</v>
      </c>
      <c r="C1226" t="s">
        <v>55</v>
      </c>
      <c r="D1226">
        <v>-115.27589999999999</v>
      </c>
      <c r="E1226">
        <v>16.5</v>
      </c>
      <c r="F1226">
        <v>33.5</v>
      </c>
      <c r="G1226" t="s">
        <v>722</v>
      </c>
      <c r="H1226">
        <v>1200</v>
      </c>
      <c r="I1226">
        <v>195</v>
      </c>
      <c r="J1226">
        <v>0.84299999999999997</v>
      </c>
      <c r="K1226" t="s">
        <v>722</v>
      </c>
      <c r="L1226" t="s">
        <v>722</v>
      </c>
      <c r="M1226" t="s">
        <v>722</v>
      </c>
      <c r="N1226">
        <v>26.4</v>
      </c>
      <c r="O1226">
        <v>0</v>
      </c>
      <c r="P1226">
        <v>4.1128</v>
      </c>
      <c r="Q1226" t="s">
        <v>722</v>
      </c>
      <c r="R1226" t="e">
        <f>VLOOKUP(A1226,player_info!B:C,2,FALSE)</f>
        <v>#N/A</v>
      </c>
    </row>
    <row r="1227" spans="1:18">
      <c r="A1227" t="s">
        <v>995</v>
      </c>
      <c r="B1227" t="s">
        <v>3</v>
      </c>
      <c r="C1227" t="s">
        <v>57</v>
      </c>
      <c r="D1227">
        <v>-115.3497</v>
      </c>
      <c r="E1227">
        <v>0.2868</v>
      </c>
      <c r="F1227" t="s">
        <v>722</v>
      </c>
      <c r="G1227" t="s">
        <v>722</v>
      </c>
      <c r="H1227">
        <v>1201</v>
      </c>
      <c r="I1227">
        <v>134</v>
      </c>
      <c r="J1227">
        <v>0.1933</v>
      </c>
      <c r="K1227" t="s">
        <v>722</v>
      </c>
      <c r="L1227" t="s">
        <v>722</v>
      </c>
      <c r="M1227" t="s">
        <v>722</v>
      </c>
      <c r="N1227">
        <v>0.47449999999999998</v>
      </c>
      <c r="O1227">
        <v>0</v>
      </c>
      <c r="P1227">
        <v>7.3064999999999998</v>
      </c>
      <c r="Q1227" t="s">
        <v>722</v>
      </c>
      <c r="R1227" t="e">
        <f>VLOOKUP(A1227,player_info!B:C,2,FALSE)</f>
        <v>#N/A</v>
      </c>
    </row>
    <row r="1228" spans="1:18">
      <c r="A1228" t="s">
        <v>996</v>
      </c>
      <c r="B1228" t="s">
        <v>3</v>
      </c>
      <c r="C1228" t="s">
        <v>95</v>
      </c>
      <c r="D1228">
        <v>-115.4496</v>
      </c>
      <c r="E1228">
        <v>0.18690000000000001</v>
      </c>
      <c r="F1228" t="s">
        <v>722</v>
      </c>
      <c r="G1228" t="s">
        <v>722</v>
      </c>
      <c r="H1228">
        <v>1202</v>
      </c>
      <c r="I1228">
        <v>135</v>
      </c>
      <c r="J1228">
        <v>0.18690000000000001</v>
      </c>
      <c r="K1228" t="s">
        <v>722</v>
      </c>
      <c r="L1228" t="s">
        <v>722</v>
      </c>
      <c r="M1228" t="s">
        <v>722</v>
      </c>
      <c r="N1228">
        <v>1.0523</v>
      </c>
      <c r="O1228">
        <v>0</v>
      </c>
      <c r="P1228">
        <v>7.2224000000000004</v>
      </c>
      <c r="Q1228" t="s">
        <v>722</v>
      </c>
      <c r="R1228" t="e">
        <f>VLOOKUP(A1228,player_info!B:C,2,FALSE)</f>
        <v>#N/A</v>
      </c>
    </row>
    <row r="1229" spans="1:18">
      <c r="A1229" t="s">
        <v>997</v>
      </c>
      <c r="B1229" t="s">
        <v>1</v>
      </c>
      <c r="C1229" t="s">
        <v>341</v>
      </c>
      <c r="D1229">
        <v>-115.5424</v>
      </c>
      <c r="E1229">
        <v>18.8307</v>
      </c>
      <c r="F1229" t="s">
        <v>722</v>
      </c>
      <c r="G1229" t="s">
        <v>722</v>
      </c>
      <c r="H1229">
        <v>1203</v>
      </c>
      <c r="I1229">
        <v>103</v>
      </c>
      <c r="J1229">
        <v>0.61829999999999996</v>
      </c>
      <c r="K1229" t="s">
        <v>722</v>
      </c>
      <c r="L1229" t="s">
        <v>722</v>
      </c>
      <c r="M1229" t="s">
        <v>722</v>
      </c>
      <c r="N1229">
        <v>60.31</v>
      </c>
      <c r="O1229">
        <v>-1.2759</v>
      </c>
      <c r="P1229">
        <v>8.2097999999999995</v>
      </c>
      <c r="Q1229" t="s">
        <v>722</v>
      </c>
      <c r="R1229" t="e">
        <f>VLOOKUP(A1229,player_info!B:C,2,FALSE)</f>
        <v>#N/A</v>
      </c>
    </row>
    <row r="1230" spans="1:18">
      <c r="A1230" t="s">
        <v>998</v>
      </c>
      <c r="B1230" t="s">
        <v>735</v>
      </c>
      <c r="C1230" t="s">
        <v>41</v>
      </c>
      <c r="D1230">
        <v>-115.5856</v>
      </c>
      <c r="E1230">
        <v>17</v>
      </c>
      <c r="F1230">
        <v>8</v>
      </c>
      <c r="G1230" t="s">
        <v>722</v>
      </c>
      <c r="H1230">
        <v>1204</v>
      </c>
      <c r="I1230">
        <v>228</v>
      </c>
      <c r="J1230">
        <v>0.25</v>
      </c>
      <c r="K1230" t="s">
        <v>722</v>
      </c>
      <c r="L1230" t="s">
        <v>722</v>
      </c>
      <c r="M1230" t="s">
        <v>722</v>
      </c>
      <c r="N1230">
        <v>27.2</v>
      </c>
      <c r="O1230">
        <v>0</v>
      </c>
      <c r="P1230">
        <v>4.9694000000000003</v>
      </c>
      <c r="Q1230" t="s">
        <v>722</v>
      </c>
      <c r="R1230" t="e">
        <f>VLOOKUP(A1230,player_info!B:C,2,FALSE)</f>
        <v>#N/A</v>
      </c>
    </row>
    <row r="1231" spans="1:18">
      <c r="A1231" t="s">
        <v>999</v>
      </c>
      <c r="B1231" t="s">
        <v>738</v>
      </c>
      <c r="C1231" t="s">
        <v>85</v>
      </c>
      <c r="D1231">
        <v>-115.5856</v>
      </c>
      <c r="E1231">
        <v>17</v>
      </c>
      <c r="F1231">
        <v>6.5</v>
      </c>
      <c r="G1231" t="s">
        <v>722</v>
      </c>
      <c r="H1231">
        <v>1204</v>
      </c>
      <c r="I1231">
        <v>228</v>
      </c>
      <c r="J1231">
        <v>0.625</v>
      </c>
      <c r="K1231" t="s">
        <v>722</v>
      </c>
      <c r="L1231" t="s">
        <v>722</v>
      </c>
      <c r="M1231" t="s">
        <v>722</v>
      </c>
      <c r="N1231">
        <v>27.2</v>
      </c>
      <c r="O1231">
        <v>0</v>
      </c>
      <c r="P1231">
        <v>4.9694000000000003</v>
      </c>
      <c r="Q1231" t="s">
        <v>722</v>
      </c>
      <c r="R1231" t="e">
        <f>VLOOKUP(A1231,player_info!B:C,2,FALSE)</f>
        <v>#N/A</v>
      </c>
    </row>
    <row r="1232" spans="1:18">
      <c r="A1232" t="s">
        <v>394</v>
      </c>
      <c r="B1232" t="s">
        <v>2</v>
      </c>
      <c r="C1232" t="s">
        <v>34</v>
      </c>
      <c r="D1232">
        <v>-115.59739999999999</v>
      </c>
      <c r="E1232">
        <v>0.71250000000000002</v>
      </c>
      <c r="F1232">
        <v>1</v>
      </c>
      <c r="G1232" t="s">
        <v>722</v>
      </c>
      <c r="H1232">
        <v>1206</v>
      </c>
      <c r="I1232">
        <v>239</v>
      </c>
      <c r="J1232">
        <v>0.20039999999999999</v>
      </c>
      <c r="K1232" t="s">
        <v>722</v>
      </c>
      <c r="L1232" t="s">
        <v>722</v>
      </c>
      <c r="M1232" t="s">
        <v>722</v>
      </c>
      <c r="N1232">
        <v>1.6954</v>
      </c>
      <c r="O1232">
        <v>0</v>
      </c>
      <c r="P1232">
        <v>7.3169000000000004</v>
      </c>
      <c r="Q1232" t="s">
        <v>722</v>
      </c>
      <c r="R1232" t="e">
        <f>VLOOKUP(A1232,player_info!B:C,2,FALSE)</f>
        <v>#N/A</v>
      </c>
    </row>
    <row r="1233" spans="1:18">
      <c r="A1233" t="s">
        <v>1000</v>
      </c>
      <c r="B1233" t="s">
        <v>3</v>
      </c>
      <c r="C1233" t="s">
        <v>91</v>
      </c>
      <c r="D1233">
        <v>-115.6365</v>
      </c>
      <c r="E1233">
        <v>0</v>
      </c>
      <c r="F1233" t="s">
        <v>722</v>
      </c>
      <c r="G1233" t="s">
        <v>722</v>
      </c>
      <c r="H1233">
        <v>1399</v>
      </c>
      <c r="I1233">
        <v>136</v>
      </c>
      <c r="J1233">
        <v>0</v>
      </c>
      <c r="K1233" t="s">
        <v>722</v>
      </c>
      <c r="L1233" t="s">
        <v>722</v>
      </c>
      <c r="M1233" t="s">
        <v>722</v>
      </c>
      <c r="N1233">
        <v>0</v>
      </c>
      <c r="O1233">
        <v>0</v>
      </c>
      <c r="P1233" t="s">
        <v>722</v>
      </c>
      <c r="Q1233" t="s">
        <v>722</v>
      </c>
      <c r="R1233" t="e">
        <f>VLOOKUP(A1233,player_info!B:C,2,FALSE)</f>
        <v>#N/A</v>
      </c>
    </row>
    <row r="1234" spans="1:18">
      <c r="A1234" t="s">
        <v>1001</v>
      </c>
      <c r="B1234" t="s">
        <v>3</v>
      </c>
      <c r="C1234" t="s">
        <v>17</v>
      </c>
      <c r="D1234">
        <v>-115.6365</v>
      </c>
      <c r="E1234">
        <v>0</v>
      </c>
      <c r="F1234" t="s">
        <v>722</v>
      </c>
      <c r="G1234" t="s">
        <v>722</v>
      </c>
      <c r="H1234">
        <v>1399</v>
      </c>
      <c r="I1234">
        <v>136</v>
      </c>
      <c r="J1234">
        <v>0</v>
      </c>
      <c r="K1234" t="s">
        <v>722</v>
      </c>
      <c r="L1234" t="s">
        <v>722</v>
      </c>
      <c r="M1234" t="s">
        <v>722</v>
      </c>
      <c r="N1234">
        <v>0</v>
      </c>
      <c r="O1234">
        <v>0</v>
      </c>
      <c r="P1234" t="s">
        <v>722</v>
      </c>
      <c r="Q1234" t="s">
        <v>722</v>
      </c>
      <c r="R1234" t="e">
        <f>VLOOKUP(A1234,player_info!B:C,2,FALSE)</f>
        <v>#N/A</v>
      </c>
    </row>
    <row r="1235" spans="1:18">
      <c r="A1235" t="s">
        <v>1002</v>
      </c>
      <c r="B1235" t="s">
        <v>3</v>
      </c>
      <c r="C1235" t="s">
        <v>85</v>
      </c>
      <c r="D1235">
        <v>-115.6365</v>
      </c>
      <c r="E1235">
        <v>0</v>
      </c>
      <c r="F1235" t="s">
        <v>722</v>
      </c>
      <c r="G1235" t="s">
        <v>722</v>
      </c>
      <c r="H1235">
        <v>1399</v>
      </c>
      <c r="I1235">
        <v>136</v>
      </c>
      <c r="J1235">
        <v>0</v>
      </c>
      <c r="K1235" t="s">
        <v>722</v>
      </c>
      <c r="L1235" t="s">
        <v>722</v>
      </c>
      <c r="M1235" t="s">
        <v>722</v>
      </c>
      <c r="N1235">
        <v>0</v>
      </c>
      <c r="O1235">
        <v>0</v>
      </c>
      <c r="P1235" t="s">
        <v>722</v>
      </c>
      <c r="Q1235" t="s">
        <v>722</v>
      </c>
      <c r="R1235" t="e">
        <f>VLOOKUP(A1235,player_info!B:C,2,FALSE)</f>
        <v>#N/A</v>
      </c>
    </row>
    <row r="1236" spans="1:18">
      <c r="A1236" t="s">
        <v>1003</v>
      </c>
      <c r="B1236" t="s">
        <v>3</v>
      </c>
      <c r="C1236" t="s">
        <v>41</v>
      </c>
      <c r="D1236">
        <v>-115.6365</v>
      </c>
      <c r="E1236">
        <v>0</v>
      </c>
      <c r="F1236" t="s">
        <v>722</v>
      </c>
      <c r="G1236" t="s">
        <v>722</v>
      </c>
      <c r="H1236">
        <v>1399</v>
      </c>
      <c r="I1236">
        <v>136</v>
      </c>
      <c r="J1236">
        <v>0</v>
      </c>
      <c r="K1236" t="s">
        <v>722</v>
      </c>
      <c r="L1236" t="s">
        <v>722</v>
      </c>
      <c r="M1236" t="s">
        <v>722</v>
      </c>
      <c r="N1236">
        <v>0</v>
      </c>
      <c r="O1236">
        <v>0</v>
      </c>
      <c r="P1236" t="s">
        <v>722</v>
      </c>
      <c r="Q1236" t="s">
        <v>722</v>
      </c>
      <c r="R1236" t="e">
        <f>VLOOKUP(A1236,player_info!B:C,2,FALSE)</f>
        <v>#N/A</v>
      </c>
    </row>
    <row r="1237" spans="1:18">
      <c r="A1237" t="s">
        <v>1004</v>
      </c>
      <c r="B1237" t="s">
        <v>3</v>
      </c>
      <c r="C1237" t="s">
        <v>24</v>
      </c>
      <c r="D1237">
        <v>-115.6365</v>
      </c>
      <c r="E1237">
        <v>0</v>
      </c>
      <c r="F1237" t="s">
        <v>722</v>
      </c>
      <c r="G1237" t="s">
        <v>722</v>
      </c>
      <c r="H1237">
        <v>1399</v>
      </c>
      <c r="I1237">
        <v>136</v>
      </c>
      <c r="J1237">
        <v>0</v>
      </c>
      <c r="K1237" t="s">
        <v>722</v>
      </c>
      <c r="L1237" t="s">
        <v>722</v>
      </c>
      <c r="M1237" t="s">
        <v>722</v>
      </c>
      <c r="N1237">
        <v>0</v>
      </c>
      <c r="O1237">
        <v>0</v>
      </c>
      <c r="P1237" t="s">
        <v>722</v>
      </c>
      <c r="Q1237" t="s">
        <v>722</v>
      </c>
      <c r="R1237" t="e">
        <f>VLOOKUP(A1237,player_info!B:C,2,FALSE)</f>
        <v>#N/A</v>
      </c>
    </row>
    <row r="1238" spans="1:18">
      <c r="A1238" t="s">
        <v>1005</v>
      </c>
      <c r="B1238" t="s">
        <v>3</v>
      </c>
      <c r="C1238" t="s">
        <v>39</v>
      </c>
      <c r="D1238">
        <v>-115.6365</v>
      </c>
      <c r="E1238">
        <v>0</v>
      </c>
      <c r="F1238">
        <v>1</v>
      </c>
      <c r="G1238" t="s">
        <v>722</v>
      </c>
      <c r="H1238">
        <v>1399</v>
      </c>
      <c r="I1238">
        <v>136</v>
      </c>
      <c r="J1238">
        <v>0</v>
      </c>
      <c r="K1238" t="s">
        <v>722</v>
      </c>
      <c r="L1238" t="s">
        <v>722</v>
      </c>
      <c r="M1238" t="s">
        <v>722</v>
      </c>
      <c r="N1238">
        <v>0</v>
      </c>
      <c r="O1238">
        <v>0</v>
      </c>
      <c r="P1238" t="s">
        <v>722</v>
      </c>
      <c r="Q1238" t="s">
        <v>722</v>
      </c>
      <c r="R1238" t="e">
        <f>VLOOKUP(A1238,player_info!B:C,2,FALSE)</f>
        <v>#N/A</v>
      </c>
    </row>
    <row r="1239" spans="1:18">
      <c r="A1239" t="s">
        <v>1006</v>
      </c>
      <c r="B1239" t="s">
        <v>3</v>
      </c>
      <c r="C1239" t="s">
        <v>34</v>
      </c>
      <c r="D1239">
        <v>-115.6365</v>
      </c>
      <c r="E1239">
        <v>0</v>
      </c>
      <c r="F1239" t="s">
        <v>722</v>
      </c>
      <c r="G1239" t="s">
        <v>722</v>
      </c>
      <c r="H1239">
        <v>1399</v>
      </c>
      <c r="I1239">
        <v>136</v>
      </c>
      <c r="J1239">
        <v>0</v>
      </c>
      <c r="K1239" t="s">
        <v>722</v>
      </c>
      <c r="L1239" t="s">
        <v>722</v>
      </c>
      <c r="M1239" t="s">
        <v>722</v>
      </c>
      <c r="N1239">
        <v>0</v>
      </c>
      <c r="O1239">
        <v>0</v>
      </c>
      <c r="P1239" t="s">
        <v>722</v>
      </c>
      <c r="Q1239" t="s">
        <v>722</v>
      </c>
      <c r="R1239" t="e">
        <f>VLOOKUP(A1239,player_info!B:C,2,FALSE)</f>
        <v>#N/A</v>
      </c>
    </row>
    <row r="1240" spans="1:18">
      <c r="A1240" t="s">
        <v>1007</v>
      </c>
      <c r="B1240" t="s">
        <v>3</v>
      </c>
      <c r="C1240" t="s">
        <v>341</v>
      </c>
      <c r="D1240">
        <v>-115.6365</v>
      </c>
      <c r="E1240">
        <v>0</v>
      </c>
      <c r="F1240" t="s">
        <v>722</v>
      </c>
      <c r="G1240" t="s">
        <v>722</v>
      </c>
      <c r="H1240">
        <v>1399</v>
      </c>
      <c r="I1240">
        <v>136</v>
      </c>
      <c r="J1240">
        <v>0</v>
      </c>
      <c r="K1240" t="s">
        <v>722</v>
      </c>
      <c r="L1240" t="s">
        <v>722</v>
      </c>
      <c r="M1240" t="s">
        <v>722</v>
      </c>
      <c r="N1240">
        <v>0</v>
      </c>
      <c r="O1240">
        <v>0</v>
      </c>
      <c r="P1240" t="s">
        <v>722</v>
      </c>
      <c r="Q1240" t="s">
        <v>722</v>
      </c>
      <c r="R1240" t="e">
        <f>VLOOKUP(A1240,player_info!B:C,2,FALSE)</f>
        <v>#N/A</v>
      </c>
    </row>
    <row r="1241" spans="1:18">
      <c r="A1241" t="s">
        <v>1008</v>
      </c>
      <c r="B1241" t="s">
        <v>3</v>
      </c>
      <c r="C1241" t="s">
        <v>53</v>
      </c>
      <c r="D1241">
        <v>-115.6365</v>
      </c>
      <c r="E1241">
        <v>0</v>
      </c>
      <c r="F1241" t="s">
        <v>722</v>
      </c>
      <c r="G1241" t="s">
        <v>722</v>
      </c>
      <c r="H1241">
        <v>1399</v>
      </c>
      <c r="I1241">
        <v>136</v>
      </c>
      <c r="J1241">
        <v>0</v>
      </c>
      <c r="K1241" t="s">
        <v>722</v>
      </c>
      <c r="L1241" t="s">
        <v>722</v>
      </c>
      <c r="M1241" t="s">
        <v>722</v>
      </c>
      <c r="N1241">
        <v>0</v>
      </c>
      <c r="O1241">
        <v>0</v>
      </c>
      <c r="P1241" t="s">
        <v>722</v>
      </c>
      <c r="Q1241" t="s">
        <v>722</v>
      </c>
      <c r="R1241" t="e">
        <f>VLOOKUP(A1241,player_info!B:C,2,FALSE)</f>
        <v>#N/A</v>
      </c>
    </row>
    <row r="1242" spans="1:18">
      <c r="A1242" t="s">
        <v>677</v>
      </c>
      <c r="B1242" t="s">
        <v>3</v>
      </c>
      <c r="C1242" t="s">
        <v>62</v>
      </c>
      <c r="D1242">
        <v>-115.6365</v>
      </c>
      <c r="E1242">
        <v>0</v>
      </c>
      <c r="F1242" t="s">
        <v>722</v>
      </c>
      <c r="G1242" t="s">
        <v>722</v>
      </c>
      <c r="H1242">
        <v>1399</v>
      </c>
      <c r="I1242">
        <v>136</v>
      </c>
      <c r="J1242">
        <v>0</v>
      </c>
      <c r="K1242" t="s">
        <v>722</v>
      </c>
      <c r="L1242" t="s">
        <v>722</v>
      </c>
      <c r="M1242" t="s">
        <v>722</v>
      </c>
      <c r="N1242">
        <v>10.7707</v>
      </c>
      <c r="O1242">
        <v>0</v>
      </c>
      <c r="P1242">
        <v>4.7294999999999998</v>
      </c>
      <c r="Q1242" t="s">
        <v>722</v>
      </c>
      <c r="R1242" t="e">
        <f>VLOOKUP(A1242,player_info!B:C,2,FALSE)</f>
        <v>#N/A</v>
      </c>
    </row>
    <row r="1243" spans="1:18">
      <c r="A1243" t="s">
        <v>1009</v>
      </c>
      <c r="B1243" t="s">
        <v>3</v>
      </c>
      <c r="C1243" t="s">
        <v>53</v>
      </c>
      <c r="D1243">
        <v>-115.6365</v>
      </c>
      <c r="E1243">
        <v>0</v>
      </c>
      <c r="F1243" t="s">
        <v>722</v>
      </c>
      <c r="G1243" t="s">
        <v>722</v>
      </c>
      <c r="H1243">
        <v>1399</v>
      </c>
      <c r="I1243">
        <v>136</v>
      </c>
      <c r="J1243">
        <v>0</v>
      </c>
      <c r="K1243" t="s">
        <v>722</v>
      </c>
      <c r="L1243" t="s">
        <v>722</v>
      </c>
      <c r="M1243" t="s">
        <v>722</v>
      </c>
      <c r="N1243">
        <v>0</v>
      </c>
      <c r="O1243">
        <v>0</v>
      </c>
      <c r="P1243" t="s">
        <v>722</v>
      </c>
      <c r="Q1243" t="s">
        <v>722</v>
      </c>
      <c r="R1243" t="e">
        <f>VLOOKUP(A1243,player_info!B:C,2,FALSE)</f>
        <v>#N/A</v>
      </c>
    </row>
    <row r="1244" spans="1:18">
      <c r="A1244" t="s">
        <v>1010</v>
      </c>
      <c r="B1244" t="s">
        <v>3</v>
      </c>
      <c r="C1244" t="s">
        <v>36</v>
      </c>
      <c r="D1244">
        <v>-115.6365</v>
      </c>
      <c r="E1244">
        <v>0</v>
      </c>
      <c r="F1244" t="s">
        <v>722</v>
      </c>
      <c r="G1244" t="s">
        <v>722</v>
      </c>
      <c r="H1244">
        <v>1399</v>
      </c>
      <c r="I1244">
        <v>136</v>
      </c>
      <c r="J1244">
        <v>0</v>
      </c>
      <c r="K1244" t="s">
        <v>722</v>
      </c>
      <c r="L1244" t="s">
        <v>722</v>
      </c>
      <c r="M1244" t="s">
        <v>722</v>
      </c>
      <c r="N1244">
        <v>0</v>
      </c>
      <c r="O1244">
        <v>0</v>
      </c>
      <c r="P1244" t="s">
        <v>722</v>
      </c>
      <c r="Q1244" t="s">
        <v>722</v>
      </c>
      <c r="R1244" t="e">
        <f>VLOOKUP(A1244,player_info!B:C,2,FALSE)</f>
        <v>#N/A</v>
      </c>
    </row>
    <row r="1245" spans="1:18">
      <c r="A1245" t="s">
        <v>1011</v>
      </c>
      <c r="B1245" t="s">
        <v>3</v>
      </c>
      <c r="C1245" t="s">
        <v>64</v>
      </c>
      <c r="D1245">
        <v>-115.6365</v>
      </c>
      <c r="E1245">
        <v>0</v>
      </c>
      <c r="F1245" t="s">
        <v>722</v>
      </c>
      <c r="G1245" t="s">
        <v>722</v>
      </c>
      <c r="H1245">
        <v>1399</v>
      </c>
      <c r="I1245">
        <v>136</v>
      </c>
      <c r="J1245">
        <v>0</v>
      </c>
      <c r="K1245" t="s">
        <v>722</v>
      </c>
      <c r="L1245" t="s">
        <v>722</v>
      </c>
      <c r="M1245" t="s">
        <v>722</v>
      </c>
      <c r="N1245">
        <v>0</v>
      </c>
      <c r="O1245">
        <v>0</v>
      </c>
      <c r="P1245" t="s">
        <v>722</v>
      </c>
      <c r="Q1245" t="s">
        <v>722</v>
      </c>
      <c r="R1245" t="e">
        <f>VLOOKUP(A1245,player_info!B:C,2,FALSE)</f>
        <v>#N/A</v>
      </c>
    </row>
    <row r="1246" spans="1:18">
      <c r="A1246" t="s">
        <v>1012</v>
      </c>
      <c r="B1246" t="s">
        <v>3</v>
      </c>
      <c r="C1246" t="s">
        <v>341</v>
      </c>
      <c r="D1246">
        <v>-115.6365</v>
      </c>
      <c r="E1246">
        <v>0</v>
      </c>
      <c r="F1246" t="s">
        <v>722</v>
      </c>
      <c r="G1246" t="s">
        <v>722</v>
      </c>
      <c r="H1246">
        <v>1399</v>
      </c>
      <c r="I1246">
        <v>136</v>
      </c>
      <c r="J1246">
        <v>0</v>
      </c>
      <c r="K1246" t="s">
        <v>722</v>
      </c>
      <c r="L1246" t="s">
        <v>722</v>
      </c>
      <c r="M1246" t="s">
        <v>722</v>
      </c>
      <c r="N1246">
        <v>0</v>
      </c>
      <c r="O1246">
        <v>0</v>
      </c>
      <c r="P1246" t="s">
        <v>722</v>
      </c>
      <c r="Q1246" t="s">
        <v>722</v>
      </c>
      <c r="R1246" t="e">
        <f>VLOOKUP(A1246,player_info!B:C,2,FALSE)</f>
        <v>#N/A</v>
      </c>
    </row>
    <row r="1247" spans="1:18">
      <c r="A1247" t="s">
        <v>687</v>
      </c>
      <c r="B1247" t="s">
        <v>3</v>
      </c>
      <c r="C1247" t="s">
        <v>83</v>
      </c>
      <c r="D1247">
        <v>-115.6365</v>
      </c>
      <c r="E1247">
        <v>0</v>
      </c>
      <c r="F1247">
        <v>9.5</v>
      </c>
      <c r="G1247" t="s">
        <v>722</v>
      </c>
      <c r="H1247">
        <v>1399</v>
      </c>
      <c r="I1247">
        <v>136</v>
      </c>
      <c r="J1247">
        <v>0</v>
      </c>
      <c r="K1247" t="s">
        <v>722</v>
      </c>
      <c r="L1247" t="s">
        <v>722</v>
      </c>
      <c r="M1247" t="s">
        <v>722</v>
      </c>
      <c r="N1247">
        <v>0</v>
      </c>
      <c r="O1247">
        <v>0</v>
      </c>
      <c r="P1247" t="s">
        <v>722</v>
      </c>
      <c r="Q1247" t="s">
        <v>722</v>
      </c>
      <c r="R1247" t="e">
        <f>VLOOKUP(A1247,player_info!B:C,2,FALSE)</f>
        <v>#N/A</v>
      </c>
    </row>
    <row r="1248" spans="1:18">
      <c r="A1248" t="s">
        <v>1013</v>
      </c>
      <c r="B1248" t="s">
        <v>3</v>
      </c>
      <c r="C1248" t="s">
        <v>15</v>
      </c>
      <c r="D1248">
        <v>-115.6365</v>
      </c>
      <c r="E1248">
        <v>0</v>
      </c>
      <c r="F1248" t="s">
        <v>722</v>
      </c>
      <c r="G1248" t="s">
        <v>722</v>
      </c>
      <c r="H1248">
        <v>1399</v>
      </c>
      <c r="I1248">
        <v>136</v>
      </c>
      <c r="J1248">
        <v>0</v>
      </c>
      <c r="K1248" t="s">
        <v>722</v>
      </c>
      <c r="L1248" t="s">
        <v>722</v>
      </c>
      <c r="M1248" t="s">
        <v>722</v>
      </c>
      <c r="N1248">
        <v>0</v>
      </c>
      <c r="O1248">
        <v>0</v>
      </c>
      <c r="P1248" t="s">
        <v>722</v>
      </c>
      <c r="Q1248" t="s">
        <v>722</v>
      </c>
      <c r="R1248" t="e">
        <f>VLOOKUP(A1248,player_info!B:C,2,FALSE)</f>
        <v>#N/A</v>
      </c>
    </row>
    <row r="1249" spans="1:18">
      <c r="A1249" t="s">
        <v>661</v>
      </c>
      <c r="B1249" t="s">
        <v>3</v>
      </c>
      <c r="C1249" t="s">
        <v>44</v>
      </c>
      <c r="D1249">
        <v>-115.6365</v>
      </c>
      <c r="E1249">
        <v>0</v>
      </c>
      <c r="F1249">
        <v>1</v>
      </c>
      <c r="G1249" t="s">
        <v>722</v>
      </c>
      <c r="H1249">
        <v>1399</v>
      </c>
      <c r="I1249">
        <v>136</v>
      </c>
      <c r="J1249">
        <v>0</v>
      </c>
      <c r="K1249" t="s">
        <v>722</v>
      </c>
      <c r="L1249" t="s">
        <v>722</v>
      </c>
      <c r="M1249" t="s">
        <v>722</v>
      </c>
      <c r="N1249">
        <v>0</v>
      </c>
      <c r="O1249">
        <v>0</v>
      </c>
      <c r="P1249" t="s">
        <v>722</v>
      </c>
      <c r="Q1249" t="s">
        <v>722</v>
      </c>
      <c r="R1249" t="e">
        <f>VLOOKUP(A1249,player_info!B:C,2,FALSE)</f>
        <v>#N/A</v>
      </c>
    </row>
    <row r="1250" spans="1:18">
      <c r="A1250" t="s">
        <v>1014</v>
      </c>
      <c r="B1250" t="s">
        <v>3</v>
      </c>
      <c r="C1250" t="s">
        <v>95</v>
      </c>
      <c r="D1250">
        <v>-115.6365</v>
      </c>
      <c r="E1250">
        <v>0</v>
      </c>
      <c r="F1250" t="s">
        <v>722</v>
      </c>
      <c r="G1250" t="s">
        <v>722</v>
      </c>
      <c r="H1250">
        <v>1399</v>
      </c>
      <c r="I1250">
        <v>136</v>
      </c>
      <c r="J1250">
        <v>0.13500000000000001</v>
      </c>
      <c r="K1250" t="s">
        <v>722</v>
      </c>
      <c r="L1250" t="s">
        <v>722</v>
      </c>
      <c r="M1250" t="s">
        <v>722</v>
      </c>
      <c r="N1250">
        <v>0</v>
      </c>
      <c r="O1250">
        <v>0</v>
      </c>
      <c r="P1250" t="s">
        <v>722</v>
      </c>
      <c r="Q1250" t="s">
        <v>722</v>
      </c>
      <c r="R1250" t="e">
        <f>VLOOKUP(A1250,player_info!B:C,2,FALSE)</f>
        <v>#N/A</v>
      </c>
    </row>
    <row r="1251" spans="1:18">
      <c r="A1251" t="s">
        <v>1015</v>
      </c>
      <c r="B1251" t="s">
        <v>3</v>
      </c>
      <c r="C1251" t="s">
        <v>341</v>
      </c>
      <c r="D1251">
        <v>-115.6365</v>
      </c>
      <c r="E1251">
        <v>0</v>
      </c>
      <c r="F1251" t="s">
        <v>722</v>
      </c>
      <c r="G1251" t="s">
        <v>722</v>
      </c>
      <c r="H1251">
        <v>1399</v>
      </c>
      <c r="I1251">
        <v>136</v>
      </c>
      <c r="J1251" t="s">
        <v>722</v>
      </c>
      <c r="K1251" t="s">
        <v>722</v>
      </c>
      <c r="L1251" t="s">
        <v>722</v>
      </c>
      <c r="M1251" t="s">
        <v>722</v>
      </c>
      <c r="N1251">
        <v>0</v>
      </c>
      <c r="O1251">
        <v>0</v>
      </c>
      <c r="P1251" t="s">
        <v>722</v>
      </c>
      <c r="Q1251" t="s">
        <v>722</v>
      </c>
      <c r="R1251" t="e">
        <f>VLOOKUP(A1251,player_info!B:C,2,FALSE)</f>
        <v>#N/A</v>
      </c>
    </row>
    <row r="1252" spans="1:18">
      <c r="A1252" t="s">
        <v>1016</v>
      </c>
      <c r="B1252" t="s">
        <v>739</v>
      </c>
      <c r="C1252" t="s">
        <v>53</v>
      </c>
      <c r="D1252">
        <v>-115.777</v>
      </c>
      <c r="E1252">
        <v>15.998900000000001</v>
      </c>
      <c r="F1252">
        <v>14.5</v>
      </c>
      <c r="G1252" t="s">
        <v>722</v>
      </c>
      <c r="H1252">
        <v>1207</v>
      </c>
      <c r="I1252">
        <v>196</v>
      </c>
      <c r="J1252">
        <v>0.84130000000000005</v>
      </c>
      <c r="K1252" t="s">
        <v>722</v>
      </c>
      <c r="L1252" t="s">
        <v>722</v>
      </c>
      <c r="M1252" t="s">
        <v>722</v>
      </c>
      <c r="N1252">
        <v>24.066600000000001</v>
      </c>
      <c r="O1252">
        <v>0</v>
      </c>
      <c r="P1252">
        <v>3.9639000000000002</v>
      </c>
      <c r="Q1252" t="s">
        <v>722</v>
      </c>
      <c r="R1252" t="e">
        <f>VLOOKUP(A1252,player_info!B:C,2,FALSE)</f>
        <v>#N/A</v>
      </c>
    </row>
    <row r="1253" spans="1:18">
      <c r="A1253" t="s">
        <v>389</v>
      </c>
      <c r="B1253" t="s">
        <v>2</v>
      </c>
      <c r="C1253" t="s">
        <v>39</v>
      </c>
      <c r="D1253">
        <v>-115.79770000000001</v>
      </c>
      <c r="E1253">
        <v>0.51219999999999999</v>
      </c>
      <c r="F1253">
        <v>14.2</v>
      </c>
      <c r="G1253" t="s">
        <v>722</v>
      </c>
      <c r="H1253">
        <v>1208</v>
      </c>
      <c r="I1253">
        <v>240</v>
      </c>
      <c r="J1253">
        <v>0</v>
      </c>
      <c r="K1253" t="s">
        <v>722</v>
      </c>
      <c r="L1253" t="s">
        <v>722</v>
      </c>
      <c r="M1253" t="s">
        <v>722</v>
      </c>
      <c r="N1253">
        <v>1.0607</v>
      </c>
      <c r="O1253">
        <v>0</v>
      </c>
      <c r="P1253">
        <v>7.5048000000000004</v>
      </c>
      <c r="Q1253" t="s">
        <v>722</v>
      </c>
      <c r="R1253" t="e">
        <f>VLOOKUP(A1253,player_info!B:C,2,FALSE)</f>
        <v>#N/A</v>
      </c>
    </row>
    <row r="1254" spans="1:18">
      <c r="A1254" t="s">
        <v>340</v>
      </c>
      <c r="B1254" t="s">
        <v>2</v>
      </c>
      <c r="C1254" t="s">
        <v>41</v>
      </c>
      <c r="D1254">
        <v>-115.79770000000001</v>
      </c>
      <c r="E1254">
        <v>0.51219999999999999</v>
      </c>
      <c r="F1254">
        <v>9.1</v>
      </c>
      <c r="G1254" t="s">
        <v>722</v>
      </c>
      <c r="H1254">
        <v>1208</v>
      </c>
      <c r="I1254">
        <v>240</v>
      </c>
      <c r="J1254">
        <v>5.7700000000000001E-2</v>
      </c>
      <c r="K1254" t="s">
        <v>722</v>
      </c>
      <c r="L1254" t="s">
        <v>722</v>
      </c>
      <c r="M1254" t="s">
        <v>722</v>
      </c>
      <c r="N1254">
        <v>1.0607</v>
      </c>
      <c r="O1254">
        <v>0</v>
      </c>
      <c r="P1254">
        <v>7.5048000000000004</v>
      </c>
      <c r="Q1254" t="s">
        <v>722</v>
      </c>
      <c r="R1254" t="e">
        <f>VLOOKUP(A1254,player_info!B:C,2,FALSE)</f>
        <v>#N/A</v>
      </c>
    </row>
    <row r="1255" spans="1:18">
      <c r="A1255" t="s">
        <v>365</v>
      </c>
      <c r="B1255" t="s">
        <v>2</v>
      </c>
      <c r="C1255" t="s">
        <v>24</v>
      </c>
      <c r="D1255">
        <v>-115.79770000000001</v>
      </c>
      <c r="E1255">
        <v>0.51219999999999999</v>
      </c>
      <c r="F1255">
        <v>1</v>
      </c>
      <c r="G1255" t="s">
        <v>722</v>
      </c>
      <c r="H1255">
        <v>1208</v>
      </c>
      <c r="I1255">
        <v>240</v>
      </c>
      <c r="J1255">
        <v>0.19089999999999999</v>
      </c>
      <c r="K1255" t="s">
        <v>722</v>
      </c>
      <c r="L1255" t="s">
        <v>722</v>
      </c>
      <c r="M1255" t="s">
        <v>722</v>
      </c>
      <c r="N1255">
        <v>1.0607</v>
      </c>
      <c r="O1255">
        <v>0</v>
      </c>
      <c r="P1255">
        <v>7.5048000000000004</v>
      </c>
      <c r="Q1255" t="s">
        <v>722</v>
      </c>
      <c r="R1255" t="e">
        <f>VLOOKUP(A1255,player_info!B:C,2,FALSE)</f>
        <v>#N/A</v>
      </c>
    </row>
    <row r="1256" spans="1:18">
      <c r="A1256" t="s">
        <v>1017</v>
      </c>
      <c r="B1256" t="s">
        <v>1</v>
      </c>
      <c r="C1256" t="s">
        <v>62</v>
      </c>
      <c r="D1256">
        <v>-115.8935</v>
      </c>
      <c r="E1256">
        <v>18.479500000000002</v>
      </c>
      <c r="F1256">
        <v>0.2</v>
      </c>
      <c r="G1256" t="s">
        <v>722</v>
      </c>
      <c r="H1256">
        <v>1211</v>
      </c>
      <c r="I1256">
        <v>104</v>
      </c>
      <c r="J1256">
        <v>0.55049999999999999</v>
      </c>
      <c r="K1256" t="s">
        <v>722</v>
      </c>
      <c r="L1256" t="s">
        <v>722</v>
      </c>
      <c r="M1256" t="s">
        <v>722</v>
      </c>
      <c r="N1256">
        <v>42.383099999999999</v>
      </c>
      <c r="O1256">
        <v>-1.3515999999999999</v>
      </c>
      <c r="P1256">
        <v>11.842599999999999</v>
      </c>
      <c r="Q1256" t="s">
        <v>722</v>
      </c>
      <c r="R1256" t="e">
        <f>VLOOKUP(A1256,player_info!B:C,2,FALSE)</f>
        <v>#N/A</v>
      </c>
    </row>
    <row r="1257" spans="1:18">
      <c r="A1257" t="s">
        <v>1018</v>
      </c>
      <c r="B1257" t="s">
        <v>2</v>
      </c>
      <c r="C1257" t="s">
        <v>141</v>
      </c>
      <c r="D1257">
        <v>-115.90649999999999</v>
      </c>
      <c r="E1257">
        <v>-0.27</v>
      </c>
      <c r="F1257" t="s">
        <v>722</v>
      </c>
      <c r="G1257" t="s">
        <v>722</v>
      </c>
      <c r="H1257">
        <v>1404</v>
      </c>
      <c r="I1257">
        <v>137</v>
      </c>
      <c r="J1257" t="s">
        <v>722</v>
      </c>
      <c r="K1257" t="s">
        <v>722</v>
      </c>
      <c r="L1257" t="s">
        <v>722</v>
      </c>
      <c r="M1257" t="s">
        <v>722</v>
      </c>
      <c r="N1257">
        <v>-0.27</v>
      </c>
      <c r="O1257">
        <v>-0.27</v>
      </c>
      <c r="P1257" t="s">
        <v>722</v>
      </c>
      <c r="Q1257" t="s">
        <v>722</v>
      </c>
      <c r="R1257" t="e">
        <f>VLOOKUP(A1257,player_info!B:C,2,FALSE)</f>
        <v>#N/A</v>
      </c>
    </row>
    <row r="1258" spans="1:18">
      <c r="A1258" t="s">
        <v>1019</v>
      </c>
      <c r="B1258" t="s">
        <v>2</v>
      </c>
      <c r="C1258" t="s">
        <v>39</v>
      </c>
      <c r="D1258">
        <v>-115.9131</v>
      </c>
      <c r="E1258">
        <v>0.39679999999999999</v>
      </c>
      <c r="F1258">
        <v>1</v>
      </c>
      <c r="G1258" t="s">
        <v>722</v>
      </c>
      <c r="H1258">
        <v>1212</v>
      </c>
      <c r="I1258">
        <v>243</v>
      </c>
      <c r="J1258">
        <v>0.1792</v>
      </c>
      <c r="K1258" t="s">
        <v>722</v>
      </c>
      <c r="L1258" t="s">
        <v>722</v>
      </c>
      <c r="M1258" t="s">
        <v>722</v>
      </c>
      <c r="N1258">
        <v>0.63859999999999995</v>
      </c>
      <c r="O1258">
        <v>-0.03</v>
      </c>
      <c r="P1258">
        <v>7.6059000000000001</v>
      </c>
      <c r="Q1258" t="s">
        <v>722</v>
      </c>
      <c r="R1258" t="e">
        <f>VLOOKUP(A1258,player_info!B:C,2,FALSE)</f>
        <v>#N/A</v>
      </c>
    </row>
    <row r="1259" spans="1:18">
      <c r="A1259" t="s">
        <v>1020</v>
      </c>
      <c r="B1259" t="s">
        <v>2</v>
      </c>
      <c r="C1259" t="s">
        <v>88</v>
      </c>
      <c r="D1259">
        <v>-116.0642</v>
      </c>
      <c r="E1259">
        <v>0.2457</v>
      </c>
      <c r="F1259" t="s">
        <v>722</v>
      </c>
      <c r="G1259" t="s">
        <v>722</v>
      </c>
      <c r="H1259">
        <v>1213</v>
      </c>
      <c r="I1259">
        <v>244</v>
      </c>
      <c r="J1259">
        <v>0.151</v>
      </c>
      <c r="K1259" t="s">
        <v>722</v>
      </c>
      <c r="L1259" t="s">
        <v>722</v>
      </c>
      <c r="M1259" t="s">
        <v>722</v>
      </c>
      <c r="N1259">
        <v>0.48139999999999999</v>
      </c>
      <c r="O1259">
        <v>0</v>
      </c>
      <c r="P1259">
        <v>7.5738000000000003</v>
      </c>
      <c r="Q1259" t="s">
        <v>722</v>
      </c>
      <c r="R1259" t="e">
        <f>VLOOKUP(A1259,player_info!B:C,2,FALSE)</f>
        <v>#N/A</v>
      </c>
    </row>
    <row r="1260" spans="1:18">
      <c r="A1260" t="s">
        <v>1021</v>
      </c>
      <c r="B1260" t="s">
        <v>737</v>
      </c>
      <c r="C1260" t="s">
        <v>17</v>
      </c>
      <c r="D1260">
        <v>-116.0856</v>
      </c>
      <c r="E1260">
        <v>16.5</v>
      </c>
      <c r="F1260">
        <v>7.5</v>
      </c>
      <c r="G1260" t="s">
        <v>722</v>
      </c>
      <c r="H1260">
        <v>1214</v>
      </c>
      <c r="I1260">
        <v>230</v>
      </c>
      <c r="J1260">
        <v>0.37559999999999999</v>
      </c>
      <c r="K1260" t="s">
        <v>722</v>
      </c>
      <c r="L1260" t="s">
        <v>722</v>
      </c>
      <c r="M1260" t="s">
        <v>722</v>
      </c>
      <c r="N1260">
        <v>16.5</v>
      </c>
      <c r="O1260">
        <v>16.5</v>
      </c>
      <c r="P1260" t="s">
        <v>722</v>
      </c>
      <c r="Q1260" t="s">
        <v>722</v>
      </c>
      <c r="R1260" t="e">
        <f>VLOOKUP(A1260,player_info!B:C,2,FALSE)</f>
        <v>#N/A</v>
      </c>
    </row>
    <row r="1261" spans="1:18">
      <c r="A1261" t="s">
        <v>1022</v>
      </c>
      <c r="B1261" t="s">
        <v>2</v>
      </c>
      <c r="C1261" t="s">
        <v>141</v>
      </c>
      <c r="D1261">
        <v>-116.1204</v>
      </c>
      <c r="E1261">
        <v>0.1895</v>
      </c>
      <c r="F1261" t="s">
        <v>722</v>
      </c>
      <c r="G1261" t="s">
        <v>722</v>
      </c>
      <c r="H1261">
        <v>1215</v>
      </c>
      <c r="I1261">
        <v>245</v>
      </c>
      <c r="J1261">
        <v>0.1895</v>
      </c>
      <c r="K1261" t="s">
        <v>722</v>
      </c>
      <c r="L1261" t="s">
        <v>722</v>
      </c>
      <c r="M1261" t="s">
        <v>722</v>
      </c>
      <c r="N1261">
        <v>6.5265000000000004</v>
      </c>
      <c r="O1261">
        <v>-3.988</v>
      </c>
      <c r="P1261">
        <v>5.0492999999999997</v>
      </c>
      <c r="Q1261" t="s">
        <v>722</v>
      </c>
      <c r="R1261" t="e">
        <f>VLOOKUP(A1261,player_info!B:C,2,FALSE)</f>
        <v>#N/A</v>
      </c>
    </row>
    <row r="1262" spans="1:18">
      <c r="A1262" t="s">
        <v>1023</v>
      </c>
      <c r="B1262" t="s">
        <v>2</v>
      </c>
      <c r="C1262" t="s">
        <v>88</v>
      </c>
      <c r="D1262">
        <v>-116.3099</v>
      </c>
      <c r="E1262">
        <v>0</v>
      </c>
      <c r="F1262" t="s">
        <v>722</v>
      </c>
      <c r="G1262" t="s">
        <v>722</v>
      </c>
      <c r="H1262">
        <v>1399</v>
      </c>
      <c r="I1262">
        <v>246</v>
      </c>
      <c r="J1262">
        <v>0</v>
      </c>
      <c r="K1262" t="s">
        <v>722</v>
      </c>
      <c r="L1262" t="s">
        <v>722</v>
      </c>
      <c r="M1262" t="s">
        <v>722</v>
      </c>
      <c r="N1262">
        <v>0</v>
      </c>
      <c r="O1262">
        <v>0</v>
      </c>
      <c r="P1262" t="s">
        <v>722</v>
      </c>
      <c r="Q1262" t="s">
        <v>722</v>
      </c>
      <c r="R1262" t="e">
        <f>VLOOKUP(A1262,player_info!B:C,2,FALSE)</f>
        <v>#N/A</v>
      </c>
    </row>
    <row r="1263" spans="1:18">
      <c r="A1263" t="s">
        <v>1024</v>
      </c>
      <c r="B1263" t="s">
        <v>2</v>
      </c>
      <c r="C1263" t="s">
        <v>141</v>
      </c>
      <c r="D1263">
        <v>-116.3099</v>
      </c>
      <c r="E1263">
        <v>0</v>
      </c>
      <c r="F1263" t="s">
        <v>722</v>
      </c>
      <c r="G1263" t="s">
        <v>722</v>
      </c>
      <c r="H1263">
        <v>1399</v>
      </c>
      <c r="I1263">
        <v>246</v>
      </c>
      <c r="J1263">
        <v>0</v>
      </c>
      <c r="K1263" t="s">
        <v>722</v>
      </c>
      <c r="L1263" t="s">
        <v>722</v>
      </c>
      <c r="M1263" t="s">
        <v>722</v>
      </c>
      <c r="N1263">
        <v>0</v>
      </c>
      <c r="O1263">
        <v>0</v>
      </c>
      <c r="P1263" t="s">
        <v>722</v>
      </c>
      <c r="Q1263" t="s">
        <v>722</v>
      </c>
      <c r="R1263" t="e">
        <f>VLOOKUP(A1263,player_info!B:C,2,FALSE)</f>
        <v>#N/A</v>
      </c>
    </row>
    <row r="1264" spans="1:18">
      <c r="A1264" t="s">
        <v>1025</v>
      </c>
      <c r="B1264" t="s">
        <v>2</v>
      </c>
      <c r="C1264" t="s">
        <v>341</v>
      </c>
      <c r="D1264">
        <v>-116.3099</v>
      </c>
      <c r="E1264">
        <v>0</v>
      </c>
      <c r="F1264" t="s">
        <v>722</v>
      </c>
      <c r="G1264" t="s">
        <v>722</v>
      </c>
      <c r="H1264">
        <v>1399</v>
      </c>
      <c r="I1264">
        <v>246</v>
      </c>
      <c r="J1264">
        <v>0</v>
      </c>
      <c r="K1264" t="s">
        <v>722</v>
      </c>
      <c r="L1264" t="s">
        <v>722</v>
      </c>
      <c r="M1264" t="s">
        <v>722</v>
      </c>
      <c r="N1264">
        <v>0</v>
      </c>
      <c r="O1264">
        <v>0</v>
      </c>
      <c r="P1264" t="s">
        <v>722</v>
      </c>
      <c r="Q1264" t="s">
        <v>722</v>
      </c>
      <c r="R1264" t="e">
        <f>VLOOKUP(A1264,player_info!B:C,2,FALSE)</f>
        <v>#N/A</v>
      </c>
    </row>
    <row r="1265" spans="1:18">
      <c r="A1265" t="s">
        <v>1026</v>
      </c>
      <c r="B1265" t="s">
        <v>2</v>
      </c>
      <c r="C1265" t="s">
        <v>17</v>
      </c>
      <c r="D1265">
        <v>-116.3099</v>
      </c>
      <c r="E1265">
        <v>0</v>
      </c>
      <c r="F1265" t="s">
        <v>722</v>
      </c>
      <c r="G1265" t="s">
        <v>722</v>
      </c>
      <c r="H1265">
        <v>1399</v>
      </c>
      <c r="I1265">
        <v>246</v>
      </c>
      <c r="J1265">
        <v>0</v>
      </c>
      <c r="K1265" t="s">
        <v>722</v>
      </c>
      <c r="L1265" t="s">
        <v>722</v>
      </c>
      <c r="M1265" t="s">
        <v>722</v>
      </c>
      <c r="N1265">
        <v>0</v>
      </c>
      <c r="O1265">
        <v>0</v>
      </c>
      <c r="P1265" t="s">
        <v>722</v>
      </c>
      <c r="Q1265" t="s">
        <v>722</v>
      </c>
      <c r="R1265" t="e">
        <f>VLOOKUP(A1265,player_info!B:C,2,FALSE)</f>
        <v>#N/A</v>
      </c>
    </row>
    <row r="1266" spans="1:18">
      <c r="A1266" t="s">
        <v>1027</v>
      </c>
      <c r="B1266" t="s">
        <v>2</v>
      </c>
      <c r="C1266" t="s">
        <v>47</v>
      </c>
      <c r="D1266">
        <v>-116.3099</v>
      </c>
      <c r="E1266">
        <v>0</v>
      </c>
      <c r="F1266" t="s">
        <v>722</v>
      </c>
      <c r="G1266" t="s">
        <v>722</v>
      </c>
      <c r="H1266">
        <v>1399</v>
      </c>
      <c r="I1266">
        <v>246</v>
      </c>
      <c r="J1266">
        <v>0</v>
      </c>
      <c r="K1266" t="s">
        <v>722</v>
      </c>
      <c r="L1266" t="s">
        <v>722</v>
      </c>
      <c r="M1266" t="s">
        <v>722</v>
      </c>
      <c r="N1266">
        <v>0</v>
      </c>
      <c r="O1266">
        <v>0</v>
      </c>
      <c r="P1266" t="s">
        <v>722</v>
      </c>
      <c r="Q1266" t="s">
        <v>722</v>
      </c>
      <c r="R1266" t="e">
        <f>VLOOKUP(A1266,player_info!B:C,2,FALSE)</f>
        <v>#N/A</v>
      </c>
    </row>
    <row r="1267" spans="1:18">
      <c r="A1267" t="s">
        <v>1028</v>
      </c>
      <c r="B1267" t="s">
        <v>2</v>
      </c>
      <c r="C1267" t="s">
        <v>32</v>
      </c>
      <c r="D1267">
        <v>-116.3099</v>
      </c>
      <c r="E1267">
        <v>0</v>
      </c>
      <c r="F1267" t="s">
        <v>722</v>
      </c>
      <c r="G1267" t="s">
        <v>722</v>
      </c>
      <c r="H1267">
        <v>1399</v>
      </c>
      <c r="I1267">
        <v>246</v>
      </c>
      <c r="J1267">
        <v>0</v>
      </c>
      <c r="K1267" t="s">
        <v>722</v>
      </c>
      <c r="L1267" t="s">
        <v>722</v>
      </c>
      <c r="M1267" t="s">
        <v>722</v>
      </c>
      <c r="N1267">
        <v>0</v>
      </c>
      <c r="O1267">
        <v>0</v>
      </c>
      <c r="P1267" t="s">
        <v>722</v>
      </c>
      <c r="Q1267" t="s">
        <v>722</v>
      </c>
      <c r="R1267" t="e">
        <f>VLOOKUP(A1267,player_info!B:C,2,FALSE)</f>
        <v>#N/A</v>
      </c>
    </row>
    <row r="1268" spans="1:18">
      <c r="A1268" t="s">
        <v>1029</v>
      </c>
      <c r="B1268" t="s">
        <v>2</v>
      </c>
      <c r="C1268" t="s">
        <v>88</v>
      </c>
      <c r="D1268">
        <v>-116.3099</v>
      </c>
      <c r="E1268">
        <v>0</v>
      </c>
      <c r="F1268" t="s">
        <v>722</v>
      </c>
      <c r="G1268" t="s">
        <v>722</v>
      </c>
      <c r="H1268">
        <v>1399</v>
      </c>
      <c r="I1268">
        <v>246</v>
      </c>
      <c r="J1268">
        <v>0</v>
      </c>
      <c r="K1268" t="s">
        <v>722</v>
      </c>
      <c r="L1268" t="s">
        <v>722</v>
      </c>
      <c r="M1268" t="s">
        <v>722</v>
      </c>
      <c r="N1268">
        <v>0</v>
      </c>
      <c r="O1268">
        <v>0</v>
      </c>
      <c r="P1268" t="s">
        <v>722</v>
      </c>
      <c r="Q1268" t="s">
        <v>722</v>
      </c>
      <c r="R1268" t="e">
        <f>VLOOKUP(A1268,player_info!B:C,2,FALSE)</f>
        <v>#N/A</v>
      </c>
    </row>
    <row r="1269" spans="1:18">
      <c r="A1269" t="s">
        <v>347</v>
      </c>
      <c r="B1269" t="s">
        <v>2</v>
      </c>
      <c r="C1269" t="s">
        <v>88</v>
      </c>
      <c r="D1269">
        <v>-116.3099</v>
      </c>
      <c r="E1269">
        <v>0</v>
      </c>
      <c r="F1269">
        <v>5.7</v>
      </c>
      <c r="G1269" t="s">
        <v>722</v>
      </c>
      <c r="H1269">
        <v>1399</v>
      </c>
      <c r="I1269">
        <v>246</v>
      </c>
      <c r="J1269">
        <v>0</v>
      </c>
      <c r="K1269" t="s">
        <v>722</v>
      </c>
      <c r="L1269" t="s">
        <v>722</v>
      </c>
      <c r="M1269" t="s">
        <v>722</v>
      </c>
      <c r="N1269">
        <v>0</v>
      </c>
      <c r="O1269">
        <v>0</v>
      </c>
      <c r="P1269" t="s">
        <v>722</v>
      </c>
      <c r="Q1269" t="s">
        <v>722</v>
      </c>
      <c r="R1269" t="e">
        <f>VLOOKUP(A1269,player_info!B:C,2,FALSE)</f>
        <v>#N/A</v>
      </c>
    </row>
    <row r="1270" spans="1:18">
      <c r="A1270" t="s">
        <v>1030</v>
      </c>
      <c r="B1270" t="s">
        <v>2</v>
      </c>
      <c r="C1270" t="s">
        <v>132</v>
      </c>
      <c r="D1270">
        <v>-116.3099</v>
      </c>
      <c r="E1270">
        <v>0</v>
      </c>
      <c r="F1270" t="s">
        <v>722</v>
      </c>
      <c r="G1270" t="s">
        <v>722</v>
      </c>
      <c r="H1270">
        <v>1399</v>
      </c>
      <c r="I1270">
        <v>246</v>
      </c>
      <c r="J1270">
        <v>0</v>
      </c>
      <c r="K1270" t="s">
        <v>722</v>
      </c>
      <c r="L1270" t="s">
        <v>722</v>
      </c>
      <c r="M1270" t="s">
        <v>722</v>
      </c>
      <c r="N1270">
        <v>0</v>
      </c>
      <c r="O1270">
        <v>0</v>
      </c>
      <c r="P1270" t="s">
        <v>722</v>
      </c>
      <c r="Q1270" t="s">
        <v>722</v>
      </c>
      <c r="R1270" t="e">
        <f>VLOOKUP(A1270,player_info!B:C,2,FALSE)</f>
        <v>#N/A</v>
      </c>
    </row>
    <row r="1271" spans="1:18">
      <c r="A1271" t="s">
        <v>1031</v>
      </c>
      <c r="B1271" t="s">
        <v>2</v>
      </c>
      <c r="C1271" t="s">
        <v>57</v>
      </c>
      <c r="D1271">
        <v>-116.3099</v>
      </c>
      <c r="E1271">
        <v>0</v>
      </c>
      <c r="F1271" t="s">
        <v>722</v>
      </c>
      <c r="G1271" t="s">
        <v>722</v>
      </c>
      <c r="H1271">
        <v>1399</v>
      </c>
      <c r="I1271">
        <v>246</v>
      </c>
      <c r="J1271">
        <v>0</v>
      </c>
      <c r="K1271" t="s">
        <v>722</v>
      </c>
      <c r="L1271" t="s">
        <v>722</v>
      </c>
      <c r="M1271" t="s">
        <v>722</v>
      </c>
      <c r="N1271">
        <v>0</v>
      </c>
      <c r="O1271">
        <v>0</v>
      </c>
      <c r="P1271" t="s">
        <v>722</v>
      </c>
      <c r="Q1271" t="s">
        <v>722</v>
      </c>
      <c r="R1271" t="e">
        <f>VLOOKUP(A1271,player_info!B:C,2,FALSE)</f>
        <v>#N/A</v>
      </c>
    </row>
    <row r="1272" spans="1:18">
      <c r="A1272" t="s">
        <v>1032</v>
      </c>
      <c r="B1272" t="s">
        <v>2</v>
      </c>
      <c r="C1272" t="s">
        <v>26</v>
      </c>
      <c r="D1272">
        <v>-116.3099</v>
      </c>
      <c r="E1272">
        <v>0</v>
      </c>
      <c r="F1272" t="s">
        <v>722</v>
      </c>
      <c r="G1272" t="s">
        <v>722</v>
      </c>
      <c r="H1272">
        <v>1399</v>
      </c>
      <c r="I1272">
        <v>246</v>
      </c>
      <c r="J1272">
        <v>0</v>
      </c>
      <c r="K1272" t="s">
        <v>722</v>
      </c>
      <c r="L1272" t="s">
        <v>722</v>
      </c>
      <c r="M1272" t="s">
        <v>722</v>
      </c>
      <c r="N1272">
        <v>0</v>
      </c>
      <c r="O1272">
        <v>0</v>
      </c>
      <c r="P1272" t="s">
        <v>722</v>
      </c>
      <c r="Q1272" t="s">
        <v>722</v>
      </c>
      <c r="R1272" t="e">
        <f>VLOOKUP(A1272,player_info!B:C,2,FALSE)</f>
        <v>#N/A</v>
      </c>
    </row>
    <row r="1273" spans="1:18">
      <c r="A1273" t="s">
        <v>1033</v>
      </c>
      <c r="B1273" t="s">
        <v>2</v>
      </c>
      <c r="C1273" t="s">
        <v>30</v>
      </c>
      <c r="D1273">
        <v>-116.3099</v>
      </c>
      <c r="E1273">
        <v>0</v>
      </c>
      <c r="F1273" t="s">
        <v>722</v>
      </c>
      <c r="G1273" t="s">
        <v>722</v>
      </c>
      <c r="H1273">
        <v>1399</v>
      </c>
      <c r="I1273">
        <v>246</v>
      </c>
      <c r="J1273">
        <v>0</v>
      </c>
      <c r="K1273" t="s">
        <v>722</v>
      </c>
      <c r="L1273" t="s">
        <v>722</v>
      </c>
      <c r="M1273" t="s">
        <v>722</v>
      </c>
      <c r="N1273">
        <v>0</v>
      </c>
      <c r="O1273">
        <v>0</v>
      </c>
      <c r="P1273" t="s">
        <v>722</v>
      </c>
      <c r="Q1273" t="s">
        <v>722</v>
      </c>
      <c r="R1273" t="e">
        <f>VLOOKUP(A1273,player_info!B:C,2,FALSE)</f>
        <v>#N/A</v>
      </c>
    </row>
    <row r="1274" spans="1:18">
      <c r="A1274" t="s">
        <v>1034</v>
      </c>
      <c r="B1274" t="s">
        <v>2</v>
      </c>
      <c r="C1274" t="s">
        <v>24</v>
      </c>
      <c r="D1274">
        <v>-116.3099</v>
      </c>
      <c r="E1274">
        <v>0</v>
      </c>
      <c r="F1274" t="s">
        <v>722</v>
      </c>
      <c r="G1274" t="s">
        <v>722</v>
      </c>
      <c r="H1274">
        <v>1399</v>
      </c>
      <c r="I1274">
        <v>246</v>
      </c>
      <c r="J1274">
        <v>0</v>
      </c>
      <c r="K1274" t="s">
        <v>722</v>
      </c>
      <c r="L1274" t="s">
        <v>722</v>
      </c>
      <c r="M1274" t="s">
        <v>722</v>
      </c>
      <c r="N1274">
        <v>0</v>
      </c>
      <c r="O1274">
        <v>0</v>
      </c>
      <c r="P1274" t="s">
        <v>722</v>
      </c>
      <c r="Q1274" t="s">
        <v>722</v>
      </c>
      <c r="R1274" t="e">
        <f>VLOOKUP(A1274,player_info!B:C,2,FALSE)</f>
        <v>#N/A</v>
      </c>
    </row>
    <row r="1275" spans="1:18">
      <c r="A1275" t="s">
        <v>1035</v>
      </c>
      <c r="B1275" t="s">
        <v>2</v>
      </c>
      <c r="C1275" t="s">
        <v>47</v>
      </c>
      <c r="D1275">
        <v>-116.3099</v>
      </c>
      <c r="E1275">
        <v>0</v>
      </c>
      <c r="F1275" t="s">
        <v>722</v>
      </c>
      <c r="G1275" t="s">
        <v>722</v>
      </c>
      <c r="H1275">
        <v>1399</v>
      </c>
      <c r="I1275">
        <v>246</v>
      </c>
      <c r="J1275">
        <v>0</v>
      </c>
      <c r="K1275" t="s">
        <v>722</v>
      </c>
      <c r="L1275" t="s">
        <v>722</v>
      </c>
      <c r="M1275" t="s">
        <v>722</v>
      </c>
      <c r="N1275">
        <v>0</v>
      </c>
      <c r="O1275">
        <v>0</v>
      </c>
      <c r="P1275" t="s">
        <v>722</v>
      </c>
      <c r="Q1275" t="s">
        <v>722</v>
      </c>
      <c r="R1275" t="e">
        <f>VLOOKUP(A1275,player_info!B:C,2,FALSE)</f>
        <v>#N/A</v>
      </c>
    </row>
    <row r="1276" spans="1:18">
      <c r="A1276" t="s">
        <v>1036</v>
      </c>
      <c r="B1276" t="s">
        <v>2</v>
      </c>
      <c r="C1276" t="s">
        <v>41</v>
      </c>
      <c r="D1276">
        <v>-116.3099</v>
      </c>
      <c r="E1276">
        <v>0</v>
      </c>
      <c r="F1276" t="s">
        <v>722</v>
      </c>
      <c r="G1276" t="s">
        <v>722</v>
      </c>
      <c r="H1276">
        <v>1399</v>
      </c>
      <c r="I1276">
        <v>246</v>
      </c>
      <c r="J1276">
        <v>0</v>
      </c>
      <c r="K1276" t="s">
        <v>722</v>
      </c>
      <c r="L1276" t="s">
        <v>722</v>
      </c>
      <c r="M1276" t="s">
        <v>722</v>
      </c>
      <c r="N1276">
        <v>0</v>
      </c>
      <c r="O1276">
        <v>0</v>
      </c>
      <c r="P1276" t="s">
        <v>722</v>
      </c>
      <c r="Q1276" t="s">
        <v>722</v>
      </c>
      <c r="R1276" t="e">
        <f>VLOOKUP(A1276,player_info!B:C,2,FALSE)</f>
        <v>#N/A</v>
      </c>
    </row>
    <row r="1277" spans="1:18">
      <c r="A1277" t="s">
        <v>1037</v>
      </c>
      <c r="B1277" t="s">
        <v>2</v>
      </c>
      <c r="C1277" t="s">
        <v>49</v>
      </c>
      <c r="D1277">
        <v>-116.3099</v>
      </c>
      <c r="E1277">
        <v>0</v>
      </c>
      <c r="F1277" t="s">
        <v>722</v>
      </c>
      <c r="G1277" t="s">
        <v>722</v>
      </c>
      <c r="H1277">
        <v>1399</v>
      </c>
      <c r="I1277">
        <v>246</v>
      </c>
      <c r="J1277">
        <v>0</v>
      </c>
      <c r="K1277" t="s">
        <v>722</v>
      </c>
      <c r="L1277" t="s">
        <v>722</v>
      </c>
      <c r="M1277" t="s">
        <v>722</v>
      </c>
      <c r="N1277">
        <v>0</v>
      </c>
      <c r="O1277">
        <v>0</v>
      </c>
      <c r="P1277" t="s">
        <v>722</v>
      </c>
      <c r="Q1277" t="s">
        <v>722</v>
      </c>
      <c r="R1277" t="e">
        <f>VLOOKUP(A1277,player_info!B:C,2,FALSE)</f>
        <v>#N/A</v>
      </c>
    </row>
    <row r="1278" spans="1:18">
      <c r="A1278" t="s">
        <v>1038</v>
      </c>
      <c r="B1278" t="s">
        <v>2</v>
      </c>
      <c r="C1278" t="s">
        <v>88</v>
      </c>
      <c r="D1278">
        <v>-116.3099</v>
      </c>
      <c r="E1278">
        <v>0</v>
      </c>
      <c r="F1278" t="s">
        <v>722</v>
      </c>
      <c r="G1278" t="s">
        <v>722</v>
      </c>
      <c r="H1278">
        <v>1399</v>
      </c>
      <c r="I1278">
        <v>246</v>
      </c>
      <c r="J1278">
        <v>0</v>
      </c>
      <c r="K1278" t="s">
        <v>722</v>
      </c>
      <c r="L1278" t="s">
        <v>722</v>
      </c>
      <c r="M1278" t="s">
        <v>722</v>
      </c>
      <c r="N1278">
        <v>0</v>
      </c>
      <c r="O1278">
        <v>0</v>
      </c>
      <c r="P1278" t="s">
        <v>722</v>
      </c>
      <c r="Q1278" t="s">
        <v>722</v>
      </c>
      <c r="R1278" t="e">
        <f>VLOOKUP(A1278,player_info!B:C,2,FALSE)</f>
        <v>#N/A</v>
      </c>
    </row>
    <row r="1279" spans="1:18">
      <c r="A1279" t="s">
        <v>1039</v>
      </c>
      <c r="B1279" t="s">
        <v>2</v>
      </c>
      <c r="C1279" t="s">
        <v>19</v>
      </c>
      <c r="D1279">
        <v>-116.3099</v>
      </c>
      <c r="E1279">
        <v>0</v>
      </c>
      <c r="F1279" t="s">
        <v>722</v>
      </c>
      <c r="G1279" t="s">
        <v>722</v>
      </c>
      <c r="H1279">
        <v>1399</v>
      </c>
      <c r="I1279">
        <v>246</v>
      </c>
      <c r="J1279">
        <v>0</v>
      </c>
      <c r="K1279" t="s">
        <v>722</v>
      </c>
      <c r="L1279" t="s">
        <v>722</v>
      </c>
      <c r="M1279" t="s">
        <v>722</v>
      </c>
      <c r="N1279">
        <v>0</v>
      </c>
      <c r="O1279">
        <v>0</v>
      </c>
      <c r="P1279" t="s">
        <v>722</v>
      </c>
      <c r="Q1279" t="s">
        <v>722</v>
      </c>
      <c r="R1279" t="e">
        <f>VLOOKUP(A1279,player_info!B:C,2,FALSE)</f>
        <v>#N/A</v>
      </c>
    </row>
    <row r="1280" spans="1:18">
      <c r="A1280" t="s">
        <v>1040</v>
      </c>
      <c r="B1280" t="s">
        <v>2</v>
      </c>
      <c r="C1280" t="s">
        <v>68</v>
      </c>
      <c r="D1280">
        <v>-116.3099</v>
      </c>
      <c r="E1280">
        <v>0</v>
      </c>
      <c r="F1280" t="s">
        <v>722</v>
      </c>
      <c r="G1280" t="s">
        <v>722</v>
      </c>
      <c r="H1280">
        <v>1399</v>
      </c>
      <c r="I1280">
        <v>246</v>
      </c>
      <c r="J1280">
        <v>0</v>
      </c>
      <c r="K1280" t="s">
        <v>722</v>
      </c>
      <c r="L1280" t="s">
        <v>722</v>
      </c>
      <c r="M1280" t="s">
        <v>722</v>
      </c>
      <c r="N1280">
        <v>0</v>
      </c>
      <c r="O1280">
        <v>0</v>
      </c>
      <c r="P1280" t="s">
        <v>722</v>
      </c>
      <c r="Q1280" t="s">
        <v>722</v>
      </c>
      <c r="R1280" t="e">
        <f>VLOOKUP(A1280,player_info!B:C,2,FALSE)</f>
        <v>#N/A</v>
      </c>
    </row>
    <row r="1281" spans="1:18">
      <c r="A1281" t="s">
        <v>1041</v>
      </c>
      <c r="B1281" t="s">
        <v>2</v>
      </c>
      <c r="C1281" t="s">
        <v>36</v>
      </c>
      <c r="D1281">
        <v>-116.3099</v>
      </c>
      <c r="E1281">
        <v>0</v>
      </c>
      <c r="F1281" t="s">
        <v>722</v>
      </c>
      <c r="G1281" t="s">
        <v>722</v>
      </c>
      <c r="H1281">
        <v>1399</v>
      </c>
      <c r="I1281">
        <v>246</v>
      </c>
      <c r="J1281">
        <v>0</v>
      </c>
      <c r="K1281" t="s">
        <v>722</v>
      </c>
      <c r="L1281" t="s">
        <v>722</v>
      </c>
      <c r="M1281" t="s">
        <v>722</v>
      </c>
      <c r="N1281">
        <v>0</v>
      </c>
      <c r="O1281">
        <v>0</v>
      </c>
      <c r="P1281" t="s">
        <v>722</v>
      </c>
      <c r="Q1281" t="s">
        <v>722</v>
      </c>
      <c r="R1281" t="e">
        <f>VLOOKUP(A1281,player_info!B:C,2,FALSE)</f>
        <v>#N/A</v>
      </c>
    </row>
    <row r="1282" spans="1:18">
      <c r="A1282" t="s">
        <v>1042</v>
      </c>
      <c r="B1282" t="s">
        <v>2</v>
      </c>
      <c r="C1282" t="s">
        <v>62</v>
      </c>
      <c r="D1282">
        <v>-116.3099</v>
      </c>
      <c r="E1282">
        <v>0</v>
      </c>
      <c r="F1282" t="s">
        <v>722</v>
      </c>
      <c r="G1282" t="s">
        <v>722</v>
      </c>
      <c r="H1282">
        <v>1399</v>
      </c>
      <c r="I1282">
        <v>246</v>
      </c>
      <c r="J1282">
        <v>0</v>
      </c>
      <c r="K1282" t="s">
        <v>722</v>
      </c>
      <c r="L1282" t="s">
        <v>722</v>
      </c>
      <c r="M1282" t="s">
        <v>722</v>
      </c>
      <c r="N1282">
        <v>0</v>
      </c>
      <c r="O1282">
        <v>0</v>
      </c>
      <c r="P1282" t="s">
        <v>722</v>
      </c>
      <c r="Q1282" t="s">
        <v>722</v>
      </c>
      <c r="R1282" t="e">
        <f>VLOOKUP(A1282,player_info!B:C,2,FALSE)</f>
        <v>#N/A</v>
      </c>
    </row>
    <row r="1283" spans="1:18">
      <c r="A1283" t="s">
        <v>407</v>
      </c>
      <c r="B1283" t="s">
        <v>2</v>
      </c>
      <c r="C1283" t="s">
        <v>91</v>
      </c>
      <c r="D1283">
        <v>-116.3099</v>
      </c>
      <c r="E1283">
        <v>0</v>
      </c>
      <c r="F1283">
        <v>1</v>
      </c>
      <c r="G1283" t="s">
        <v>722</v>
      </c>
      <c r="H1283">
        <v>1399</v>
      </c>
      <c r="I1283">
        <v>246</v>
      </c>
      <c r="J1283">
        <v>0</v>
      </c>
      <c r="K1283" t="s">
        <v>722</v>
      </c>
      <c r="L1283" t="s">
        <v>722</v>
      </c>
      <c r="M1283" t="s">
        <v>722</v>
      </c>
      <c r="N1283">
        <v>0</v>
      </c>
      <c r="O1283">
        <v>0</v>
      </c>
      <c r="P1283" t="s">
        <v>722</v>
      </c>
      <c r="Q1283" t="s">
        <v>722</v>
      </c>
      <c r="R1283" t="e">
        <f>VLOOKUP(A1283,player_info!B:C,2,FALSE)</f>
        <v>#N/A</v>
      </c>
    </row>
    <row r="1284" spans="1:18">
      <c r="A1284" t="s">
        <v>1043</v>
      </c>
      <c r="B1284" t="s">
        <v>2</v>
      </c>
      <c r="C1284" t="s">
        <v>91</v>
      </c>
      <c r="D1284">
        <v>-116.3099</v>
      </c>
      <c r="E1284">
        <v>0</v>
      </c>
      <c r="F1284" t="s">
        <v>722</v>
      </c>
      <c r="G1284" t="s">
        <v>722</v>
      </c>
      <c r="H1284">
        <v>1399</v>
      </c>
      <c r="I1284">
        <v>246</v>
      </c>
      <c r="J1284">
        <v>0</v>
      </c>
      <c r="K1284" t="s">
        <v>722</v>
      </c>
      <c r="L1284" t="s">
        <v>722</v>
      </c>
      <c r="M1284" t="s">
        <v>722</v>
      </c>
      <c r="N1284">
        <v>0</v>
      </c>
      <c r="O1284">
        <v>0</v>
      </c>
      <c r="P1284" t="s">
        <v>722</v>
      </c>
      <c r="Q1284" t="s">
        <v>722</v>
      </c>
      <c r="R1284" t="e">
        <f>VLOOKUP(A1284,player_info!B:C,2,FALSE)</f>
        <v>#N/A</v>
      </c>
    </row>
    <row r="1285" spans="1:18">
      <c r="A1285" t="s">
        <v>1044</v>
      </c>
      <c r="B1285" t="s">
        <v>2</v>
      </c>
      <c r="C1285" t="s">
        <v>83</v>
      </c>
      <c r="D1285">
        <v>-116.3099</v>
      </c>
      <c r="E1285">
        <v>0</v>
      </c>
      <c r="F1285" t="s">
        <v>722</v>
      </c>
      <c r="G1285" t="s">
        <v>722</v>
      </c>
      <c r="H1285">
        <v>1399</v>
      </c>
      <c r="I1285">
        <v>246</v>
      </c>
      <c r="J1285">
        <v>0</v>
      </c>
      <c r="K1285" t="s">
        <v>722</v>
      </c>
      <c r="L1285" t="s">
        <v>722</v>
      </c>
      <c r="M1285" t="s">
        <v>722</v>
      </c>
      <c r="N1285">
        <v>0</v>
      </c>
      <c r="O1285">
        <v>0</v>
      </c>
      <c r="P1285" t="s">
        <v>722</v>
      </c>
      <c r="Q1285" t="s">
        <v>722</v>
      </c>
      <c r="R1285" t="e">
        <f>VLOOKUP(A1285,player_info!B:C,2,FALSE)</f>
        <v>#N/A</v>
      </c>
    </row>
    <row r="1286" spans="1:18">
      <c r="A1286" t="s">
        <v>1045</v>
      </c>
      <c r="B1286" t="s">
        <v>2</v>
      </c>
      <c r="C1286" t="s">
        <v>62</v>
      </c>
      <c r="D1286">
        <v>-116.3099</v>
      </c>
      <c r="E1286">
        <v>0</v>
      </c>
      <c r="F1286" t="s">
        <v>722</v>
      </c>
      <c r="G1286" t="s">
        <v>722</v>
      </c>
      <c r="H1286">
        <v>1399</v>
      </c>
      <c r="I1286">
        <v>246</v>
      </c>
      <c r="J1286">
        <v>4.4999999999999998E-2</v>
      </c>
      <c r="K1286" t="s">
        <v>722</v>
      </c>
      <c r="L1286" t="s">
        <v>722</v>
      </c>
      <c r="M1286" t="s">
        <v>722</v>
      </c>
      <c r="N1286">
        <v>0</v>
      </c>
      <c r="O1286">
        <v>0</v>
      </c>
      <c r="P1286" t="s">
        <v>722</v>
      </c>
      <c r="Q1286" t="s">
        <v>722</v>
      </c>
      <c r="R1286" t="e">
        <f>VLOOKUP(A1286,player_info!B:C,2,FALSE)</f>
        <v>#N/A</v>
      </c>
    </row>
    <row r="1287" spans="1:18">
      <c r="A1287" t="s">
        <v>1046</v>
      </c>
      <c r="B1287" t="s">
        <v>2</v>
      </c>
      <c r="C1287" t="s">
        <v>24</v>
      </c>
      <c r="D1287">
        <v>-116.3099</v>
      </c>
      <c r="E1287">
        <v>0</v>
      </c>
      <c r="F1287">
        <v>1</v>
      </c>
      <c r="G1287" t="s">
        <v>722</v>
      </c>
      <c r="H1287">
        <v>1399</v>
      </c>
      <c r="I1287">
        <v>246</v>
      </c>
      <c r="J1287">
        <v>0.12</v>
      </c>
      <c r="K1287" t="s">
        <v>722</v>
      </c>
      <c r="L1287" t="s">
        <v>722</v>
      </c>
      <c r="M1287" t="s">
        <v>722</v>
      </c>
      <c r="N1287">
        <v>0</v>
      </c>
      <c r="O1287">
        <v>0</v>
      </c>
      <c r="P1287" t="s">
        <v>722</v>
      </c>
      <c r="Q1287" t="s">
        <v>722</v>
      </c>
      <c r="R1287" t="e">
        <f>VLOOKUP(A1287,player_info!B:C,2,FALSE)</f>
        <v>#N/A</v>
      </c>
    </row>
    <row r="1288" spans="1:18">
      <c r="A1288" t="s">
        <v>1047</v>
      </c>
      <c r="B1288" t="s">
        <v>737</v>
      </c>
      <c r="C1288" t="s">
        <v>30</v>
      </c>
      <c r="D1288">
        <v>-116.3356</v>
      </c>
      <c r="E1288">
        <v>16.25</v>
      </c>
      <c r="F1288">
        <v>9</v>
      </c>
      <c r="G1288" t="s">
        <v>722</v>
      </c>
      <c r="H1288">
        <v>1216</v>
      </c>
      <c r="I1288">
        <v>231</v>
      </c>
      <c r="J1288">
        <v>0.37559999999999999</v>
      </c>
      <c r="K1288" t="s">
        <v>722</v>
      </c>
      <c r="L1288" t="s">
        <v>722</v>
      </c>
      <c r="M1288" t="s">
        <v>722</v>
      </c>
      <c r="N1288">
        <v>17</v>
      </c>
      <c r="O1288">
        <v>15</v>
      </c>
      <c r="P1288">
        <v>7.9804000000000004</v>
      </c>
      <c r="Q1288" t="s">
        <v>722</v>
      </c>
      <c r="R1288" t="e">
        <f>VLOOKUP(A1288,player_info!B:C,2,FALSE)</f>
        <v>#N/A</v>
      </c>
    </row>
    <row r="1289" spans="1:18">
      <c r="A1289" t="s">
        <v>1048</v>
      </c>
      <c r="B1289" t="s">
        <v>2</v>
      </c>
      <c r="C1289" t="s">
        <v>341</v>
      </c>
      <c r="D1289">
        <v>-116.3999</v>
      </c>
      <c r="E1289">
        <v>-0.09</v>
      </c>
      <c r="F1289">
        <v>0.8</v>
      </c>
      <c r="G1289" t="s">
        <v>722</v>
      </c>
      <c r="H1289">
        <v>1400</v>
      </c>
      <c r="I1289">
        <v>247</v>
      </c>
      <c r="J1289">
        <v>0.12</v>
      </c>
      <c r="K1289" t="s">
        <v>722</v>
      </c>
      <c r="L1289" t="s">
        <v>722</v>
      </c>
      <c r="M1289" t="s">
        <v>722</v>
      </c>
      <c r="N1289">
        <v>-0.09</v>
      </c>
      <c r="O1289">
        <v>-0.09</v>
      </c>
      <c r="P1289" t="s">
        <v>722</v>
      </c>
      <c r="Q1289" t="s">
        <v>722</v>
      </c>
      <c r="R1289" t="e">
        <f>VLOOKUP(A1289,player_info!B:C,2,FALSE)</f>
        <v>#N/A</v>
      </c>
    </row>
    <row r="1290" spans="1:18">
      <c r="A1290" t="s">
        <v>567</v>
      </c>
      <c r="B1290" t="s">
        <v>1</v>
      </c>
      <c r="C1290" t="s">
        <v>88</v>
      </c>
      <c r="D1290">
        <v>-116.4277</v>
      </c>
      <c r="E1290">
        <v>17.9453</v>
      </c>
      <c r="F1290">
        <v>20.2</v>
      </c>
      <c r="G1290" t="s">
        <v>722</v>
      </c>
      <c r="H1290">
        <v>1217</v>
      </c>
      <c r="I1290">
        <v>105</v>
      </c>
      <c r="J1290">
        <v>0.30859999999999999</v>
      </c>
      <c r="K1290" t="s">
        <v>722</v>
      </c>
      <c r="L1290" t="s">
        <v>722</v>
      </c>
      <c r="M1290" t="s">
        <v>722</v>
      </c>
      <c r="N1290">
        <v>25.907699999999998</v>
      </c>
      <c r="O1290">
        <v>5.4</v>
      </c>
      <c r="P1290">
        <v>4.6241000000000003</v>
      </c>
      <c r="Q1290" t="s">
        <v>722</v>
      </c>
      <c r="R1290" t="e">
        <f>VLOOKUP(A1290,player_info!B:C,2,FALSE)</f>
        <v>#N/A</v>
      </c>
    </row>
    <row r="1291" spans="1:18">
      <c r="A1291" t="s">
        <v>267</v>
      </c>
      <c r="B1291" t="s">
        <v>0</v>
      </c>
      <c r="C1291" t="s">
        <v>75</v>
      </c>
      <c r="D1291">
        <v>-116.4599</v>
      </c>
      <c r="E1291">
        <v>-0.15</v>
      </c>
      <c r="F1291">
        <v>1</v>
      </c>
      <c r="G1291" t="s">
        <v>722</v>
      </c>
      <c r="H1291">
        <v>1402</v>
      </c>
      <c r="I1291">
        <v>248</v>
      </c>
      <c r="J1291">
        <v>0.33</v>
      </c>
      <c r="K1291" t="s">
        <v>722</v>
      </c>
      <c r="L1291" t="s">
        <v>722</v>
      </c>
      <c r="M1291" t="s">
        <v>722</v>
      </c>
      <c r="N1291">
        <v>-1.9300000000000001E-2</v>
      </c>
      <c r="O1291">
        <v>-0.15</v>
      </c>
      <c r="P1291">
        <v>7.7884000000000002</v>
      </c>
      <c r="Q1291" t="s">
        <v>722</v>
      </c>
      <c r="R1291" t="e">
        <f>VLOOKUP(A1291,player_info!B:C,2,FALSE)</f>
        <v>#N/A</v>
      </c>
    </row>
    <row r="1292" spans="1:18">
      <c r="A1292" t="s">
        <v>267</v>
      </c>
      <c r="B1292" t="s">
        <v>0</v>
      </c>
      <c r="C1292" t="s">
        <v>75</v>
      </c>
      <c r="D1292">
        <v>-116.4599</v>
      </c>
      <c r="E1292">
        <v>-0.15</v>
      </c>
      <c r="F1292">
        <v>1</v>
      </c>
      <c r="G1292" t="s">
        <v>722</v>
      </c>
      <c r="H1292">
        <v>1402</v>
      </c>
      <c r="I1292">
        <v>248</v>
      </c>
      <c r="J1292">
        <v>0.33</v>
      </c>
      <c r="K1292" t="s">
        <v>722</v>
      </c>
      <c r="L1292" t="s">
        <v>722</v>
      </c>
      <c r="M1292" t="s">
        <v>722</v>
      </c>
      <c r="N1292">
        <v>-1.9300000000000001E-2</v>
      </c>
      <c r="O1292">
        <v>-0.15</v>
      </c>
      <c r="P1292">
        <v>7.7884000000000002</v>
      </c>
      <c r="Q1292" t="s">
        <v>722</v>
      </c>
      <c r="R1292" t="e">
        <f>VLOOKUP(A1292,player_info!B:C,2,FALSE)</f>
        <v>#N/A</v>
      </c>
    </row>
    <row r="1293" spans="1:18">
      <c r="A1293" t="s">
        <v>579</v>
      </c>
      <c r="B1293" t="s">
        <v>1</v>
      </c>
      <c r="C1293" t="s">
        <v>22</v>
      </c>
      <c r="D1293">
        <v>-116.4603</v>
      </c>
      <c r="E1293">
        <v>17.912700000000001</v>
      </c>
      <c r="F1293">
        <v>16.8</v>
      </c>
      <c r="G1293" t="s">
        <v>722</v>
      </c>
      <c r="H1293">
        <v>1218</v>
      </c>
      <c r="I1293">
        <v>106</v>
      </c>
      <c r="J1293">
        <v>0.57930000000000004</v>
      </c>
      <c r="K1293" t="s">
        <v>722</v>
      </c>
      <c r="L1293" t="s">
        <v>722</v>
      </c>
      <c r="M1293" t="s">
        <v>722</v>
      </c>
      <c r="N1293">
        <v>27.665800000000001</v>
      </c>
      <c r="O1293">
        <v>5.4374000000000002</v>
      </c>
      <c r="P1293">
        <v>4.1654</v>
      </c>
      <c r="Q1293" t="s">
        <v>722</v>
      </c>
      <c r="R1293" t="e">
        <f>VLOOKUP(A1293,player_info!B:C,2,FALSE)</f>
        <v>#N/A</v>
      </c>
    </row>
    <row r="1294" spans="1:18">
      <c r="A1294" t="s">
        <v>1049</v>
      </c>
      <c r="B1294" t="s">
        <v>739</v>
      </c>
      <c r="C1294" t="s">
        <v>17</v>
      </c>
      <c r="D1294">
        <v>-116.46080000000001</v>
      </c>
      <c r="E1294">
        <v>15.315099999999999</v>
      </c>
      <c r="F1294">
        <v>47</v>
      </c>
      <c r="G1294" t="s">
        <v>722</v>
      </c>
      <c r="H1294">
        <v>1219</v>
      </c>
      <c r="I1294">
        <v>197</v>
      </c>
      <c r="J1294">
        <v>0.56510000000000005</v>
      </c>
      <c r="K1294" t="s">
        <v>722</v>
      </c>
      <c r="L1294" t="s">
        <v>722</v>
      </c>
      <c r="M1294" t="s">
        <v>722</v>
      </c>
      <c r="N1294">
        <v>26.2987</v>
      </c>
      <c r="O1294">
        <v>0</v>
      </c>
      <c r="P1294">
        <v>3.3904000000000001</v>
      </c>
      <c r="Q1294" t="s">
        <v>722</v>
      </c>
      <c r="R1294" t="e">
        <f>VLOOKUP(A1294,player_info!B:C,2,FALSE)</f>
        <v>#N/A</v>
      </c>
    </row>
    <row r="1295" spans="1:18">
      <c r="A1295" t="s">
        <v>1050</v>
      </c>
      <c r="B1295" t="s">
        <v>2</v>
      </c>
      <c r="C1295" t="s">
        <v>34</v>
      </c>
      <c r="D1295">
        <v>-116.57989999999999</v>
      </c>
      <c r="E1295">
        <v>-0.27</v>
      </c>
      <c r="F1295" t="s">
        <v>722</v>
      </c>
      <c r="G1295" t="s">
        <v>722</v>
      </c>
      <c r="H1295">
        <v>1404</v>
      </c>
      <c r="I1295">
        <v>249</v>
      </c>
      <c r="J1295">
        <v>0.495</v>
      </c>
      <c r="K1295" t="s">
        <v>722</v>
      </c>
      <c r="L1295" t="s">
        <v>722</v>
      </c>
      <c r="M1295" t="s">
        <v>722</v>
      </c>
      <c r="N1295">
        <v>-0.27</v>
      </c>
      <c r="O1295">
        <v>-0.27</v>
      </c>
      <c r="P1295" t="s">
        <v>722</v>
      </c>
      <c r="Q1295" t="s">
        <v>722</v>
      </c>
      <c r="R1295" t="e">
        <f>VLOOKUP(A1295,player_info!B:C,2,FALSE)</f>
        <v>#N/A</v>
      </c>
    </row>
    <row r="1296" spans="1:18">
      <c r="A1296" t="s">
        <v>1051</v>
      </c>
      <c r="B1296" t="s">
        <v>737</v>
      </c>
      <c r="C1296" t="s">
        <v>36</v>
      </c>
      <c r="D1296">
        <v>-116.58669999999999</v>
      </c>
      <c r="E1296">
        <v>15.998900000000001</v>
      </c>
      <c r="F1296">
        <v>1</v>
      </c>
      <c r="G1296" t="s">
        <v>722</v>
      </c>
      <c r="H1296">
        <v>1220</v>
      </c>
      <c r="I1296">
        <v>232</v>
      </c>
      <c r="J1296">
        <v>0.49890000000000001</v>
      </c>
      <c r="K1296" t="s">
        <v>722</v>
      </c>
      <c r="L1296" t="s">
        <v>722</v>
      </c>
      <c r="M1296" t="s">
        <v>722</v>
      </c>
      <c r="N1296">
        <v>24.066600000000001</v>
      </c>
      <c r="O1296">
        <v>0</v>
      </c>
      <c r="P1296">
        <v>3.6591999999999998</v>
      </c>
      <c r="Q1296" t="s">
        <v>722</v>
      </c>
      <c r="R1296" t="e">
        <f>VLOOKUP(A1296,player_info!B:C,2,FALSE)</f>
        <v>#N/A</v>
      </c>
    </row>
    <row r="1297" spans="1:18">
      <c r="A1297" t="s">
        <v>1052</v>
      </c>
      <c r="B1297" t="s">
        <v>728</v>
      </c>
      <c r="C1297" t="s">
        <v>15</v>
      </c>
      <c r="D1297">
        <v>-116.77589999999999</v>
      </c>
      <c r="E1297">
        <v>15</v>
      </c>
      <c r="F1297">
        <v>36</v>
      </c>
      <c r="G1297" t="s">
        <v>722</v>
      </c>
      <c r="H1297">
        <v>1221</v>
      </c>
      <c r="I1297">
        <v>198</v>
      </c>
      <c r="J1297">
        <v>0.75</v>
      </c>
      <c r="K1297" t="s">
        <v>722</v>
      </c>
      <c r="L1297" t="s">
        <v>722</v>
      </c>
      <c r="M1297" t="s">
        <v>722</v>
      </c>
      <c r="N1297">
        <v>24</v>
      </c>
      <c r="O1297">
        <v>0</v>
      </c>
      <c r="P1297">
        <v>3.5638999999999998</v>
      </c>
      <c r="Q1297" t="s">
        <v>722</v>
      </c>
      <c r="R1297" t="e">
        <f>VLOOKUP(A1297,player_info!B:C,2,FALSE)</f>
        <v>#N/A</v>
      </c>
    </row>
    <row r="1298" spans="1:18">
      <c r="A1298" t="s">
        <v>1053</v>
      </c>
      <c r="B1298" t="s">
        <v>735</v>
      </c>
      <c r="C1298" t="s">
        <v>30</v>
      </c>
      <c r="D1298">
        <v>-116.8356</v>
      </c>
      <c r="E1298">
        <v>15.75</v>
      </c>
      <c r="F1298">
        <v>13</v>
      </c>
      <c r="G1298" t="s">
        <v>722</v>
      </c>
      <c r="H1298">
        <v>1222</v>
      </c>
      <c r="I1298">
        <v>233</v>
      </c>
      <c r="J1298">
        <v>3.25</v>
      </c>
      <c r="K1298" t="s">
        <v>722</v>
      </c>
      <c r="L1298" t="s">
        <v>722</v>
      </c>
      <c r="M1298" t="s">
        <v>722</v>
      </c>
      <c r="N1298">
        <v>18.3</v>
      </c>
      <c r="O1298">
        <v>11.5</v>
      </c>
      <c r="P1298">
        <v>6.4414999999999996</v>
      </c>
      <c r="Q1298" t="s">
        <v>722</v>
      </c>
      <c r="R1298" t="e">
        <f>VLOOKUP(A1298,player_info!B:C,2,FALSE)</f>
        <v>#N/A</v>
      </c>
    </row>
    <row r="1299" spans="1:18">
      <c r="A1299" t="s">
        <v>1054</v>
      </c>
      <c r="B1299" t="s">
        <v>2</v>
      </c>
      <c r="C1299" t="s">
        <v>85</v>
      </c>
      <c r="D1299">
        <v>-116.9999</v>
      </c>
      <c r="E1299">
        <v>-0.69</v>
      </c>
      <c r="F1299" t="s">
        <v>722</v>
      </c>
      <c r="G1299" t="s">
        <v>722</v>
      </c>
      <c r="H1299">
        <v>1406</v>
      </c>
      <c r="I1299">
        <v>250</v>
      </c>
      <c r="J1299">
        <v>0.41499999999999998</v>
      </c>
      <c r="K1299" t="s">
        <v>722</v>
      </c>
      <c r="L1299" t="s">
        <v>722</v>
      </c>
      <c r="M1299" t="s">
        <v>722</v>
      </c>
      <c r="N1299">
        <v>-0.69</v>
      </c>
      <c r="O1299">
        <v>-0.69</v>
      </c>
      <c r="P1299" t="s">
        <v>722</v>
      </c>
      <c r="Q1299" t="s">
        <v>722</v>
      </c>
      <c r="R1299" t="e">
        <f>VLOOKUP(A1299,player_info!B:C,2,FALSE)</f>
        <v>#N/A</v>
      </c>
    </row>
    <row r="1300" spans="1:18">
      <c r="A1300" t="s">
        <v>154</v>
      </c>
      <c r="B1300" t="s">
        <v>1</v>
      </c>
      <c r="C1300" t="s">
        <v>53</v>
      </c>
      <c r="D1300">
        <v>-117.0123</v>
      </c>
      <c r="E1300">
        <v>17.360700000000001</v>
      </c>
      <c r="F1300">
        <v>40.5</v>
      </c>
      <c r="G1300" t="s">
        <v>722</v>
      </c>
      <c r="H1300">
        <v>1223</v>
      </c>
      <c r="I1300">
        <v>107</v>
      </c>
      <c r="J1300">
        <v>0.41889999999999999</v>
      </c>
      <c r="K1300" t="s">
        <v>722</v>
      </c>
      <c r="L1300" t="s">
        <v>722</v>
      </c>
      <c r="M1300" t="s">
        <v>722</v>
      </c>
      <c r="N1300">
        <v>32.296999999999997</v>
      </c>
      <c r="O1300">
        <v>-1.4218999999999999</v>
      </c>
      <c r="P1300">
        <v>2.8561999999999999</v>
      </c>
      <c r="Q1300" t="s">
        <v>722</v>
      </c>
      <c r="R1300">
        <f>VLOOKUP(A1300,player_info!B:C,2,FALSE)</f>
        <v>15</v>
      </c>
    </row>
    <row r="1301" spans="1:18">
      <c r="A1301" t="s">
        <v>1055</v>
      </c>
      <c r="B1301" t="s">
        <v>1</v>
      </c>
      <c r="C1301" t="s">
        <v>341</v>
      </c>
      <c r="D1301">
        <v>-117.0669</v>
      </c>
      <c r="E1301">
        <v>17.3062</v>
      </c>
      <c r="F1301">
        <v>11</v>
      </c>
      <c r="G1301" t="s">
        <v>722</v>
      </c>
      <c r="H1301">
        <v>1224</v>
      </c>
      <c r="I1301">
        <v>108</v>
      </c>
      <c r="J1301">
        <v>0.91200000000000003</v>
      </c>
      <c r="K1301" t="s">
        <v>722</v>
      </c>
      <c r="L1301" t="s">
        <v>722</v>
      </c>
      <c r="M1301" t="s">
        <v>722</v>
      </c>
      <c r="N1301">
        <v>49.098999999999997</v>
      </c>
      <c r="O1301">
        <v>-3.4456000000000002</v>
      </c>
      <c r="P1301">
        <v>6.7389000000000001</v>
      </c>
      <c r="Q1301" t="s">
        <v>722</v>
      </c>
      <c r="R1301" t="e">
        <f>VLOOKUP(A1301,player_info!B:C,2,FALSE)</f>
        <v>#N/A</v>
      </c>
    </row>
    <row r="1302" spans="1:18">
      <c r="A1302" t="s">
        <v>1056</v>
      </c>
      <c r="B1302" t="s">
        <v>2</v>
      </c>
      <c r="C1302" t="s">
        <v>95</v>
      </c>
      <c r="D1302">
        <v>-117.1499</v>
      </c>
      <c r="E1302">
        <v>-0.84</v>
      </c>
      <c r="F1302" t="s">
        <v>722</v>
      </c>
      <c r="G1302" t="s">
        <v>722</v>
      </c>
      <c r="H1302">
        <v>1409</v>
      </c>
      <c r="I1302">
        <v>251</v>
      </c>
      <c r="J1302">
        <v>0.83330000000000004</v>
      </c>
      <c r="K1302" t="s">
        <v>722</v>
      </c>
      <c r="L1302" t="s">
        <v>722</v>
      </c>
      <c r="M1302" t="s">
        <v>722</v>
      </c>
      <c r="N1302">
        <v>-0.84</v>
      </c>
      <c r="O1302">
        <v>-0.84</v>
      </c>
      <c r="P1302" t="s">
        <v>722</v>
      </c>
      <c r="Q1302" t="s">
        <v>722</v>
      </c>
      <c r="R1302" t="e">
        <f>VLOOKUP(A1302,player_info!B:C,2,FALSE)</f>
        <v>#N/A</v>
      </c>
    </row>
    <row r="1303" spans="1:18">
      <c r="A1303" t="s">
        <v>1057</v>
      </c>
      <c r="B1303" t="s">
        <v>724</v>
      </c>
      <c r="C1303" t="s">
        <v>19</v>
      </c>
      <c r="D1303">
        <v>-117.27589999999999</v>
      </c>
      <c r="E1303">
        <v>14.5</v>
      </c>
      <c r="F1303">
        <v>8</v>
      </c>
      <c r="G1303" t="s">
        <v>722</v>
      </c>
      <c r="H1303">
        <v>1225</v>
      </c>
      <c r="I1303">
        <v>199</v>
      </c>
      <c r="J1303">
        <v>0.5</v>
      </c>
      <c r="K1303" t="s">
        <v>722</v>
      </c>
      <c r="L1303" t="s">
        <v>722</v>
      </c>
      <c r="M1303" t="s">
        <v>722</v>
      </c>
      <c r="N1303">
        <v>15.4</v>
      </c>
      <c r="O1303">
        <v>13</v>
      </c>
      <c r="P1303">
        <v>6.9547999999999996</v>
      </c>
      <c r="Q1303" t="s">
        <v>722</v>
      </c>
      <c r="R1303" t="e">
        <f>VLOOKUP(A1303,player_info!B:C,2,FALSE)</f>
        <v>#N/A</v>
      </c>
    </row>
    <row r="1304" spans="1:18">
      <c r="A1304" t="s">
        <v>1058</v>
      </c>
      <c r="B1304" t="s">
        <v>737</v>
      </c>
      <c r="C1304" t="s">
        <v>19</v>
      </c>
      <c r="D1304">
        <v>-117.3356</v>
      </c>
      <c r="E1304">
        <v>15.25</v>
      </c>
      <c r="F1304" t="s">
        <v>722</v>
      </c>
      <c r="G1304" t="s">
        <v>722</v>
      </c>
      <c r="H1304">
        <v>1226</v>
      </c>
      <c r="I1304">
        <v>234</v>
      </c>
      <c r="J1304">
        <v>5.6188000000000002</v>
      </c>
      <c r="K1304" t="s">
        <v>722</v>
      </c>
      <c r="L1304" t="s">
        <v>722</v>
      </c>
      <c r="M1304" t="s">
        <v>722</v>
      </c>
      <c r="N1304">
        <v>24.4</v>
      </c>
      <c r="O1304">
        <v>0</v>
      </c>
      <c r="P1304">
        <v>4.0716999999999999</v>
      </c>
      <c r="Q1304" t="s">
        <v>722</v>
      </c>
      <c r="R1304" t="e">
        <f>VLOOKUP(A1304,player_info!B:C,2,FALSE)</f>
        <v>#N/A</v>
      </c>
    </row>
    <row r="1305" spans="1:18">
      <c r="A1305" t="s">
        <v>1059</v>
      </c>
      <c r="B1305" t="s">
        <v>2</v>
      </c>
      <c r="C1305" t="s">
        <v>341</v>
      </c>
      <c r="D1305">
        <v>-117.6799</v>
      </c>
      <c r="E1305">
        <v>-1.37</v>
      </c>
      <c r="F1305">
        <v>0.8</v>
      </c>
      <c r="G1305" t="s">
        <v>722</v>
      </c>
      <c r="H1305">
        <v>1410</v>
      </c>
      <c r="I1305">
        <v>252</v>
      </c>
      <c r="J1305">
        <v>1.5712999999999999</v>
      </c>
      <c r="K1305" t="s">
        <v>722</v>
      </c>
      <c r="L1305" t="s">
        <v>722</v>
      </c>
      <c r="M1305" t="s">
        <v>722</v>
      </c>
      <c r="N1305">
        <v>-0.57669999999999999</v>
      </c>
      <c r="O1305">
        <v>-2.82</v>
      </c>
      <c r="P1305">
        <v>7.4212999999999996</v>
      </c>
      <c r="Q1305" t="s">
        <v>722</v>
      </c>
      <c r="R1305" t="e">
        <f>VLOOKUP(A1305,player_info!B:C,2,FALSE)</f>
        <v>#N/A</v>
      </c>
    </row>
    <row r="1306" spans="1:18">
      <c r="A1306" t="s">
        <v>1060</v>
      </c>
      <c r="B1306" t="s">
        <v>739</v>
      </c>
      <c r="C1306" t="s">
        <v>341</v>
      </c>
      <c r="D1306">
        <v>-117.77589999999999</v>
      </c>
      <c r="E1306">
        <v>14</v>
      </c>
      <c r="F1306">
        <v>1.5</v>
      </c>
      <c r="G1306" t="s">
        <v>722</v>
      </c>
      <c r="H1306">
        <v>1227</v>
      </c>
      <c r="I1306">
        <v>200</v>
      </c>
      <c r="J1306">
        <v>0.25</v>
      </c>
      <c r="K1306" t="s">
        <v>722</v>
      </c>
      <c r="L1306" t="s">
        <v>722</v>
      </c>
      <c r="M1306" t="s">
        <v>722</v>
      </c>
      <c r="N1306">
        <v>14</v>
      </c>
      <c r="O1306">
        <v>14</v>
      </c>
      <c r="P1306" t="s">
        <v>722</v>
      </c>
      <c r="Q1306" t="s">
        <v>722</v>
      </c>
      <c r="R1306" t="e">
        <f>VLOOKUP(A1306,player_info!B:C,2,FALSE)</f>
        <v>#N/A</v>
      </c>
    </row>
    <row r="1307" spans="1:18">
      <c r="A1307" t="s">
        <v>1061</v>
      </c>
      <c r="B1307" t="s">
        <v>739</v>
      </c>
      <c r="C1307" t="s">
        <v>68</v>
      </c>
      <c r="D1307">
        <v>-117.77589999999999</v>
      </c>
      <c r="E1307">
        <v>14</v>
      </c>
      <c r="F1307">
        <v>13.5</v>
      </c>
      <c r="G1307" t="s">
        <v>722</v>
      </c>
      <c r="H1307">
        <v>1227</v>
      </c>
      <c r="I1307">
        <v>200</v>
      </c>
      <c r="J1307">
        <v>1</v>
      </c>
      <c r="K1307" t="s">
        <v>722</v>
      </c>
      <c r="L1307" t="s">
        <v>722</v>
      </c>
      <c r="M1307" t="s">
        <v>722</v>
      </c>
      <c r="N1307">
        <v>22.4</v>
      </c>
      <c r="O1307">
        <v>0</v>
      </c>
      <c r="P1307">
        <v>3.198</v>
      </c>
      <c r="Q1307" t="s">
        <v>722</v>
      </c>
      <c r="R1307" t="e">
        <f>VLOOKUP(A1307,player_info!B:C,2,FALSE)</f>
        <v>#N/A</v>
      </c>
    </row>
    <row r="1308" spans="1:18">
      <c r="A1308" t="s">
        <v>1062</v>
      </c>
      <c r="B1308" t="s">
        <v>1</v>
      </c>
      <c r="C1308" t="s">
        <v>341</v>
      </c>
      <c r="D1308">
        <v>-117.7957</v>
      </c>
      <c r="E1308">
        <v>16.577400000000001</v>
      </c>
      <c r="F1308">
        <v>37.9</v>
      </c>
      <c r="G1308" t="s">
        <v>722</v>
      </c>
      <c r="H1308">
        <v>1229</v>
      </c>
      <c r="I1308">
        <v>109</v>
      </c>
      <c r="J1308">
        <v>0.3962</v>
      </c>
      <c r="K1308" t="s">
        <v>722</v>
      </c>
      <c r="L1308" t="s">
        <v>722</v>
      </c>
      <c r="M1308" t="s">
        <v>722</v>
      </c>
      <c r="N1308">
        <v>43.709000000000003</v>
      </c>
      <c r="O1308">
        <v>-1.5056</v>
      </c>
      <c r="P1308">
        <v>5.4847000000000001</v>
      </c>
      <c r="Q1308" t="s">
        <v>722</v>
      </c>
      <c r="R1308" t="e">
        <f>VLOOKUP(A1308,player_info!B:C,2,FALSE)</f>
        <v>#N/A</v>
      </c>
    </row>
    <row r="1309" spans="1:18">
      <c r="A1309" t="s">
        <v>521</v>
      </c>
      <c r="B1309" t="s">
        <v>1</v>
      </c>
      <c r="C1309" t="s">
        <v>341</v>
      </c>
      <c r="D1309">
        <v>-118.1621</v>
      </c>
      <c r="E1309">
        <v>16.210999999999999</v>
      </c>
      <c r="F1309">
        <v>10.7</v>
      </c>
      <c r="G1309" t="s">
        <v>722</v>
      </c>
      <c r="H1309">
        <v>1230</v>
      </c>
      <c r="I1309">
        <v>110</v>
      </c>
      <c r="J1309">
        <v>0.15479999999999999</v>
      </c>
      <c r="K1309" t="s">
        <v>722</v>
      </c>
      <c r="L1309" t="s">
        <v>722</v>
      </c>
      <c r="M1309" t="s">
        <v>722</v>
      </c>
      <c r="N1309">
        <v>30.386299999999999</v>
      </c>
      <c r="O1309">
        <v>6.54E-2</v>
      </c>
      <c r="P1309">
        <v>3.1053999999999999</v>
      </c>
      <c r="Q1309" t="s">
        <v>722</v>
      </c>
      <c r="R1309" t="e">
        <f>VLOOKUP(A1309,player_info!B:C,2,FALSE)</f>
        <v>#N/A</v>
      </c>
    </row>
    <row r="1310" spans="1:18">
      <c r="A1310" t="s">
        <v>561</v>
      </c>
      <c r="B1310" t="s">
        <v>1</v>
      </c>
      <c r="C1310" t="s">
        <v>47</v>
      </c>
      <c r="D1310">
        <v>-118.2217</v>
      </c>
      <c r="E1310">
        <v>16.151299999999999</v>
      </c>
      <c r="F1310">
        <v>60.1</v>
      </c>
      <c r="G1310" t="s">
        <v>722</v>
      </c>
      <c r="H1310">
        <v>1231</v>
      </c>
      <c r="I1310">
        <v>111</v>
      </c>
      <c r="J1310">
        <v>0.3105</v>
      </c>
      <c r="K1310" t="s">
        <v>722</v>
      </c>
      <c r="L1310" t="s">
        <v>722</v>
      </c>
      <c r="M1310" t="s">
        <v>722</v>
      </c>
      <c r="N1310">
        <v>29.947500000000002</v>
      </c>
      <c r="O1310">
        <v>6.6900000000000001E-2</v>
      </c>
      <c r="P1310">
        <v>3.3511000000000002</v>
      </c>
      <c r="Q1310" t="s">
        <v>722</v>
      </c>
      <c r="R1310" t="e">
        <f>VLOOKUP(A1310,player_info!B:C,2,FALSE)</f>
        <v>#N/A</v>
      </c>
    </row>
    <row r="1311" spans="1:18">
      <c r="A1311" t="s">
        <v>1063</v>
      </c>
      <c r="B1311" t="s">
        <v>739</v>
      </c>
      <c r="C1311" t="s">
        <v>85</v>
      </c>
      <c r="D1311">
        <v>-118.27589999999999</v>
      </c>
      <c r="E1311">
        <v>13.5</v>
      </c>
      <c r="F1311">
        <v>13</v>
      </c>
      <c r="G1311" t="s">
        <v>722</v>
      </c>
      <c r="H1311">
        <v>1232</v>
      </c>
      <c r="I1311">
        <v>202</v>
      </c>
      <c r="J1311">
        <v>1.0095000000000001</v>
      </c>
      <c r="K1311" t="s">
        <v>722</v>
      </c>
      <c r="L1311" t="s">
        <v>722</v>
      </c>
      <c r="M1311" t="s">
        <v>722</v>
      </c>
      <c r="N1311">
        <v>13.5</v>
      </c>
      <c r="O1311">
        <v>13.5</v>
      </c>
      <c r="P1311" t="s">
        <v>722</v>
      </c>
      <c r="Q1311" t="s">
        <v>722</v>
      </c>
      <c r="R1311" t="e">
        <f>VLOOKUP(A1311,player_info!B:C,2,FALSE)</f>
        <v>#N/A</v>
      </c>
    </row>
    <row r="1312" spans="1:18">
      <c r="A1312" t="s">
        <v>1064</v>
      </c>
      <c r="B1312" t="s">
        <v>2</v>
      </c>
      <c r="C1312" t="s">
        <v>53</v>
      </c>
      <c r="D1312">
        <v>-118.28660000000001</v>
      </c>
      <c r="E1312">
        <v>-1.9766999999999999</v>
      </c>
      <c r="F1312" t="s">
        <v>722</v>
      </c>
      <c r="G1312" t="s">
        <v>722</v>
      </c>
      <c r="H1312">
        <v>1411</v>
      </c>
      <c r="I1312">
        <v>253</v>
      </c>
      <c r="J1312" t="s">
        <v>722</v>
      </c>
      <c r="K1312" t="s">
        <v>722</v>
      </c>
      <c r="L1312" t="s">
        <v>722</v>
      </c>
      <c r="M1312" t="s">
        <v>722</v>
      </c>
      <c r="N1312">
        <v>3.7302</v>
      </c>
      <c r="O1312">
        <v>-7.2047999999999996</v>
      </c>
      <c r="P1312">
        <v>5.6932</v>
      </c>
      <c r="Q1312" t="s">
        <v>722</v>
      </c>
      <c r="R1312" t="e">
        <f>VLOOKUP(A1312,player_info!B:C,2,FALSE)</f>
        <v>#N/A</v>
      </c>
    </row>
    <row r="1313" spans="1:18">
      <c r="A1313" t="s">
        <v>555</v>
      </c>
      <c r="B1313" t="s">
        <v>1</v>
      </c>
      <c r="C1313" t="s">
        <v>73</v>
      </c>
      <c r="D1313">
        <v>-118.41200000000001</v>
      </c>
      <c r="E1313">
        <v>15.9611</v>
      </c>
      <c r="F1313">
        <v>24.2</v>
      </c>
      <c r="G1313" t="s">
        <v>722</v>
      </c>
      <c r="H1313">
        <v>1233</v>
      </c>
      <c r="I1313">
        <v>112</v>
      </c>
      <c r="J1313">
        <v>0.26029999999999998</v>
      </c>
      <c r="K1313" t="s">
        <v>722</v>
      </c>
      <c r="L1313" t="s">
        <v>722</v>
      </c>
      <c r="M1313" t="s">
        <v>722</v>
      </c>
      <c r="N1313">
        <v>23.812000000000001</v>
      </c>
      <c r="O1313">
        <v>-0.20019999999999999</v>
      </c>
      <c r="P1313">
        <v>4.0018000000000002</v>
      </c>
      <c r="Q1313" t="s">
        <v>722</v>
      </c>
      <c r="R1313" t="e">
        <f>VLOOKUP(A1313,player_info!B:C,2,FALSE)</f>
        <v>#N/A</v>
      </c>
    </row>
    <row r="1314" spans="1:18">
      <c r="A1314" t="s">
        <v>574</v>
      </c>
      <c r="B1314" t="s">
        <v>1</v>
      </c>
      <c r="C1314" t="s">
        <v>19</v>
      </c>
      <c r="D1314">
        <v>-118.6525</v>
      </c>
      <c r="E1314">
        <v>15.720499999999999</v>
      </c>
      <c r="F1314">
        <v>13.9</v>
      </c>
      <c r="G1314" t="s">
        <v>722</v>
      </c>
      <c r="H1314">
        <v>1234</v>
      </c>
      <c r="I1314">
        <v>113</v>
      </c>
      <c r="J1314">
        <v>0.28910000000000002</v>
      </c>
      <c r="K1314" t="s">
        <v>722</v>
      </c>
      <c r="L1314" t="s">
        <v>722</v>
      </c>
      <c r="M1314" t="s">
        <v>722</v>
      </c>
      <c r="N1314">
        <v>20.5382</v>
      </c>
      <c r="O1314">
        <v>8.6659000000000006</v>
      </c>
      <c r="P1314">
        <v>5.3438999999999997</v>
      </c>
      <c r="Q1314" t="s">
        <v>722</v>
      </c>
      <c r="R1314" t="e">
        <f>VLOOKUP(A1314,player_info!B:C,2,FALSE)</f>
        <v>#N/A</v>
      </c>
    </row>
    <row r="1315" spans="1:18">
      <c r="A1315" t="s">
        <v>586</v>
      </c>
      <c r="B1315" t="s">
        <v>1</v>
      </c>
      <c r="C1315" t="s">
        <v>73</v>
      </c>
      <c r="D1315">
        <v>-118.6921</v>
      </c>
      <c r="E1315">
        <v>15.680899999999999</v>
      </c>
      <c r="F1315">
        <v>40.299999999999997</v>
      </c>
      <c r="G1315" t="s">
        <v>722</v>
      </c>
      <c r="H1315">
        <v>1235</v>
      </c>
      <c r="I1315">
        <v>114</v>
      </c>
      <c r="J1315">
        <v>0.79810000000000003</v>
      </c>
      <c r="K1315" t="s">
        <v>722</v>
      </c>
      <c r="L1315" t="s">
        <v>722</v>
      </c>
      <c r="M1315" t="s">
        <v>722</v>
      </c>
      <c r="N1315">
        <v>29.8126</v>
      </c>
      <c r="O1315">
        <v>1.9271</v>
      </c>
      <c r="P1315">
        <v>3.3418000000000001</v>
      </c>
      <c r="Q1315" t="s">
        <v>722</v>
      </c>
      <c r="R1315" t="e">
        <f>VLOOKUP(A1315,player_info!B:C,2,FALSE)</f>
        <v>#N/A</v>
      </c>
    </row>
    <row r="1316" spans="1:18">
      <c r="A1316" t="s">
        <v>602</v>
      </c>
      <c r="B1316" t="s">
        <v>1</v>
      </c>
      <c r="C1316" t="s">
        <v>26</v>
      </c>
      <c r="D1316">
        <v>-119.19110000000001</v>
      </c>
      <c r="E1316">
        <v>15.181900000000001</v>
      </c>
      <c r="F1316">
        <v>63.6</v>
      </c>
      <c r="G1316" t="s">
        <v>722</v>
      </c>
      <c r="H1316">
        <v>1236</v>
      </c>
      <c r="I1316">
        <v>115</v>
      </c>
      <c r="J1316">
        <v>0.6401</v>
      </c>
      <c r="K1316" t="s">
        <v>722</v>
      </c>
      <c r="L1316" t="s">
        <v>722</v>
      </c>
      <c r="M1316" t="s">
        <v>722</v>
      </c>
      <c r="N1316">
        <v>28.790600000000001</v>
      </c>
      <c r="O1316">
        <v>-0.21779999999999999</v>
      </c>
      <c r="P1316">
        <v>3.1299000000000001</v>
      </c>
      <c r="Q1316" t="s">
        <v>722</v>
      </c>
      <c r="R1316" t="e">
        <f>VLOOKUP(A1316,player_info!B:C,2,FALSE)</f>
        <v>#N/A</v>
      </c>
    </row>
    <row r="1317" spans="1:18">
      <c r="A1317" t="s">
        <v>1065</v>
      </c>
      <c r="B1317" t="s">
        <v>739</v>
      </c>
      <c r="C1317" t="s">
        <v>32</v>
      </c>
      <c r="D1317">
        <v>-119.27589999999999</v>
      </c>
      <c r="E1317">
        <v>12.5</v>
      </c>
      <c r="F1317">
        <v>11.5</v>
      </c>
      <c r="G1317" t="s">
        <v>722</v>
      </c>
      <c r="H1317">
        <v>1237</v>
      </c>
      <c r="I1317">
        <v>203</v>
      </c>
      <c r="J1317">
        <v>0.25950000000000001</v>
      </c>
      <c r="K1317" t="s">
        <v>722</v>
      </c>
      <c r="L1317" t="s">
        <v>722</v>
      </c>
      <c r="M1317" t="s">
        <v>722</v>
      </c>
      <c r="N1317">
        <v>20</v>
      </c>
      <c r="O1317">
        <v>0</v>
      </c>
      <c r="P1317">
        <v>2.9297</v>
      </c>
      <c r="Q1317" t="s">
        <v>722</v>
      </c>
      <c r="R1317" t="e">
        <f>VLOOKUP(A1317,player_info!B:C,2,FALSE)</f>
        <v>#N/A</v>
      </c>
    </row>
    <row r="1318" spans="1:18">
      <c r="A1318" t="s">
        <v>1066</v>
      </c>
      <c r="B1318" t="s">
        <v>724</v>
      </c>
      <c r="C1318" t="s">
        <v>341</v>
      </c>
      <c r="D1318">
        <v>-119.295</v>
      </c>
      <c r="E1318">
        <v>12.4809</v>
      </c>
      <c r="F1318">
        <v>15</v>
      </c>
      <c r="G1318" t="s">
        <v>722</v>
      </c>
      <c r="H1318">
        <v>1238</v>
      </c>
      <c r="I1318">
        <v>204</v>
      </c>
      <c r="J1318">
        <v>0.48089999999999999</v>
      </c>
      <c r="K1318" t="s">
        <v>722</v>
      </c>
      <c r="L1318" t="s">
        <v>722</v>
      </c>
      <c r="M1318" t="s">
        <v>722</v>
      </c>
      <c r="N1318">
        <v>21.565300000000001</v>
      </c>
      <c r="O1318">
        <v>0</v>
      </c>
      <c r="P1318">
        <v>4.1639999999999997</v>
      </c>
      <c r="Q1318" t="s">
        <v>722</v>
      </c>
      <c r="R1318" t="e">
        <f>VLOOKUP(A1318,player_info!B:C,2,FALSE)</f>
        <v>#N/A</v>
      </c>
    </row>
    <row r="1319" spans="1:18">
      <c r="A1319" t="s">
        <v>1067</v>
      </c>
      <c r="B1319" t="s">
        <v>739</v>
      </c>
      <c r="C1319" t="s">
        <v>53</v>
      </c>
      <c r="D1319">
        <v>-119.77589999999999</v>
      </c>
      <c r="E1319">
        <v>12</v>
      </c>
      <c r="F1319">
        <v>9</v>
      </c>
      <c r="G1319" t="s">
        <v>722</v>
      </c>
      <c r="H1319">
        <v>1239</v>
      </c>
      <c r="I1319">
        <v>205</v>
      </c>
      <c r="J1319">
        <v>0.375</v>
      </c>
      <c r="K1319" t="s">
        <v>722</v>
      </c>
      <c r="L1319" t="s">
        <v>722</v>
      </c>
      <c r="M1319" t="s">
        <v>722</v>
      </c>
      <c r="N1319">
        <v>12</v>
      </c>
      <c r="O1319">
        <v>12</v>
      </c>
      <c r="P1319" t="s">
        <v>722</v>
      </c>
      <c r="Q1319" t="s">
        <v>722</v>
      </c>
      <c r="R1319" t="e">
        <f>VLOOKUP(A1319,player_info!B:C,2,FALSE)</f>
        <v>#N/A</v>
      </c>
    </row>
    <row r="1320" spans="1:18">
      <c r="A1320" t="s">
        <v>1068</v>
      </c>
      <c r="B1320" t="s">
        <v>739</v>
      </c>
      <c r="C1320" t="s">
        <v>341</v>
      </c>
      <c r="D1320">
        <v>-119.77589999999999</v>
      </c>
      <c r="E1320">
        <v>12</v>
      </c>
      <c r="F1320">
        <v>13</v>
      </c>
      <c r="G1320" t="s">
        <v>722</v>
      </c>
      <c r="H1320">
        <v>1239</v>
      </c>
      <c r="I1320">
        <v>205</v>
      </c>
      <c r="J1320">
        <v>0.875</v>
      </c>
      <c r="K1320" t="s">
        <v>722</v>
      </c>
      <c r="L1320" t="s">
        <v>722</v>
      </c>
      <c r="M1320" t="s">
        <v>722</v>
      </c>
      <c r="N1320">
        <v>12</v>
      </c>
      <c r="O1320">
        <v>12</v>
      </c>
      <c r="P1320" t="s">
        <v>722</v>
      </c>
      <c r="Q1320" t="s">
        <v>722</v>
      </c>
      <c r="R1320" t="e">
        <f>VLOOKUP(A1320,player_info!B:C,2,FALSE)</f>
        <v>#N/A</v>
      </c>
    </row>
    <row r="1321" spans="1:18">
      <c r="A1321" t="s">
        <v>584</v>
      </c>
      <c r="B1321" t="s">
        <v>1</v>
      </c>
      <c r="C1321" t="s">
        <v>85</v>
      </c>
      <c r="D1321">
        <v>-119.7893</v>
      </c>
      <c r="E1321">
        <v>14.5837</v>
      </c>
      <c r="F1321">
        <v>28.8</v>
      </c>
      <c r="G1321" t="s">
        <v>722</v>
      </c>
      <c r="H1321">
        <v>1241</v>
      </c>
      <c r="I1321">
        <v>116</v>
      </c>
      <c r="J1321">
        <v>0.19539999999999999</v>
      </c>
      <c r="K1321" t="s">
        <v>722</v>
      </c>
      <c r="L1321" t="s">
        <v>722</v>
      </c>
      <c r="M1321" t="s">
        <v>722</v>
      </c>
      <c r="N1321">
        <v>23.253</v>
      </c>
      <c r="O1321">
        <v>5.9903000000000004</v>
      </c>
      <c r="P1321">
        <v>5.1543000000000001</v>
      </c>
      <c r="Q1321" t="s">
        <v>722</v>
      </c>
      <c r="R1321" t="e">
        <f>VLOOKUP(A1321,player_info!B:C,2,FALSE)</f>
        <v>#N/A</v>
      </c>
    </row>
    <row r="1322" spans="1:18">
      <c r="A1322" t="s">
        <v>702</v>
      </c>
      <c r="B1322" t="s">
        <v>3</v>
      </c>
      <c r="C1322" t="s">
        <v>34</v>
      </c>
      <c r="D1322">
        <v>-119.87309999999999</v>
      </c>
      <c r="E1322">
        <v>14.5</v>
      </c>
      <c r="F1322">
        <v>6.3</v>
      </c>
      <c r="G1322" t="s">
        <v>722</v>
      </c>
      <c r="H1322">
        <v>1242</v>
      </c>
      <c r="I1322">
        <v>117</v>
      </c>
      <c r="J1322">
        <v>0.24399999999999999</v>
      </c>
      <c r="K1322" t="s">
        <v>722</v>
      </c>
      <c r="L1322" t="s">
        <v>722</v>
      </c>
      <c r="M1322" t="s">
        <v>722</v>
      </c>
      <c r="N1322">
        <v>12.6317</v>
      </c>
      <c r="O1322">
        <v>1.1023000000000001</v>
      </c>
      <c r="P1322">
        <v>5.9195000000000002</v>
      </c>
      <c r="Q1322" t="s">
        <v>722</v>
      </c>
      <c r="R1322" t="e">
        <f>VLOOKUP(A1322,player_info!B:C,2,FALSE)</f>
        <v>#N/A</v>
      </c>
    </row>
    <row r="1323" spans="1:18">
      <c r="A1323" t="s">
        <v>702</v>
      </c>
      <c r="B1323" t="s">
        <v>3</v>
      </c>
      <c r="C1323" t="s">
        <v>34</v>
      </c>
      <c r="D1323">
        <v>-119.87309999999999</v>
      </c>
      <c r="E1323">
        <v>14.5</v>
      </c>
      <c r="F1323">
        <v>6.3</v>
      </c>
      <c r="G1323" t="s">
        <v>722</v>
      </c>
      <c r="H1323">
        <v>1242</v>
      </c>
      <c r="I1323">
        <v>117</v>
      </c>
      <c r="J1323">
        <v>0.24399999999999999</v>
      </c>
      <c r="K1323" t="s">
        <v>722</v>
      </c>
      <c r="L1323" t="s">
        <v>722</v>
      </c>
      <c r="M1323" t="s">
        <v>722</v>
      </c>
      <c r="N1323">
        <v>12.6317</v>
      </c>
      <c r="O1323">
        <v>1.1023000000000001</v>
      </c>
      <c r="P1323">
        <v>5.9195000000000002</v>
      </c>
      <c r="Q1323" t="s">
        <v>722</v>
      </c>
      <c r="R1323" t="e">
        <f>VLOOKUP(A1323,player_info!B:C,2,FALSE)</f>
        <v>#N/A</v>
      </c>
    </row>
    <row r="1324" spans="1:18">
      <c r="A1324" t="s">
        <v>596</v>
      </c>
      <c r="B1324" t="s">
        <v>1</v>
      </c>
      <c r="C1324" t="s">
        <v>75</v>
      </c>
      <c r="D1324">
        <v>-120.0964</v>
      </c>
      <c r="E1324">
        <v>14.2767</v>
      </c>
      <c r="F1324">
        <v>32.5</v>
      </c>
      <c r="G1324" t="s">
        <v>722</v>
      </c>
      <c r="H1324">
        <v>1243</v>
      </c>
      <c r="I1324">
        <v>118</v>
      </c>
      <c r="J1324">
        <v>0.1193</v>
      </c>
      <c r="K1324" t="s">
        <v>722</v>
      </c>
      <c r="L1324" t="s">
        <v>722</v>
      </c>
      <c r="M1324" t="s">
        <v>722</v>
      </c>
      <c r="N1324">
        <v>28.921700000000001</v>
      </c>
      <c r="O1324">
        <v>2.5485000000000002</v>
      </c>
      <c r="P1324">
        <v>2.7743000000000002</v>
      </c>
      <c r="Q1324" t="s">
        <v>722</v>
      </c>
      <c r="R1324" t="e">
        <f>VLOOKUP(A1324,player_info!B:C,2,FALSE)</f>
        <v>#N/A</v>
      </c>
    </row>
    <row r="1325" spans="1:18">
      <c r="A1325" t="s">
        <v>601</v>
      </c>
      <c r="B1325" t="s">
        <v>1</v>
      </c>
      <c r="C1325" t="s">
        <v>64</v>
      </c>
      <c r="D1325">
        <v>-120.1377</v>
      </c>
      <c r="E1325">
        <v>14.2354</v>
      </c>
      <c r="F1325">
        <v>36.9</v>
      </c>
      <c r="G1325" t="s">
        <v>722</v>
      </c>
      <c r="H1325">
        <v>1244</v>
      </c>
      <c r="I1325">
        <v>119</v>
      </c>
      <c r="J1325">
        <v>1.1705000000000001</v>
      </c>
      <c r="K1325" t="s">
        <v>722</v>
      </c>
      <c r="L1325" t="s">
        <v>722</v>
      </c>
      <c r="M1325" t="s">
        <v>722</v>
      </c>
      <c r="N1325">
        <v>29.0351</v>
      </c>
      <c r="O1325">
        <v>-0.97460000000000002</v>
      </c>
      <c r="P1325">
        <v>3.6143999999999998</v>
      </c>
      <c r="Q1325" t="s">
        <v>722</v>
      </c>
      <c r="R1325" t="e">
        <f>VLOOKUP(A1325,player_info!B:C,2,FALSE)</f>
        <v>#N/A</v>
      </c>
    </row>
    <row r="1326" spans="1:18">
      <c r="A1326" t="s">
        <v>1069</v>
      </c>
      <c r="B1326" t="s">
        <v>2</v>
      </c>
      <c r="C1326" t="s">
        <v>83</v>
      </c>
      <c r="D1326">
        <v>-120.2158</v>
      </c>
      <c r="E1326">
        <v>-3.9058999999999999</v>
      </c>
      <c r="F1326">
        <v>1</v>
      </c>
      <c r="G1326" t="s">
        <v>722</v>
      </c>
      <c r="H1326">
        <v>1412</v>
      </c>
      <c r="I1326">
        <v>254</v>
      </c>
      <c r="J1326" t="s">
        <v>722</v>
      </c>
      <c r="K1326" t="s">
        <v>722</v>
      </c>
      <c r="L1326" t="s">
        <v>722</v>
      </c>
      <c r="M1326" t="s">
        <v>722</v>
      </c>
      <c r="N1326">
        <v>-1.2089000000000001</v>
      </c>
      <c r="O1326">
        <v>-8.0399999999999991</v>
      </c>
      <c r="P1326">
        <v>6.4279000000000002</v>
      </c>
      <c r="Q1326" t="s">
        <v>722</v>
      </c>
      <c r="R1326" t="e">
        <f>VLOOKUP(A1326,player_info!B:C,2,FALSE)</f>
        <v>#N/A</v>
      </c>
    </row>
    <row r="1327" spans="1:18">
      <c r="A1327" t="s">
        <v>545</v>
      </c>
      <c r="B1327" t="s">
        <v>1</v>
      </c>
      <c r="C1327" t="s">
        <v>68</v>
      </c>
      <c r="D1327">
        <v>-120.2937</v>
      </c>
      <c r="E1327">
        <v>14.0794</v>
      </c>
      <c r="F1327">
        <v>13</v>
      </c>
      <c r="G1327" t="s">
        <v>722</v>
      </c>
      <c r="H1327">
        <v>1245</v>
      </c>
      <c r="I1327">
        <v>120</v>
      </c>
      <c r="J1327">
        <v>2.1099000000000001</v>
      </c>
      <c r="K1327" t="s">
        <v>722</v>
      </c>
      <c r="L1327" t="s">
        <v>722</v>
      </c>
      <c r="M1327" t="s">
        <v>722</v>
      </c>
      <c r="N1327">
        <v>25.3154</v>
      </c>
      <c r="O1327">
        <v>0</v>
      </c>
      <c r="P1327">
        <v>3.5068000000000001</v>
      </c>
      <c r="Q1327" t="s">
        <v>722</v>
      </c>
      <c r="R1327" t="e">
        <f>VLOOKUP(A1327,player_info!B:C,2,FALSE)</f>
        <v>#N/A</v>
      </c>
    </row>
    <row r="1328" spans="1:18">
      <c r="A1328" t="s">
        <v>1070</v>
      </c>
      <c r="B1328" t="s">
        <v>723</v>
      </c>
      <c r="C1328" t="s">
        <v>53</v>
      </c>
      <c r="D1328">
        <v>-120.52589999999999</v>
      </c>
      <c r="E1328">
        <v>11.25</v>
      </c>
      <c r="F1328">
        <v>13.5</v>
      </c>
      <c r="G1328" t="s">
        <v>722</v>
      </c>
      <c r="H1328">
        <v>1246</v>
      </c>
      <c r="I1328">
        <v>207</v>
      </c>
      <c r="J1328">
        <v>0.25</v>
      </c>
      <c r="K1328" t="s">
        <v>722</v>
      </c>
      <c r="L1328" t="s">
        <v>722</v>
      </c>
      <c r="M1328" t="s">
        <v>722</v>
      </c>
      <c r="N1328">
        <v>18</v>
      </c>
      <c r="O1328">
        <v>0</v>
      </c>
      <c r="P1328">
        <v>3.3871000000000002</v>
      </c>
      <c r="Q1328" t="s">
        <v>722</v>
      </c>
      <c r="R1328" t="e">
        <f>VLOOKUP(A1328,player_info!B:C,2,FALSE)</f>
        <v>#N/A</v>
      </c>
    </row>
    <row r="1329" spans="1:18">
      <c r="A1329" t="s">
        <v>1071</v>
      </c>
      <c r="B1329" t="s">
        <v>724</v>
      </c>
      <c r="C1329" t="s">
        <v>49</v>
      </c>
      <c r="D1329">
        <v>-120.77589999999999</v>
      </c>
      <c r="E1329">
        <v>11</v>
      </c>
      <c r="F1329">
        <v>13.5</v>
      </c>
      <c r="G1329" t="s">
        <v>722</v>
      </c>
      <c r="H1329">
        <v>1247</v>
      </c>
      <c r="I1329">
        <v>208</v>
      </c>
      <c r="J1329">
        <v>9.6100000000000005E-2</v>
      </c>
      <c r="K1329" t="s">
        <v>722</v>
      </c>
      <c r="L1329" t="s">
        <v>722</v>
      </c>
      <c r="M1329" t="s">
        <v>722</v>
      </c>
      <c r="N1329">
        <v>11.9</v>
      </c>
      <c r="O1329">
        <v>9.5</v>
      </c>
      <c r="P1329">
        <v>6.9547999999999996</v>
      </c>
      <c r="Q1329" t="s">
        <v>722</v>
      </c>
      <c r="R1329" t="e">
        <f>VLOOKUP(A1329,player_info!B:C,2,FALSE)</f>
        <v>#N/A</v>
      </c>
    </row>
    <row r="1330" spans="1:18">
      <c r="A1330" t="s">
        <v>1072</v>
      </c>
      <c r="B1330" t="s">
        <v>724</v>
      </c>
      <c r="C1330" t="s">
        <v>88</v>
      </c>
      <c r="D1330">
        <v>-120.77589999999999</v>
      </c>
      <c r="E1330">
        <v>11</v>
      </c>
      <c r="F1330">
        <v>19</v>
      </c>
      <c r="G1330" t="s">
        <v>722</v>
      </c>
      <c r="H1330">
        <v>1247</v>
      </c>
      <c r="I1330">
        <v>208</v>
      </c>
      <c r="J1330">
        <v>0.47110000000000002</v>
      </c>
      <c r="K1330" t="s">
        <v>722</v>
      </c>
      <c r="L1330" t="s">
        <v>722</v>
      </c>
      <c r="M1330" t="s">
        <v>722</v>
      </c>
      <c r="N1330">
        <v>11</v>
      </c>
      <c r="O1330">
        <v>11</v>
      </c>
      <c r="P1330" t="s">
        <v>722</v>
      </c>
      <c r="Q1330" t="s">
        <v>722</v>
      </c>
      <c r="R1330" t="e">
        <f>VLOOKUP(A1330,player_info!B:C,2,FALSE)</f>
        <v>#N/A</v>
      </c>
    </row>
    <row r="1331" spans="1:18">
      <c r="A1331" t="s">
        <v>1073</v>
      </c>
      <c r="B1331" t="s">
        <v>728</v>
      </c>
      <c r="C1331" t="s">
        <v>17</v>
      </c>
      <c r="D1331">
        <v>-120.968</v>
      </c>
      <c r="E1331">
        <v>10.8079</v>
      </c>
      <c r="F1331">
        <v>3.5</v>
      </c>
      <c r="G1331" t="s">
        <v>722</v>
      </c>
      <c r="H1331">
        <v>1249</v>
      </c>
      <c r="I1331">
        <v>210</v>
      </c>
      <c r="J1331">
        <v>1.3851</v>
      </c>
      <c r="K1331" t="s">
        <v>722</v>
      </c>
      <c r="L1331" t="s">
        <v>722</v>
      </c>
      <c r="M1331" t="s">
        <v>722</v>
      </c>
      <c r="N1331">
        <v>18.871099999999998</v>
      </c>
      <c r="O1331">
        <v>0</v>
      </c>
      <c r="P1331">
        <v>4.5407999999999999</v>
      </c>
      <c r="Q1331" t="s">
        <v>722</v>
      </c>
      <c r="R1331" t="e">
        <f>VLOOKUP(A1331,player_info!B:C,2,FALSE)</f>
        <v>#N/A</v>
      </c>
    </row>
    <row r="1332" spans="1:18">
      <c r="A1332" t="s">
        <v>1074</v>
      </c>
      <c r="B1332" t="s">
        <v>728</v>
      </c>
      <c r="C1332" t="s">
        <v>141</v>
      </c>
      <c r="D1332">
        <v>-121.52589999999999</v>
      </c>
      <c r="E1332">
        <v>10.25</v>
      </c>
      <c r="F1332" t="s">
        <v>722</v>
      </c>
      <c r="G1332" t="s">
        <v>722</v>
      </c>
      <c r="H1332">
        <v>1250</v>
      </c>
      <c r="I1332">
        <v>211</v>
      </c>
      <c r="J1332">
        <v>2.4523000000000001</v>
      </c>
      <c r="K1332" t="s">
        <v>722</v>
      </c>
      <c r="L1332" t="s">
        <v>722</v>
      </c>
      <c r="M1332" t="s">
        <v>722</v>
      </c>
      <c r="N1332">
        <v>16.399999999999999</v>
      </c>
      <c r="O1332">
        <v>0</v>
      </c>
      <c r="P1332">
        <v>3.7530000000000001</v>
      </c>
      <c r="Q1332" t="s">
        <v>722</v>
      </c>
      <c r="R1332" t="e">
        <f>VLOOKUP(A1332,player_info!B:C,2,FALSE)</f>
        <v>#N/A</v>
      </c>
    </row>
    <row r="1333" spans="1:18">
      <c r="A1333" t="s">
        <v>560</v>
      </c>
      <c r="B1333" t="s">
        <v>1</v>
      </c>
      <c r="C1333" t="s">
        <v>91</v>
      </c>
      <c r="D1333">
        <v>-122.3227</v>
      </c>
      <c r="E1333">
        <v>12.0504</v>
      </c>
      <c r="F1333">
        <v>3.3</v>
      </c>
      <c r="G1333" t="s">
        <v>722</v>
      </c>
      <c r="H1333">
        <v>1251</v>
      </c>
      <c r="I1333">
        <v>121</v>
      </c>
      <c r="J1333">
        <v>0.74139999999999995</v>
      </c>
      <c r="K1333" t="s">
        <v>722</v>
      </c>
      <c r="L1333" t="s">
        <v>722</v>
      </c>
      <c r="M1333" t="s">
        <v>722</v>
      </c>
      <c r="N1333">
        <v>19.106300000000001</v>
      </c>
      <c r="O1333">
        <v>4.3529</v>
      </c>
      <c r="P1333">
        <v>5.5271999999999997</v>
      </c>
      <c r="Q1333" t="s">
        <v>722</v>
      </c>
      <c r="R1333" t="e">
        <f>VLOOKUP(A1333,player_info!B:C,2,FALSE)</f>
        <v>#N/A</v>
      </c>
    </row>
    <row r="1334" spans="1:18">
      <c r="A1334" t="s">
        <v>1075</v>
      </c>
      <c r="B1334" t="s">
        <v>1</v>
      </c>
      <c r="C1334" t="s">
        <v>68</v>
      </c>
      <c r="D1334">
        <v>-122.4846</v>
      </c>
      <c r="E1334">
        <v>11.888500000000001</v>
      </c>
      <c r="F1334" t="s">
        <v>722</v>
      </c>
      <c r="G1334" t="s">
        <v>722</v>
      </c>
      <c r="H1334">
        <v>1252</v>
      </c>
      <c r="I1334">
        <v>122</v>
      </c>
      <c r="J1334">
        <v>1.1809000000000001</v>
      </c>
      <c r="K1334" t="s">
        <v>722</v>
      </c>
      <c r="L1334" t="s">
        <v>722</v>
      </c>
      <c r="M1334" t="s">
        <v>722</v>
      </c>
      <c r="N1334">
        <v>21.5167</v>
      </c>
      <c r="O1334">
        <v>-1.38</v>
      </c>
      <c r="P1334">
        <v>5.1157000000000004</v>
      </c>
      <c r="Q1334" t="s">
        <v>722</v>
      </c>
      <c r="R1334" t="e">
        <f>VLOOKUP(A1334,player_info!B:C,2,FALSE)</f>
        <v>#N/A</v>
      </c>
    </row>
    <row r="1335" spans="1:18">
      <c r="A1335" t="s">
        <v>1076</v>
      </c>
      <c r="B1335" t="s">
        <v>737</v>
      </c>
      <c r="C1335" t="s">
        <v>71</v>
      </c>
      <c r="D1335">
        <v>-122.8356</v>
      </c>
      <c r="E1335">
        <v>9.75</v>
      </c>
      <c r="F1335">
        <v>12</v>
      </c>
      <c r="G1335" t="s">
        <v>722</v>
      </c>
      <c r="H1335">
        <v>1253</v>
      </c>
      <c r="I1335">
        <v>235</v>
      </c>
      <c r="J1335">
        <v>0.49380000000000002</v>
      </c>
      <c r="K1335" t="s">
        <v>722</v>
      </c>
      <c r="L1335" t="s">
        <v>722</v>
      </c>
      <c r="M1335" t="s">
        <v>722</v>
      </c>
      <c r="N1335">
        <v>15.6</v>
      </c>
      <c r="O1335">
        <v>0</v>
      </c>
      <c r="P1335">
        <v>3.62</v>
      </c>
      <c r="Q1335" t="s">
        <v>722</v>
      </c>
      <c r="R1335" t="e">
        <f>VLOOKUP(A1335,player_info!B:C,2,FALSE)</f>
        <v>#N/A</v>
      </c>
    </row>
    <row r="1336" spans="1:18">
      <c r="A1336" t="s">
        <v>1077</v>
      </c>
      <c r="B1336" t="s">
        <v>738</v>
      </c>
      <c r="C1336" t="s">
        <v>341</v>
      </c>
      <c r="D1336">
        <v>-123.0731</v>
      </c>
      <c r="E1336">
        <v>9.5124999999999993</v>
      </c>
      <c r="F1336" t="s">
        <v>722</v>
      </c>
      <c r="G1336" t="s">
        <v>722</v>
      </c>
      <c r="H1336">
        <v>1254</v>
      </c>
      <c r="I1336">
        <v>236</v>
      </c>
      <c r="J1336">
        <v>0.63749999999999996</v>
      </c>
      <c r="K1336" t="s">
        <v>722</v>
      </c>
      <c r="L1336" t="s">
        <v>722</v>
      </c>
      <c r="M1336" t="s">
        <v>722</v>
      </c>
      <c r="N1336">
        <v>14.902100000000001</v>
      </c>
      <c r="O1336">
        <v>0</v>
      </c>
      <c r="P1336">
        <v>3.8765000000000001</v>
      </c>
      <c r="Q1336" t="s">
        <v>722</v>
      </c>
      <c r="R1336" t="e">
        <f>VLOOKUP(A1336,player_info!B:C,2,FALSE)</f>
        <v>#N/A</v>
      </c>
    </row>
    <row r="1337" spans="1:18">
      <c r="A1337" t="s">
        <v>1078</v>
      </c>
      <c r="B1337" t="s">
        <v>739</v>
      </c>
      <c r="C1337" t="s">
        <v>341</v>
      </c>
      <c r="D1337">
        <v>-123.18040000000001</v>
      </c>
      <c r="E1337">
        <v>8.5954999999999995</v>
      </c>
      <c r="F1337">
        <v>2</v>
      </c>
      <c r="G1337" t="s">
        <v>722</v>
      </c>
      <c r="H1337">
        <v>1255</v>
      </c>
      <c r="I1337">
        <v>212</v>
      </c>
      <c r="J1337">
        <v>2.2204999999999999</v>
      </c>
      <c r="K1337" t="s">
        <v>722</v>
      </c>
      <c r="L1337" t="s">
        <v>722</v>
      </c>
      <c r="M1337" t="s">
        <v>722</v>
      </c>
      <c r="N1337">
        <v>13.066599999999999</v>
      </c>
      <c r="O1337">
        <v>0</v>
      </c>
      <c r="P1337">
        <v>5.5948000000000002</v>
      </c>
      <c r="Q1337" t="s">
        <v>722</v>
      </c>
      <c r="R1337" t="e">
        <f>VLOOKUP(A1337,player_info!B:C,2,FALSE)</f>
        <v>#N/A</v>
      </c>
    </row>
    <row r="1338" spans="1:18">
      <c r="A1338" t="s">
        <v>1079</v>
      </c>
      <c r="B1338" t="s">
        <v>735</v>
      </c>
      <c r="C1338" t="s">
        <v>83</v>
      </c>
      <c r="D1338">
        <v>-123.5856</v>
      </c>
      <c r="E1338">
        <v>9</v>
      </c>
      <c r="F1338">
        <v>61.5</v>
      </c>
      <c r="G1338" t="s">
        <v>722</v>
      </c>
      <c r="H1338">
        <v>1256</v>
      </c>
      <c r="I1338">
        <v>237</v>
      </c>
      <c r="J1338">
        <v>0.375</v>
      </c>
      <c r="K1338" t="s">
        <v>722</v>
      </c>
      <c r="L1338" t="s">
        <v>722</v>
      </c>
      <c r="M1338" t="s">
        <v>722</v>
      </c>
      <c r="N1338">
        <v>14.4</v>
      </c>
      <c r="O1338">
        <v>0</v>
      </c>
      <c r="P1338">
        <v>4.0048000000000004</v>
      </c>
      <c r="Q1338" t="s">
        <v>722</v>
      </c>
      <c r="R1338" t="e">
        <f>VLOOKUP(A1338,player_info!B:C,2,FALSE)</f>
        <v>#N/A</v>
      </c>
    </row>
    <row r="1339" spans="1:18">
      <c r="A1339" t="s">
        <v>553</v>
      </c>
      <c r="B1339" t="s">
        <v>1</v>
      </c>
      <c r="C1339" t="s">
        <v>62</v>
      </c>
      <c r="D1339">
        <v>-123.6434</v>
      </c>
      <c r="E1339">
        <v>10.7296</v>
      </c>
      <c r="F1339">
        <v>6.1</v>
      </c>
      <c r="G1339" t="s">
        <v>722</v>
      </c>
      <c r="H1339">
        <v>1257</v>
      </c>
      <c r="I1339">
        <v>123</v>
      </c>
      <c r="J1339">
        <v>0.38030000000000003</v>
      </c>
      <c r="K1339" t="s">
        <v>722</v>
      </c>
      <c r="L1339" t="s">
        <v>722</v>
      </c>
      <c r="M1339" t="s">
        <v>722</v>
      </c>
      <c r="N1339">
        <v>18.2499</v>
      </c>
      <c r="O1339">
        <v>1.155</v>
      </c>
      <c r="P1339">
        <v>4.6524000000000001</v>
      </c>
      <c r="Q1339" t="s">
        <v>722</v>
      </c>
      <c r="R1339" t="e">
        <f>VLOOKUP(A1339,player_info!B:C,2,FALSE)</f>
        <v>#N/A</v>
      </c>
    </row>
    <row r="1340" spans="1:18">
      <c r="A1340" t="s">
        <v>886</v>
      </c>
      <c r="B1340" t="s">
        <v>1</v>
      </c>
      <c r="C1340" t="s">
        <v>341</v>
      </c>
      <c r="D1340">
        <v>-123.6876</v>
      </c>
      <c r="E1340">
        <v>10.685499999999999</v>
      </c>
      <c r="F1340">
        <v>11.8</v>
      </c>
      <c r="G1340" t="s">
        <v>722</v>
      </c>
      <c r="H1340">
        <v>1258</v>
      </c>
      <c r="I1340">
        <v>124</v>
      </c>
      <c r="J1340">
        <v>0.70679999999999998</v>
      </c>
      <c r="K1340" t="s">
        <v>722</v>
      </c>
      <c r="L1340" t="s">
        <v>722</v>
      </c>
      <c r="M1340" t="s">
        <v>722</v>
      </c>
      <c r="N1340">
        <v>19.718900000000001</v>
      </c>
      <c r="O1340">
        <v>-0.14710000000000001</v>
      </c>
      <c r="P1340">
        <v>4.2103000000000002</v>
      </c>
      <c r="Q1340" t="s">
        <v>722</v>
      </c>
      <c r="R1340" t="e">
        <f>VLOOKUP(A1340,player_info!B:C,2,FALSE)</f>
        <v>#N/A</v>
      </c>
    </row>
    <row r="1341" spans="1:18">
      <c r="A1341" t="s">
        <v>886</v>
      </c>
      <c r="B1341" t="s">
        <v>1</v>
      </c>
      <c r="C1341" t="s">
        <v>341</v>
      </c>
      <c r="D1341">
        <v>-123.6876</v>
      </c>
      <c r="E1341">
        <v>10.685499999999999</v>
      </c>
      <c r="F1341">
        <v>11.8</v>
      </c>
      <c r="G1341" t="s">
        <v>722</v>
      </c>
      <c r="H1341">
        <v>1258</v>
      </c>
      <c r="I1341">
        <v>124</v>
      </c>
      <c r="J1341">
        <v>0.70679999999999998</v>
      </c>
      <c r="K1341" t="s">
        <v>722</v>
      </c>
      <c r="L1341" t="s">
        <v>722</v>
      </c>
      <c r="M1341" t="s">
        <v>722</v>
      </c>
      <c r="N1341">
        <v>19.718900000000001</v>
      </c>
      <c r="O1341">
        <v>-0.14710000000000001</v>
      </c>
      <c r="P1341">
        <v>4.2103000000000002</v>
      </c>
      <c r="Q1341" t="s">
        <v>722</v>
      </c>
      <c r="R1341" t="e">
        <f>VLOOKUP(A1341,player_info!B:C,2,FALSE)</f>
        <v>#N/A</v>
      </c>
    </row>
    <row r="1342" spans="1:18">
      <c r="A1342" t="s">
        <v>1080</v>
      </c>
      <c r="B1342" t="s">
        <v>737</v>
      </c>
      <c r="C1342" t="s">
        <v>132</v>
      </c>
      <c r="D1342">
        <v>-123.8356</v>
      </c>
      <c r="E1342">
        <v>8.75</v>
      </c>
      <c r="F1342">
        <v>11</v>
      </c>
      <c r="G1342" t="s">
        <v>722</v>
      </c>
      <c r="H1342">
        <v>1259</v>
      </c>
      <c r="I1342">
        <v>238</v>
      </c>
      <c r="J1342">
        <v>0.375</v>
      </c>
      <c r="K1342" t="s">
        <v>722</v>
      </c>
      <c r="L1342" t="s">
        <v>722</v>
      </c>
      <c r="M1342" t="s">
        <v>722</v>
      </c>
      <c r="N1342">
        <v>14</v>
      </c>
      <c r="O1342">
        <v>0</v>
      </c>
      <c r="P1342">
        <v>4.133</v>
      </c>
      <c r="Q1342" t="s">
        <v>722</v>
      </c>
      <c r="R1342" t="e">
        <f>VLOOKUP(A1342,player_info!B:C,2,FALSE)</f>
        <v>#N/A</v>
      </c>
    </row>
    <row r="1343" spans="1:18">
      <c r="A1343" t="s">
        <v>1081</v>
      </c>
      <c r="B1343" t="s">
        <v>738</v>
      </c>
      <c r="C1343" t="s">
        <v>73</v>
      </c>
      <c r="D1343">
        <v>-124.0856</v>
      </c>
      <c r="E1343">
        <v>8.5</v>
      </c>
      <c r="F1343">
        <v>16.5</v>
      </c>
      <c r="G1343" t="s">
        <v>722</v>
      </c>
      <c r="H1343">
        <v>1260</v>
      </c>
      <c r="I1343">
        <v>239</v>
      </c>
      <c r="J1343">
        <v>1.375</v>
      </c>
      <c r="K1343" t="s">
        <v>722</v>
      </c>
      <c r="L1343" t="s">
        <v>722</v>
      </c>
      <c r="M1343" t="s">
        <v>722</v>
      </c>
      <c r="N1343">
        <v>13.6</v>
      </c>
      <c r="O1343">
        <v>0</v>
      </c>
      <c r="P1343">
        <v>4.2613000000000003</v>
      </c>
      <c r="Q1343" t="s">
        <v>722</v>
      </c>
      <c r="R1343" t="e">
        <f>VLOOKUP(A1343,player_info!B:C,2,FALSE)</f>
        <v>#N/A</v>
      </c>
    </row>
    <row r="1344" spans="1:18">
      <c r="A1344" t="s">
        <v>1082</v>
      </c>
      <c r="B1344" t="s">
        <v>738</v>
      </c>
      <c r="C1344" t="s">
        <v>53</v>
      </c>
      <c r="D1344">
        <v>-124.3356</v>
      </c>
      <c r="E1344">
        <v>8.25</v>
      </c>
      <c r="F1344" t="s">
        <v>722</v>
      </c>
      <c r="G1344" t="s">
        <v>722</v>
      </c>
      <c r="H1344">
        <v>1261</v>
      </c>
      <c r="I1344">
        <v>240</v>
      </c>
      <c r="J1344">
        <v>5.25</v>
      </c>
      <c r="K1344" t="s">
        <v>722</v>
      </c>
      <c r="L1344" t="s">
        <v>722</v>
      </c>
      <c r="M1344" t="s">
        <v>722</v>
      </c>
      <c r="N1344">
        <v>13.2</v>
      </c>
      <c r="O1344">
        <v>0</v>
      </c>
      <c r="P1344">
        <v>4.3895</v>
      </c>
      <c r="Q1344" t="s">
        <v>722</v>
      </c>
      <c r="R1344" t="e">
        <f>VLOOKUP(A1344,player_info!B:C,2,FALSE)</f>
        <v>#N/A</v>
      </c>
    </row>
    <row r="1345" spans="1:18">
      <c r="A1345" t="s">
        <v>585</v>
      </c>
      <c r="B1345" t="s">
        <v>1</v>
      </c>
      <c r="C1345" t="s">
        <v>85</v>
      </c>
      <c r="D1345">
        <v>-124.3599</v>
      </c>
      <c r="E1345">
        <v>10.013199999999999</v>
      </c>
      <c r="F1345" t="s">
        <v>722</v>
      </c>
      <c r="G1345" t="s">
        <v>722</v>
      </c>
      <c r="H1345">
        <v>1262</v>
      </c>
      <c r="I1345">
        <v>125</v>
      </c>
      <c r="J1345">
        <v>0.20730000000000001</v>
      </c>
      <c r="K1345" t="s">
        <v>722</v>
      </c>
      <c r="L1345" t="s">
        <v>722</v>
      </c>
      <c r="M1345" t="s">
        <v>722</v>
      </c>
      <c r="N1345">
        <v>24.3705</v>
      </c>
      <c r="O1345">
        <v>-1.3991</v>
      </c>
      <c r="P1345">
        <v>7.9234</v>
      </c>
      <c r="Q1345" t="s">
        <v>722</v>
      </c>
      <c r="R1345" t="e">
        <f>VLOOKUP(A1345,player_info!B:C,2,FALSE)</f>
        <v>#N/A</v>
      </c>
    </row>
    <row r="1346" spans="1:18">
      <c r="A1346" t="s">
        <v>569</v>
      </c>
      <c r="B1346" t="s">
        <v>1</v>
      </c>
      <c r="C1346" t="s">
        <v>49</v>
      </c>
      <c r="D1346">
        <v>-124.429</v>
      </c>
      <c r="E1346">
        <v>9.9440000000000008</v>
      </c>
      <c r="F1346">
        <v>18.2</v>
      </c>
      <c r="G1346" t="s">
        <v>722</v>
      </c>
      <c r="H1346">
        <v>1263</v>
      </c>
      <c r="I1346">
        <v>126</v>
      </c>
      <c r="J1346">
        <v>0.32269999999999999</v>
      </c>
      <c r="K1346" t="s">
        <v>722</v>
      </c>
      <c r="L1346" t="s">
        <v>722</v>
      </c>
      <c r="M1346" t="s">
        <v>722</v>
      </c>
      <c r="N1346">
        <v>15.290699999999999</v>
      </c>
      <c r="O1346">
        <v>1.41E-2</v>
      </c>
      <c r="P1346">
        <v>4.9092000000000002</v>
      </c>
      <c r="Q1346" t="s">
        <v>722</v>
      </c>
      <c r="R1346" t="e">
        <f>VLOOKUP(A1346,player_info!B:C,2,FALSE)</f>
        <v>#N/A</v>
      </c>
    </row>
    <row r="1347" spans="1:18">
      <c r="A1347" t="s">
        <v>580</v>
      </c>
      <c r="B1347" t="s">
        <v>1</v>
      </c>
      <c r="C1347" t="s">
        <v>32</v>
      </c>
      <c r="D1347">
        <v>-124.70529999999999</v>
      </c>
      <c r="E1347">
        <v>9.6677</v>
      </c>
      <c r="F1347">
        <v>8.9</v>
      </c>
      <c r="G1347" t="s">
        <v>722</v>
      </c>
      <c r="H1347">
        <v>1264</v>
      </c>
      <c r="I1347">
        <v>127</v>
      </c>
      <c r="J1347">
        <v>0.1444</v>
      </c>
      <c r="K1347" t="s">
        <v>722</v>
      </c>
      <c r="L1347" t="s">
        <v>722</v>
      </c>
      <c r="M1347" t="s">
        <v>722</v>
      </c>
      <c r="N1347">
        <v>18.075199999999999</v>
      </c>
      <c r="O1347">
        <v>-0.14710000000000001</v>
      </c>
      <c r="P1347">
        <v>4.827</v>
      </c>
      <c r="Q1347" t="s">
        <v>722</v>
      </c>
      <c r="R1347" t="e">
        <f>VLOOKUP(A1347,player_info!B:C,2,FALSE)</f>
        <v>#N/A</v>
      </c>
    </row>
    <row r="1348" spans="1:18">
      <c r="A1348" t="s">
        <v>1083</v>
      </c>
      <c r="B1348" t="s">
        <v>724</v>
      </c>
      <c r="C1348" t="s">
        <v>26</v>
      </c>
      <c r="D1348">
        <v>-124.77589999999999</v>
      </c>
      <c r="E1348">
        <v>7</v>
      </c>
      <c r="F1348" t="s">
        <v>722</v>
      </c>
      <c r="G1348" t="s">
        <v>722</v>
      </c>
      <c r="H1348">
        <v>1265</v>
      </c>
      <c r="I1348">
        <v>213</v>
      </c>
      <c r="J1348">
        <v>1.625</v>
      </c>
      <c r="K1348" t="s">
        <v>722</v>
      </c>
      <c r="L1348" t="s">
        <v>722</v>
      </c>
      <c r="M1348" t="s">
        <v>722</v>
      </c>
      <c r="N1348">
        <v>11.2</v>
      </c>
      <c r="O1348">
        <v>0</v>
      </c>
      <c r="P1348">
        <v>4.9423000000000004</v>
      </c>
      <c r="Q1348" t="s">
        <v>722</v>
      </c>
      <c r="R1348" t="e">
        <f>VLOOKUP(A1348,player_info!B:C,2,FALSE)</f>
        <v>#N/A</v>
      </c>
    </row>
    <row r="1349" spans="1:18">
      <c r="A1349" t="s">
        <v>1084</v>
      </c>
      <c r="B1349" t="s">
        <v>1</v>
      </c>
      <c r="C1349" t="s">
        <v>19</v>
      </c>
      <c r="D1349">
        <v>-124.79810000000001</v>
      </c>
      <c r="E1349">
        <v>9.5749999999999993</v>
      </c>
      <c r="F1349">
        <v>9.1</v>
      </c>
      <c r="G1349" t="s">
        <v>722</v>
      </c>
      <c r="H1349">
        <v>1266</v>
      </c>
      <c r="I1349">
        <v>128</v>
      </c>
      <c r="J1349">
        <v>0.1113</v>
      </c>
      <c r="K1349" t="s">
        <v>722</v>
      </c>
      <c r="L1349" t="s">
        <v>722</v>
      </c>
      <c r="M1349" t="s">
        <v>722</v>
      </c>
      <c r="N1349">
        <v>22.58</v>
      </c>
      <c r="O1349">
        <v>-0.61960000000000004</v>
      </c>
      <c r="P1349">
        <v>4.0945</v>
      </c>
      <c r="Q1349" t="s">
        <v>722</v>
      </c>
      <c r="R1349" t="e">
        <f>VLOOKUP(A1349,player_info!B:C,2,FALSE)</f>
        <v>#N/A</v>
      </c>
    </row>
    <row r="1350" spans="1:18">
      <c r="A1350" t="s">
        <v>1085</v>
      </c>
      <c r="B1350" t="s">
        <v>1</v>
      </c>
      <c r="C1350" t="s">
        <v>341</v>
      </c>
      <c r="D1350">
        <v>-124.9014</v>
      </c>
      <c r="E1350">
        <v>9.4716000000000005</v>
      </c>
      <c r="F1350" t="s">
        <v>722</v>
      </c>
      <c r="G1350" t="s">
        <v>722</v>
      </c>
      <c r="H1350">
        <v>1267</v>
      </c>
      <c r="I1350">
        <v>129</v>
      </c>
      <c r="J1350">
        <v>0.06</v>
      </c>
      <c r="K1350" t="s">
        <v>722</v>
      </c>
      <c r="L1350" t="s">
        <v>722</v>
      </c>
      <c r="M1350" t="s">
        <v>722</v>
      </c>
      <c r="N1350">
        <v>36.281999999999996</v>
      </c>
      <c r="O1350">
        <v>-1.1348</v>
      </c>
      <c r="P1350">
        <v>3.7606999999999999</v>
      </c>
      <c r="Q1350" t="s">
        <v>722</v>
      </c>
      <c r="R1350" t="e">
        <f>VLOOKUP(A1350,player_info!B:C,2,FALSE)</f>
        <v>#N/A</v>
      </c>
    </row>
    <row r="1351" spans="1:18">
      <c r="A1351" t="s">
        <v>1086</v>
      </c>
      <c r="B1351" t="s">
        <v>1</v>
      </c>
      <c r="C1351" t="s">
        <v>341</v>
      </c>
      <c r="D1351">
        <v>-124.9174</v>
      </c>
      <c r="E1351">
        <v>9.4557000000000002</v>
      </c>
      <c r="F1351">
        <v>8.6</v>
      </c>
      <c r="G1351" t="s">
        <v>722</v>
      </c>
      <c r="H1351">
        <v>1268</v>
      </c>
      <c r="I1351">
        <v>130</v>
      </c>
      <c r="J1351">
        <v>0.23350000000000001</v>
      </c>
      <c r="K1351" t="s">
        <v>722</v>
      </c>
      <c r="L1351" t="s">
        <v>722</v>
      </c>
      <c r="M1351" t="s">
        <v>722</v>
      </c>
      <c r="N1351">
        <v>17.436800000000002</v>
      </c>
      <c r="O1351">
        <v>0.84219999999999995</v>
      </c>
      <c r="P1351">
        <v>4.6851000000000003</v>
      </c>
      <c r="Q1351" t="s">
        <v>722</v>
      </c>
      <c r="R1351" t="e">
        <f>VLOOKUP(A1351,player_info!B:C,2,FALSE)</f>
        <v>#N/A</v>
      </c>
    </row>
    <row r="1352" spans="1:18">
      <c r="A1352" t="s">
        <v>514</v>
      </c>
      <c r="B1352" t="s">
        <v>1</v>
      </c>
      <c r="C1352" t="s">
        <v>28</v>
      </c>
      <c r="D1352">
        <v>-125.0056</v>
      </c>
      <c r="E1352">
        <v>9.3674999999999997</v>
      </c>
      <c r="F1352" t="s">
        <v>722</v>
      </c>
      <c r="G1352" t="s">
        <v>722</v>
      </c>
      <c r="H1352">
        <v>1269</v>
      </c>
      <c r="I1352">
        <v>131</v>
      </c>
      <c r="J1352">
        <v>0.3327</v>
      </c>
      <c r="K1352" t="s">
        <v>722</v>
      </c>
      <c r="L1352" t="s">
        <v>722</v>
      </c>
      <c r="M1352" t="s">
        <v>722</v>
      </c>
      <c r="N1352">
        <v>26.564299999999999</v>
      </c>
      <c r="O1352">
        <v>0</v>
      </c>
      <c r="P1352">
        <v>2.8191000000000002</v>
      </c>
      <c r="Q1352" t="s">
        <v>722</v>
      </c>
      <c r="R1352" t="e">
        <f>VLOOKUP(A1352,player_info!B:C,2,FALSE)</f>
        <v>#N/A</v>
      </c>
    </row>
    <row r="1353" spans="1:18">
      <c r="A1353" t="s">
        <v>1087</v>
      </c>
      <c r="B1353" t="s">
        <v>1</v>
      </c>
      <c r="C1353" t="s">
        <v>55</v>
      </c>
      <c r="D1353">
        <v>-125.2962</v>
      </c>
      <c r="E1353">
        <v>9.0769000000000002</v>
      </c>
      <c r="F1353" t="s">
        <v>722</v>
      </c>
      <c r="G1353" t="s">
        <v>722</v>
      </c>
      <c r="H1353">
        <v>1270</v>
      </c>
      <c r="I1353">
        <v>132</v>
      </c>
      <c r="J1353">
        <v>0.217</v>
      </c>
      <c r="K1353" t="s">
        <v>722</v>
      </c>
      <c r="L1353" t="s">
        <v>722</v>
      </c>
      <c r="M1353" t="s">
        <v>722</v>
      </c>
      <c r="N1353">
        <v>22.8721</v>
      </c>
      <c r="O1353">
        <v>0</v>
      </c>
      <c r="P1353">
        <v>3.0931999999999999</v>
      </c>
      <c r="Q1353" t="s">
        <v>722</v>
      </c>
      <c r="R1353" t="e">
        <f>VLOOKUP(A1353,player_info!B:C,2,FALSE)</f>
        <v>#N/A</v>
      </c>
    </row>
    <row r="1354" spans="1:18">
      <c r="A1354" t="s">
        <v>677</v>
      </c>
      <c r="B1354" t="s">
        <v>3</v>
      </c>
      <c r="C1354" t="s">
        <v>62</v>
      </c>
      <c r="D1354">
        <v>-125.38030000000001</v>
      </c>
      <c r="E1354">
        <v>8.9928000000000008</v>
      </c>
      <c r="F1354" t="s">
        <v>722</v>
      </c>
      <c r="G1354" t="s">
        <v>722</v>
      </c>
      <c r="H1354">
        <v>1271</v>
      </c>
      <c r="I1354">
        <v>133</v>
      </c>
      <c r="J1354">
        <v>0.47299999999999998</v>
      </c>
      <c r="K1354" t="s">
        <v>722</v>
      </c>
      <c r="L1354" t="s">
        <v>722</v>
      </c>
      <c r="M1354" t="s">
        <v>722</v>
      </c>
      <c r="N1354">
        <v>10.7707</v>
      </c>
      <c r="O1354">
        <v>0</v>
      </c>
      <c r="P1354">
        <v>5.5061</v>
      </c>
      <c r="Q1354" t="s">
        <v>722</v>
      </c>
      <c r="R1354" t="e">
        <f>VLOOKUP(A1354,player_info!B:C,2,FALSE)</f>
        <v>#N/A</v>
      </c>
    </row>
    <row r="1355" spans="1:18">
      <c r="A1355" t="s">
        <v>523</v>
      </c>
      <c r="B1355" t="s">
        <v>1</v>
      </c>
      <c r="C1355" t="s">
        <v>41</v>
      </c>
      <c r="D1355">
        <v>-125.6461</v>
      </c>
      <c r="E1355">
        <v>8.7270000000000003</v>
      </c>
      <c r="F1355">
        <v>7</v>
      </c>
      <c r="G1355" t="s">
        <v>722</v>
      </c>
      <c r="H1355">
        <v>1272</v>
      </c>
      <c r="I1355">
        <v>134</v>
      </c>
      <c r="J1355">
        <v>0.54610000000000003</v>
      </c>
      <c r="K1355" t="s">
        <v>722</v>
      </c>
      <c r="L1355" t="s">
        <v>722</v>
      </c>
      <c r="M1355" t="s">
        <v>722</v>
      </c>
      <c r="N1355">
        <v>14.4359</v>
      </c>
      <c r="O1355">
        <v>-0.1472</v>
      </c>
      <c r="P1355">
        <v>5.2140000000000004</v>
      </c>
      <c r="Q1355" t="s">
        <v>722</v>
      </c>
      <c r="R1355" t="e">
        <f>VLOOKUP(A1355,player_info!B:C,2,FALSE)</f>
        <v>#N/A</v>
      </c>
    </row>
    <row r="1356" spans="1:18">
      <c r="A1356" t="s">
        <v>1088</v>
      </c>
      <c r="B1356" t="s">
        <v>724</v>
      </c>
      <c r="C1356" t="s">
        <v>26</v>
      </c>
      <c r="D1356">
        <v>-126.02589999999999</v>
      </c>
      <c r="E1356">
        <v>5.75</v>
      </c>
      <c r="F1356" t="s">
        <v>722</v>
      </c>
      <c r="G1356" t="s">
        <v>722</v>
      </c>
      <c r="H1356">
        <v>1273</v>
      </c>
      <c r="I1356">
        <v>214</v>
      </c>
      <c r="J1356">
        <v>1.1736</v>
      </c>
      <c r="K1356" t="s">
        <v>722</v>
      </c>
      <c r="L1356" t="s">
        <v>722</v>
      </c>
      <c r="M1356" t="s">
        <v>722</v>
      </c>
      <c r="N1356">
        <v>9.1999999999999993</v>
      </c>
      <c r="O1356">
        <v>0</v>
      </c>
      <c r="P1356">
        <v>5.3996000000000004</v>
      </c>
      <c r="Q1356" t="s">
        <v>722</v>
      </c>
      <c r="R1356" t="e">
        <f>VLOOKUP(A1356,player_info!B:C,2,FALSE)</f>
        <v>#N/A</v>
      </c>
    </row>
    <row r="1357" spans="1:18">
      <c r="A1357" t="s">
        <v>1089</v>
      </c>
      <c r="B1357" t="s">
        <v>1</v>
      </c>
      <c r="C1357" t="s">
        <v>32</v>
      </c>
      <c r="D1357">
        <v>-126.0604</v>
      </c>
      <c r="E1357">
        <v>8.3126999999999995</v>
      </c>
      <c r="F1357" t="s">
        <v>722</v>
      </c>
      <c r="G1357" t="s">
        <v>722</v>
      </c>
      <c r="H1357">
        <v>1274</v>
      </c>
      <c r="I1357">
        <v>135</v>
      </c>
      <c r="J1357">
        <v>0.58879999999999999</v>
      </c>
      <c r="K1357" t="s">
        <v>722</v>
      </c>
      <c r="L1357" t="s">
        <v>722</v>
      </c>
      <c r="M1357" t="s">
        <v>722</v>
      </c>
      <c r="N1357">
        <v>16.948599999999999</v>
      </c>
      <c r="O1357">
        <v>-0.13639999999999999</v>
      </c>
      <c r="P1357">
        <v>5.2565999999999997</v>
      </c>
      <c r="Q1357" t="s">
        <v>722</v>
      </c>
      <c r="R1357" t="e">
        <f>VLOOKUP(A1357,player_info!B:C,2,FALSE)</f>
        <v>#N/A</v>
      </c>
    </row>
    <row r="1358" spans="1:18">
      <c r="A1358" t="s">
        <v>571</v>
      </c>
      <c r="B1358" t="s">
        <v>1</v>
      </c>
      <c r="C1358" t="s">
        <v>53</v>
      </c>
      <c r="D1358">
        <v>-126.3241</v>
      </c>
      <c r="E1358">
        <v>8.0489999999999995</v>
      </c>
      <c r="F1358">
        <v>6.1</v>
      </c>
      <c r="G1358" t="s">
        <v>722</v>
      </c>
      <c r="H1358">
        <v>1275</v>
      </c>
      <c r="I1358">
        <v>136</v>
      </c>
      <c r="J1358">
        <v>0.77149999999999996</v>
      </c>
      <c r="K1358" t="s">
        <v>722</v>
      </c>
      <c r="L1358" t="s">
        <v>722</v>
      </c>
      <c r="M1358" t="s">
        <v>722</v>
      </c>
      <c r="N1358">
        <v>17.991800000000001</v>
      </c>
      <c r="O1358">
        <v>-0.61560000000000004</v>
      </c>
      <c r="P1358">
        <v>4.3597999999999999</v>
      </c>
      <c r="Q1358" t="s">
        <v>722</v>
      </c>
      <c r="R1358" t="e">
        <f>VLOOKUP(A1358,player_info!B:C,2,FALSE)</f>
        <v>#N/A</v>
      </c>
    </row>
    <row r="1359" spans="1:18">
      <c r="A1359" t="s">
        <v>1090</v>
      </c>
      <c r="B1359" t="s">
        <v>737</v>
      </c>
      <c r="C1359" t="s">
        <v>132</v>
      </c>
      <c r="D1359">
        <v>-126.5856</v>
      </c>
      <c r="E1359">
        <v>6</v>
      </c>
      <c r="F1359">
        <v>8.5</v>
      </c>
      <c r="G1359" t="s">
        <v>722</v>
      </c>
      <c r="H1359">
        <v>1276</v>
      </c>
      <c r="I1359">
        <v>241</v>
      </c>
      <c r="J1359">
        <v>6</v>
      </c>
      <c r="K1359" t="s">
        <v>722</v>
      </c>
      <c r="L1359" t="s">
        <v>722</v>
      </c>
      <c r="M1359" t="s">
        <v>722</v>
      </c>
      <c r="N1359">
        <v>9.6</v>
      </c>
      <c r="O1359">
        <v>0</v>
      </c>
      <c r="P1359">
        <v>5.5437000000000003</v>
      </c>
      <c r="Q1359" t="s">
        <v>722</v>
      </c>
      <c r="R1359" t="e">
        <f>VLOOKUP(A1359,player_info!B:C,2,FALSE)</f>
        <v>#N/A</v>
      </c>
    </row>
    <row r="1360" spans="1:18">
      <c r="A1360" t="s">
        <v>1091</v>
      </c>
      <c r="B1360" t="s">
        <v>724</v>
      </c>
      <c r="C1360" t="s">
        <v>73</v>
      </c>
      <c r="D1360">
        <v>-126.77589999999999</v>
      </c>
      <c r="E1360">
        <v>5</v>
      </c>
      <c r="F1360">
        <v>11</v>
      </c>
      <c r="G1360" t="s">
        <v>722</v>
      </c>
      <c r="H1360">
        <v>1277</v>
      </c>
      <c r="I1360">
        <v>215</v>
      </c>
      <c r="J1360">
        <v>1.1736</v>
      </c>
      <c r="K1360" t="s">
        <v>722</v>
      </c>
      <c r="L1360" t="s">
        <v>722</v>
      </c>
      <c r="M1360" t="s">
        <v>722</v>
      </c>
      <c r="N1360">
        <v>5</v>
      </c>
      <c r="O1360">
        <v>5</v>
      </c>
      <c r="P1360" t="s">
        <v>722</v>
      </c>
      <c r="Q1360" t="s">
        <v>722</v>
      </c>
      <c r="R1360" t="e">
        <f>VLOOKUP(A1360,player_info!B:C,2,FALSE)</f>
        <v>#N/A</v>
      </c>
    </row>
    <row r="1361" spans="1:18">
      <c r="A1361" t="s">
        <v>529</v>
      </c>
      <c r="B1361" t="s">
        <v>1</v>
      </c>
      <c r="C1361" t="s">
        <v>64</v>
      </c>
      <c r="D1361">
        <v>-126.9742</v>
      </c>
      <c r="E1361">
        <v>7.3989000000000003</v>
      </c>
      <c r="F1361">
        <v>0.9</v>
      </c>
      <c r="G1361" t="s">
        <v>722</v>
      </c>
      <c r="H1361">
        <v>1278</v>
      </c>
      <c r="I1361">
        <v>137</v>
      </c>
      <c r="J1361">
        <v>0.47020000000000001</v>
      </c>
      <c r="K1361" t="s">
        <v>722</v>
      </c>
      <c r="L1361" t="s">
        <v>722</v>
      </c>
      <c r="M1361" t="s">
        <v>722</v>
      </c>
      <c r="N1361">
        <v>17.772200000000002</v>
      </c>
      <c r="O1361">
        <v>-5.5511999999999997</v>
      </c>
      <c r="P1361">
        <v>4.2843</v>
      </c>
      <c r="Q1361" t="s">
        <v>722</v>
      </c>
      <c r="R1361" t="e">
        <f>VLOOKUP(A1361,player_info!B:C,2,FALSE)</f>
        <v>#N/A</v>
      </c>
    </row>
    <row r="1362" spans="1:18">
      <c r="A1362" t="s">
        <v>547</v>
      </c>
      <c r="B1362" t="s">
        <v>1</v>
      </c>
      <c r="C1362" t="s">
        <v>15</v>
      </c>
      <c r="D1362">
        <v>-127.217</v>
      </c>
      <c r="E1362">
        <v>7.1561000000000003</v>
      </c>
      <c r="F1362">
        <v>4.0999999999999996</v>
      </c>
      <c r="G1362" t="s">
        <v>722</v>
      </c>
      <c r="H1362">
        <v>1279</v>
      </c>
      <c r="I1362">
        <v>138</v>
      </c>
      <c r="J1362">
        <v>0.49830000000000002</v>
      </c>
      <c r="K1362" t="s">
        <v>722</v>
      </c>
      <c r="L1362" t="s">
        <v>722</v>
      </c>
      <c r="M1362" t="s">
        <v>722</v>
      </c>
      <c r="N1362">
        <v>12.349</v>
      </c>
      <c r="O1362">
        <v>0</v>
      </c>
      <c r="P1362">
        <v>5.5446999999999997</v>
      </c>
      <c r="Q1362" t="s">
        <v>722</v>
      </c>
      <c r="R1362" t="e">
        <f>VLOOKUP(A1362,player_info!B:C,2,FALSE)</f>
        <v>#N/A</v>
      </c>
    </row>
    <row r="1363" spans="1:18">
      <c r="A1363" t="s">
        <v>1092</v>
      </c>
      <c r="B1363" t="s">
        <v>739</v>
      </c>
      <c r="C1363" t="s">
        <v>88</v>
      </c>
      <c r="D1363">
        <v>-127.62309999999999</v>
      </c>
      <c r="E1363">
        <v>4.1528</v>
      </c>
      <c r="F1363">
        <v>5</v>
      </c>
      <c r="G1363" t="s">
        <v>722</v>
      </c>
      <c r="H1363">
        <v>1280</v>
      </c>
      <c r="I1363">
        <v>216</v>
      </c>
      <c r="J1363">
        <v>2.4028</v>
      </c>
      <c r="K1363" t="s">
        <v>722</v>
      </c>
      <c r="L1363" t="s">
        <v>722</v>
      </c>
      <c r="M1363" t="s">
        <v>722</v>
      </c>
      <c r="N1363">
        <v>8.5325000000000006</v>
      </c>
      <c r="O1363">
        <v>0</v>
      </c>
      <c r="P1363">
        <v>5.6943000000000001</v>
      </c>
      <c r="Q1363" t="s">
        <v>722</v>
      </c>
      <c r="R1363" t="e">
        <f>VLOOKUP(A1363,player_info!B:C,2,FALSE)</f>
        <v>#N/A</v>
      </c>
    </row>
    <row r="1364" spans="1:18">
      <c r="A1364" t="s">
        <v>1093</v>
      </c>
      <c r="B1364" t="s">
        <v>1</v>
      </c>
      <c r="C1364" t="s">
        <v>39</v>
      </c>
      <c r="D1364">
        <v>-127.6718</v>
      </c>
      <c r="E1364">
        <v>6.7012999999999998</v>
      </c>
      <c r="F1364" t="s">
        <v>722</v>
      </c>
      <c r="G1364" t="s">
        <v>722</v>
      </c>
      <c r="H1364">
        <v>1281</v>
      </c>
      <c r="I1364">
        <v>139</v>
      </c>
      <c r="J1364">
        <v>8.7400000000000005E-2</v>
      </c>
      <c r="K1364" t="s">
        <v>722</v>
      </c>
      <c r="L1364" t="s">
        <v>722</v>
      </c>
      <c r="M1364" t="s">
        <v>722</v>
      </c>
      <c r="N1364">
        <v>19.756599999999999</v>
      </c>
      <c r="O1364">
        <v>-0.21890000000000001</v>
      </c>
      <c r="P1364">
        <v>3.9276</v>
      </c>
      <c r="Q1364" t="s">
        <v>722</v>
      </c>
      <c r="R1364" t="e">
        <f>VLOOKUP(A1364,player_info!B:C,2,FALSE)</f>
        <v>#N/A</v>
      </c>
    </row>
    <row r="1365" spans="1:18">
      <c r="A1365" t="s">
        <v>550</v>
      </c>
      <c r="B1365" t="s">
        <v>1</v>
      </c>
      <c r="C1365" t="s">
        <v>30</v>
      </c>
      <c r="D1365">
        <v>-127.7589</v>
      </c>
      <c r="E1365">
        <v>6.6142000000000003</v>
      </c>
      <c r="F1365">
        <v>1.3</v>
      </c>
      <c r="G1365" t="s">
        <v>722</v>
      </c>
      <c r="H1365">
        <v>1282</v>
      </c>
      <c r="I1365">
        <v>140</v>
      </c>
      <c r="J1365">
        <v>6.1899999999999997E-2</v>
      </c>
      <c r="K1365" t="s">
        <v>722</v>
      </c>
      <c r="L1365" t="s">
        <v>722</v>
      </c>
      <c r="M1365" t="s">
        <v>722</v>
      </c>
      <c r="N1365">
        <v>11.1701</v>
      </c>
      <c r="O1365">
        <v>0</v>
      </c>
      <c r="P1365">
        <v>5.4142000000000001</v>
      </c>
      <c r="Q1365" t="s">
        <v>722</v>
      </c>
      <c r="R1365" t="e">
        <f>VLOOKUP(A1365,player_info!B:C,2,FALSE)</f>
        <v>#N/A</v>
      </c>
    </row>
    <row r="1366" spans="1:18">
      <c r="A1366" t="s">
        <v>535</v>
      </c>
      <c r="B1366" t="s">
        <v>1</v>
      </c>
      <c r="C1366" t="s">
        <v>91</v>
      </c>
      <c r="D1366">
        <v>-127.7594</v>
      </c>
      <c r="E1366">
        <v>6.6135999999999999</v>
      </c>
      <c r="F1366" t="s">
        <v>722</v>
      </c>
      <c r="G1366" t="s">
        <v>722</v>
      </c>
      <c r="H1366">
        <v>1283</v>
      </c>
      <c r="I1366">
        <v>141</v>
      </c>
      <c r="J1366">
        <v>0.1714</v>
      </c>
      <c r="K1366" t="s">
        <v>722</v>
      </c>
      <c r="L1366" t="s">
        <v>722</v>
      </c>
      <c r="M1366" t="s">
        <v>722</v>
      </c>
      <c r="N1366">
        <v>21.062799999999999</v>
      </c>
      <c r="O1366">
        <v>-1.8107</v>
      </c>
      <c r="P1366">
        <v>3.1255000000000002</v>
      </c>
      <c r="Q1366" t="s">
        <v>722</v>
      </c>
      <c r="R1366" t="e">
        <f>VLOOKUP(A1366,player_info!B:C,2,FALSE)</f>
        <v>#N/A</v>
      </c>
    </row>
    <row r="1367" spans="1:18">
      <c r="A1367" t="s">
        <v>1094</v>
      </c>
      <c r="B1367" t="s">
        <v>1</v>
      </c>
      <c r="C1367" t="s">
        <v>28</v>
      </c>
      <c r="D1367">
        <v>-127.88209999999999</v>
      </c>
      <c r="E1367">
        <v>6.4908999999999999</v>
      </c>
      <c r="F1367" t="s">
        <v>722</v>
      </c>
      <c r="G1367" t="s">
        <v>722</v>
      </c>
      <c r="H1367">
        <v>1284</v>
      </c>
      <c r="I1367">
        <v>142</v>
      </c>
      <c r="J1367">
        <v>0.3337</v>
      </c>
      <c r="K1367" t="s">
        <v>722</v>
      </c>
      <c r="L1367" t="s">
        <v>722</v>
      </c>
      <c r="M1367" t="s">
        <v>722</v>
      </c>
      <c r="N1367">
        <v>12.0283</v>
      </c>
      <c r="O1367">
        <v>-1.1399999999999999</v>
      </c>
      <c r="P1367">
        <v>3.3443000000000001</v>
      </c>
      <c r="Q1367" t="s">
        <v>722</v>
      </c>
      <c r="R1367" t="e">
        <f>VLOOKUP(A1367,player_info!B:C,2,FALSE)</f>
        <v>#N/A</v>
      </c>
    </row>
    <row r="1368" spans="1:18">
      <c r="A1368" t="s">
        <v>1095</v>
      </c>
      <c r="B1368" t="s">
        <v>1</v>
      </c>
      <c r="C1368" t="s">
        <v>91</v>
      </c>
      <c r="D1368">
        <v>-127.9796</v>
      </c>
      <c r="E1368">
        <v>6.3935000000000004</v>
      </c>
      <c r="F1368" t="s">
        <v>722</v>
      </c>
      <c r="G1368" t="s">
        <v>722</v>
      </c>
      <c r="H1368">
        <v>1285</v>
      </c>
      <c r="I1368">
        <v>143</v>
      </c>
      <c r="J1368">
        <v>0.49840000000000001</v>
      </c>
      <c r="K1368" t="s">
        <v>722</v>
      </c>
      <c r="L1368" t="s">
        <v>722</v>
      </c>
      <c r="M1368" t="s">
        <v>722</v>
      </c>
      <c r="N1368">
        <v>15.8527</v>
      </c>
      <c r="O1368">
        <v>0</v>
      </c>
      <c r="P1368">
        <v>2.8151000000000002</v>
      </c>
      <c r="Q1368" t="s">
        <v>722</v>
      </c>
      <c r="R1368" t="e">
        <f>VLOOKUP(A1368,player_info!B:C,2,FALSE)</f>
        <v>#N/A</v>
      </c>
    </row>
    <row r="1369" spans="1:18">
      <c r="A1369" t="s">
        <v>1096</v>
      </c>
      <c r="B1369" t="s">
        <v>739</v>
      </c>
      <c r="C1369" t="s">
        <v>75</v>
      </c>
      <c r="D1369">
        <v>-128.27590000000001</v>
      </c>
      <c r="E1369">
        <v>3.5</v>
      </c>
      <c r="F1369">
        <v>8</v>
      </c>
      <c r="G1369" t="s">
        <v>722</v>
      </c>
      <c r="H1369">
        <v>1286</v>
      </c>
      <c r="I1369">
        <v>217</v>
      </c>
      <c r="J1369">
        <v>3.5</v>
      </c>
      <c r="K1369" t="s">
        <v>722</v>
      </c>
      <c r="L1369" t="s">
        <v>722</v>
      </c>
      <c r="M1369" t="s">
        <v>722</v>
      </c>
      <c r="N1369">
        <v>3.5</v>
      </c>
      <c r="O1369">
        <v>3.5</v>
      </c>
      <c r="P1369" t="s">
        <v>722</v>
      </c>
      <c r="Q1369" t="s">
        <v>722</v>
      </c>
      <c r="R1369" t="e">
        <f>VLOOKUP(A1369,player_info!B:C,2,FALSE)</f>
        <v>#N/A</v>
      </c>
    </row>
    <row r="1370" spans="1:18">
      <c r="A1370" t="s">
        <v>1097</v>
      </c>
      <c r="B1370" t="s">
        <v>1</v>
      </c>
      <c r="C1370" t="s">
        <v>55</v>
      </c>
      <c r="D1370">
        <v>-128.4521</v>
      </c>
      <c r="E1370">
        <v>5.9208999999999996</v>
      </c>
      <c r="F1370" t="s">
        <v>722</v>
      </c>
      <c r="G1370" t="s">
        <v>722</v>
      </c>
      <c r="H1370">
        <v>1287</v>
      </c>
      <c r="I1370">
        <v>144</v>
      </c>
      <c r="J1370">
        <v>0.29830000000000001</v>
      </c>
      <c r="K1370" t="s">
        <v>722</v>
      </c>
      <c r="L1370" t="s">
        <v>722</v>
      </c>
      <c r="M1370" t="s">
        <v>722</v>
      </c>
      <c r="N1370">
        <v>10.6944</v>
      </c>
      <c r="O1370">
        <v>-1.29</v>
      </c>
      <c r="P1370">
        <v>3.7597</v>
      </c>
      <c r="Q1370" t="s">
        <v>722</v>
      </c>
      <c r="R1370" t="e">
        <f>VLOOKUP(A1370,player_info!B:C,2,FALSE)</f>
        <v>#N/A</v>
      </c>
    </row>
    <row r="1371" spans="1:18">
      <c r="A1371" t="s">
        <v>538</v>
      </c>
      <c r="B1371" t="s">
        <v>1</v>
      </c>
      <c r="C1371" t="s">
        <v>39</v>
      </c>
      <c r="D1371">
        <v>-128.50380000000001</v>
      </c>
      <c r="E1371">
        <v>5.8693</v>
      </c>
      <c r="F1371">
        <v>4.8</v>
      </c>
      <c r="G1371" t="s">
        <v>722</v>
      </c>
      <c r="H1371">
        <v>1288</v>
      </c>
      <c r="I1371">
        <v>145</v>
      </c>
      <c r="J1371">
        <v>0.51029999999999998</v>
      </c>
      <c r="K1371" t="s">
        <v>722</v>
      </c>
      <c r="L1371" t="s">
        <v>722</v>
      </c>
      <c r="M1371" t="s">
        <v>722</v>
      </c>
      <c r="N1371">
        <v>10.9422</v>
      </c>
      <c r="O1371">
        <v>-0.14710000000000001</v>
      </c>
      <c r="P1371">
        <v>5.6276999999999999</v>
      </c>
      <c r="Q1371" t="s">
        <v>722</v>
      </c>
      <c r="R1371" t="e">
        <f>VLOOKUP(A1371,player_info!B:C,2,FALSE)</f>
        <v>#N/A</v>
      </c>
    </row>
    <row r="1372" spans="1:18">
      <c r="A1372" t="s">
        <v>1098</v>
      </c>
      <c r="B1372" t="s">
        <v>1</v>
      </c>
      <c r="C1372" t="s">
        <v>34</v>
      </c>
      <c r="D1372">
        <v>-128.99709999999999</v>
      </c>
      <c r="E1372">
        <v>5.3758999999999997</v>
      </c>
      <c r="F1372" t="s">
        <v>722</v>
      </c>
      <c r="G1372" t="s">
        <v>722</v>
      </c>
      <c r="H1372">
        <v>1289</v>
      </c>
      <c r="I1372">
        <v>146</v>
      </c>
      <c r="J1372">
        <v>8.09E-2</v>
      </c>
      <c r="K1372" t="s">
        <v>722</v>
      </c>
      <c r="L1372" t="s">
        <v>722</v>
      </c>
      <c r="M1372" t="s">
        <v>722</v>
      </c>
      <c r="N1372">
        <v>15.7044</v>
      </c>
      <c r="O1372">
        <v>0</v>
      </c>
      <c r="P1372">
        <v>4.6418999999999997</v>
      </c>
      <c r="Q1372" t="s">
        <v>722</v>
      </c>
      <c r="R1372" t="e">
        <f>VLOOKUP(A1372,player_info!B:C,2,FALSE)</f>
        <v>#N/A</v>
      </c>
    </row>
    <row r="1373" spans="1:18">
      <c r="A1373" t="s">
        <v>573</v>
      </c>
      <c r="B1373" t="s">
        <v>1</v>
      </c>
      <c r="C1373" t="s">
        <v>47</v>
      </c>
      <c r="D1373">
        <v>-129.03100000000001</v>
      </c>
      <c r="E1373">
        <v>5.3421000000000003</v>
      </c>
      <c r="F1373">
        <v>2.7</v>
      </c>
      <c r="G1373" t="s">
        <v>722</v>
      </c>
      <c r="H1373">
        <v>1290</v>
      </c>
      <c r="I1373">
        <v>147</v>
      </c>
      <c r="J1373">
        <v>0.19089999999999999</v>
      </c>
      <c r="K1373" t="s">
        <v>722</v>
      </c>
      <c r="L1373" t="s">
        <v>722</v>
      </c>
      <c r="M1373" t="s">
        <v>722</v>
      </c>
      <c r="N1373">
        <v>9.7223000000000006</v>
      </c>
      <c r="O1373">
        <v>-4.1000000000000002E-2</v>
      </c>
      <c r="P1373">
        <v>5.7389000000000001</v>
      </c>
      <c r="Q1373" t="s">
        <v>722</v>
      </c>
      <c r="R1373" t="e">
        <f>VLOOKUP(A1373,player_info!B:C,2,FALSE)</f>
        <v>#N/A</v>
      </c>
    </row>
    <row r="1374" spans="1:18">
      <c r="A1374" t="s">
        <v>568</v>
      </c>
      <c r="B1374" t="s">
        <v>1</v>
      </c>
      <c r="C1374" t="s">
        <v>26</v>
      </c>
      <c r="D1374">
        <v>-129.1251</v>
      </c>
      <c r="E1374">
        <v>5.2480000000000002</v>
      </c>
      <c r="F1374">
        <v>12.2</v>
      </c>
      <c r="G1374" t="s">
        <v>722</v>
      </c>
      <c r="H1374">
        <v>1291</v>
      </c>
      <c r="I1374">
        <v>148</v>
      </c>
      <c r="J1374">
        <v>0.35699999999999998</v>
      </c>
      <c r="K1374" t="s">
        <v>722</v>
      </c>
      <c r="L1374" t="s">
        <v>722</v>
      </c>
      <c r="M1374" t="s">
        <v>722</v>
      </c>
      <c r="N1374">
        <v>8.6846999999999994</v>
      </c>
      <c r="O1374">
        <v>1</v>
      </c>
      <c r="P1374">
        <v>6.2967000000000004</v>
      </c>
      <c r="Q1374" t="s">
        <v>722</v>
      </c>
      <c r="R1374" t="e">
        <f>VLOOKUP(A1374,player_info!B:C,2,FALSE)</f>
        <v>#N/A</v>
      </c>
    </row>
    <row r="1375" spans="1:18">
      <c r="A1375" t="s">
        <v>308</v>
      </c>
      <c r="B1375" t="s">
        <v>0</v>
      </c>
      <c r="C1375" t="s">
        <v>132</v>
      </c>
      <c r="D1375">
        <v>-129.22300000000001</v>
      </c>
      <c r="E1375">
        <v>137.9272</v>
      </c>
      <c r="F1375">
        <v>9.9</v>
      </c>
      <c r="G1375" t="s">
        <v>722</v>
      </c>
      <c r="H1375">
        <v>1292</v>
      </c>
      <c r="I1375">
        <v>29</v>
      </c>
      <c r="J1375">
        <v>20.822399999999998</v>
      </c>
      <c r="K1375" t="s">
        <v>722</v>
      </c>
      <c r="L1375" t="s">
        <v>722</v>
      </c>
      <c r="M1375" t="s">
        <v>722</v>
      </c>
      <c r="N1375">
        <v>172.11089999999999</v>
      </c>
      <c r="O1375">
        <v>3.5019999999999998</v>
      </c>
      <c r="P1375">
        <v>8.8774999999999995</v>
      </c>
      <c r="Q1375">
        <v>3</v>
      </c>
      <c r="R1375" t="e">
        <f>VLOOKUP(A1375,player_info!B:C,2,FALSE)</f>
        <v>#N/A</v>
      </c>
    </row>
    <row r="1376" spans="1:18">
      <c r="A1376" t="s">
        <v>491</v>
      </c>
      <c r="B1376" t="s">
        <v>1</v>
      </c>
      <c r="C1376" t="s">
        <v>39</v>
      </c>
      <c r="D1376">
        <v>-129.31870000000001</v>
      </c>
      <c r="E1376">
        <v>5.0544000000000002</v>
      </c>
      <c r="F1376" t="s">
        <v>722</v>
      </c>
      <c r="G1376" t="s">
        <v>722</v>
      </c>
      <c r="H1376">
        <v>1293</v>
      </c>
      <c r="I1376">
        <v>149</v>
      </c>
      <c r="J1376">
        <v>0.34660000000000002</v>
      </c>
      <c r="K1376" t="s">
        <v>722</v>
      </c>
      <c r="L1376" t="s">
        <v>722</v>
      </c>
      <c r="M1376" t="s">
        <v>722</v>
      </c>
      <c r="N1376">
        <v>12.0313</v>
      </c>
      <c r="O1376">
        <v>0</v>
      </c>
      <c r="P1376">
        <v>3.0720000000000001</v>
      </c>
      <c r="Q1376" t="s">
        <v>722</v>
      </c>
      <c r="R1376" t="e">
        <f>VLOOKUP(A1376,player_info!B:C,2,FALSE)</f>
        <v>#N/A</v>
      </c>
    </row>
    <row r="1377" spans="1:18">
      <c r="A1377" t="s">
        <v>1099</v>
      </c>
      <c r="B1377" t="s">
        <v>1</v>
      </c>
      <c r="C1377" t="s">
        <v>34</v>
      </c>
      <c r="D1377">
        <v>-129.6455</v>
      </c>
      <c r="E1377">
        <v>4.7275</v>
      </c>
      <c r="F1377" t="s">
        <v>722</v>
      </c>
      <c r="G1377" t="s">
        <v>722</v>
      </c>
      <c r="H1377">
        <v>1294</v>
      </c>
      <c r="I1377">
        <v>150</v>
      </c>
      <c r="J1377">
        <v>0.15290000000000001</v>
      </c>
      <c r="K1377" t="s">
        <v>722</v>
      </c>
      <c r="L1377" t="s">
        <v>722</v>
      </c>
      <c r="M1377" t="s">
        <v>722</v>
      </c>
      <c r="N1377">
        <v>9.9979999999999993</v>
      </c>
      <c r="O1377">
        <v>-2.1899999999999999E-2</v>
      </c>
      <c r="P1377">
        <v>5.7050999999999998</v>
      </c>
      <c r="Q1377" t="s">
        <v>722</v>
      </c>
      <c r="R1377" t="e">
        <f>VLOOKUP(A1377,player_info!B:C,2,FALSE)</f>
        <v>#N/A</v>
      </c>
    </row>
    <row r="1378" spans="1:18">
      <c r="A1378" t="s">
        <v>1100</v>
      </c>
      <c r="B1378" t="s">
        <v>1</v>
      </c>
      <c r="C1378" t="s">
        <v>68</v>
      </c>
      <c r="D1378">
        <v>-129.685</v>
      </c>
      <c r="E1378">
        <v>4.6879999999999997</v>
      </c>
      <c r="F1378" t="s">
        <v>722</v>
      </c>
      <c r="G1378" t="s">
        <v>722</v>
      </c>
      <c r="H1378">
        <v>1295</v>
      </c>
      <c r="I1378">
        <v>151</v>
      </c>
      <c r="J1378">
        <v>0.24260000000000001</v>
      </c>
      <c r="K1378" t="s">
        <v>722</v>
      </c>
      <c r="L1378" t="s">
        <v>722</v>
      </c>
      <c r="M1378" t="s">
        <v>722</v>
      </c>
      <c r="N1378">
        <v>12.911</v>
      </c>
      <c r="O1378">
        <v>-4.71</v>
      </c>
      <c r="P1378">
        <v>4.2843999999999998</v>
      </c>
      <c r="Q1378" t="s">
        <v>722</v>
      </c>
      <c r="R1378" t="e">
        <f>VLOOKUP(A1378,player_info!B:C,2,FALSE)</f>
        <v>#N/A</v>
      </c>
    </row>
    <row r="1379" spans="1:18">
      <c r="A1379" t="s">
        <v>1101</v>
      </c>
      <c r="B1379" t="s">
        <v>1</v>
      </c>
      <c r="C1379" t="s">
        <v>88</v>
      </c>
      <c r="D1379">
        <v>-129.9119</v>
      </c>
      <c r="E1379">
        <v>4.4611999999999998</v>
      </c>
      <c r="F1379">
        <v>8.1</v>
      </c>
      <c r="G1379" t="s">
        <v>722</v>
      </c>
      <c r="H1379">
        <v>1296</v>
      </c>
      <c r="I1379">
        <v>152</v>
      </c>
      <c r="J1379">
        <v>0.1133</v>
      </c>
      <c r="K1379" t="s">
        <v>722</v>
      </c>
      <c r="L1379" t="s">
        <v>722</v>
      </c>
      <c r="M1379" t="s">
        <v>722</v>
      </c>
      <c r="N1379">
        <v>8.5298999999999996</v>
      </c>
      <c r="O1379">
        <v>0.39789999999999998</v>
      </c>
      <c r="P1379">
        <v>6.2496</v>
      </c>
      <c r="Q1379" t="s">
        <v>722</v>
      </c>
      <c r="R1379" t="e">
        <f>VLOOKUP(A1379,player_info!B:C,2,FALSE)</f>
        <v>#N/A</v>
      </c>
    </row>
    <row r="1380" spans="1:18">
      <c r="A1380" t="s">
        <v>1102</v>
      </c>
      <c r="B1380" t="s">
        <v>1</v>
      </c>
      <c r="C1380" t="s">
        <v>341</v>
      </c>
      <c r="D1380">
        <v>-129.9434</v>
      </c>
      <c r="E1380">
        <v>4.4295999999999998</v>
      </c>
      <c r="F1380">
        <v>1.5</v>
      </c>
      <c r="G1380" t="s">
        <v>722</v>
      </c>
      <c r="H1380">
        <v>1297</v>
      </c>
      <c r="I1380">
        <v>153</v>
      </c>
      <c r="J1380">
        <v>0.254</v>
      </c>
      <c r="K1380" t="s">
        <v>722</v>
      </c>
      <c r="L1380" t="s">
        <v>722</v>
      </c>
      <c r="M1380" t="s">
        <v>722</v>
      </c>
      <c r="N1380">
        <v>7.9051999999999998</v>
      </c>
      <c r="O1380">
        <v>-0.36</v>
      </c>
      <c r="P1380">
        <v>4.8483999999999998</v>
      </c>
      <c r="Q1380" t="s">
        <v>722</v>
      </c>
      <c r="R1380" t="e">
        <f>VLOOKUP(A1380,player_info!B:C,2,FALSE)</f>
        <v>#N/A</v>
      </c>
    </row>
    <row r="1381" spans="1:18">
      <c r="A1381" t="s">
        <v>544</v>
      </c>
      <c r="B1381" t="s">
        <v>1</v>
      </c>
      <c r="C1381" t="s">
        <v>26</v>
      </c>
      <c r="D1381">
        <v>-130.1069</v>
      </c>
      <c r="E1381">
        <v>4.2662000000000004</v>
      </c>
      <c r="F1381" t="s">
        <v>722</v>
      </c>
      <c r="G1381" t="s">
        <v>722</v>
      </c>
      <c r="H1381">
        <v>1298</v>
      </c>
      <c r="I1381">
        <v>154</v>
      </c>
      <c r="J1381">
        <v>0.25790000000000002</v>
      </c>
      <c r="K1381" t="s">
        <v>722</v>
      </c>
      <c r="L1381" t="s">
        <v>722</v>
      </c>
      <c r="M1381" t="s">
        <v>722</v>
      </c>
      <c r="N1381">
        <v>9.2856000000000005</v>
      </c>
      <c r="O1381">
        <v>-0.1047</v>
      </c>
      <c r="P1381">
        <v>5.8343999999999996</v>
      </c>
      <c r="Q1381" t="s">
        <v>722</v>
      </c>
      <c r="R1381" t="e">
        <f>VLOOKUP(A1381,player_info!B:C,2,FALSE)</f>
        <v>#N/A</v>
      </c>
    </row>
    <row r="1382" spans="1:18">
      <c r="A1382" t="s">
        <v>1103</v>
      </c>
      <c r="B1382" t="s">
        <v>1</v>
      </c>
      <c r="C1382" t="s">
        <v>68</v>
      </c>
      <c r="D1382">
        <v>-130.28800000000001</v>
      </c>
      <c r="E1382">
        <v>4.0850999999999997</v>
      </c>
      <c r="F1382">
        <v>1</v>
      </c>
      <c r="G1382" t="s">
        <v>722</v>
      </c>
      <c r="H1382">
        <v>1299</v>
      </c>
      <c r="I1382">
        <v>155</v>
      </c>
      <c r="J1382">
        <v>0.2046</v>
      </c>
      <c r="K1382" t="s">
        <v>722</v>
      </c>
      <c r="L1382" t="s">
        <v>722</v>
      </c>
      <c r="M1382" t="s">
        <v>722</v>
      </c>
      <c r="N1382">
        <v>8.5126000000000008</v>
      </c>
      <c r="O1382">
        <v>-0.24</v>
      </c>
      <c r="P1382">
        <v>5.7100999999999997</v>
      </c>
      <c r="Q1382" t="s">
        <v>722</v>
      </c>
      <c r="R1382" t="e">
        <f>VLOOKUP(A1382,player_info!B:C,2,FALSE)</f>
        <v>#N/A</v>
      </c>
    </row>
    <row r="1383" spans="1:18">
      <c r="A1383" t="s">
        <v>551</v>
      </c>
      <c r="B1383" t="s">
        <v>1</v>
      </c>
      <c r="C1383" t="s">
        <v>55</v>
      </c>
      <c r="D1383">
        <v>-130.44159999999999</v>
      </c>
      <c r="E1383">
        <v>3.9314</v>
      </c>
      <c r="F1383">
        <v>2.4</v>
      </c>
      <c r="G1383" t="s">
        <v>722</v>
      </c>
      <c r="H1383">
        <v>1300</v>
      </c>
      <c r="I1383">
        <v>156</v>
      </c>
      <c r="J1383">
        <v>0.1234</v>
      </c>
      <c r="K1383" t="s">
        <v>722</v>
      </c>
      <c r="L1383" t="s">
        <v>722</v>
      </c>
      <c r="M1383" t="s">
        <v>722</v>
      </c>
      <c r="N1383">
        <v>6.3578999999999999</v>
      </c>
      <c r="O1383">
        <v>1.5</v>
      </c>
      <c r="P1383">
        <v>6.4661</v>
      </c>
      <c r="Q1383" t="s">
        <v>722</v>
      </c>
      <c r="R1383" t="e">
        <f>VLOOKUP(A1383,player_info!B:C,2,FALSE)</f>
        <v>#N/A</v>
      </c>
    </row>
    <row r="1384" spans="1:18">
      <c r="A1384" t="s">
        <v>606</v>
      </c>
      <c r="B1384" t="s">
        <v>1</v>
      </c>
      <c r="C1384" t="s">
        <v>71</v>
      </c>
      <c r="D1384">
        <v>-130.54349999999999</v>
      </c>
      <c r="E1384">
        <v>3.8294999999999999</v>
      </c>
      <c r="F1384">
        <v>109.3</v>
      </c>
      <c r="G1384" t="s">
        <v>722</v>
      </c>
      <c r="H1384">
        <v>1301</v>
      </c>
      <c r="I1384">
        <v>157</v>
      </c>
      <c r="J1384">
        <v>9.0899999999999995E-2</v>
      </c>
      <c r="K1384" t="s">
        <v>722</v>
      </c>
      <c r="L1384" t="s">
        <v>722</v>
      </c>
      <c r="M1384" t="s">
        <v>722</v>
      </c>
      <c r="N1384">
        <v>6.0064000000000002</v>
      </c>
      <c r="O1384">
        <v>1.1000000000000001</v>
      </c>
      <c r="P1384">
        <v>6.3212000000000002</v>
      </c>
      <c r="Q1384" t="s">
        <v>722</v>
      </c>
      <c r="R1384" t="e">
        <f>VLOOKUP(A1384,player_info!B:C,2,FALSE)</f>
        <v>#N/A</v>
      </c>
    </row>
    <row r="1385" spans="1:18">
      <c r="A1385" t="s">
        <v>1104</v>
      </c>
      <c r="B1385" t="s">
        <v>1</v>
      </c>
      <c r="C1385" t="s">
        <v>341</v>
      </c>
      <c r="D1385">
        <v>-130.5864</v>
      </c>
      <c r="E1385">
        <v>3.7866</v>
      </c>
      <c r="F1385">
        <v>4.2</v>
      </c>
      <c r="G1385" t="s">
        <v>722</v>
      </c>
      <c r="H1385">
        <v>1302</v>
      </c>
      <c r="I1385">
        <v>158</v>
      </c>
      <c r="J1385">
        <v>0.1736</v>
      </c>
      <c r="K1385" t="s">
        <v>722</v>
      </c>
      <c r="L1385" t="s">
        <v>722</v>
      </c>
      <c r="M1385" t="s">
        <v>722</v>
      </c>
      <c r="N1385">
        <v>10.625</v>
      </c>
      <c r="O1385">
        <v>-0.25700000000000001</v>
      </c>
      <c r="P1385">
        <v>5.8288000000000002</v>
      </c>
      <c r="Q1385" t="s">
        <v>722</v>
      </c>
      <c r="R1385" t="e">
        <f>VLOOKUP(A1385,player_info!B:C,2,FALSE)</f>
        <v>#N/A</v>
      </c>
    </row>
    <row r="1386" spans="1:18">
      <c r="A1386" t="s">
        <v>566</v>
      </c>
      <c r="B1386" t="s">
        <v>1</v>
      </c>
      <c r="C1386" t="s">
        <v>57</v>
      </c>
      <c r="D1386">
        <v>-130.6823</v>
      </c>
      <c r="E1386">
        <v>3.6907000000000001</v>
      </c>
      <c r="F1386" t="s">
        <v>722</v>
      </c>
      <c r="G1386" t="s">
        <v>722</v>
      </c>
      <c r="H1386">
        <v>1303</v>
      </c>
      <c r="I1386">
        <v>159</v>
      </c>
      <c r="J1386">
        <v>0.1731</v>
      </c>
      <c r="K1386" t="s">
        <v>722</v>
      </c>
      <c r="L1386" t="s">
        <v>722</v>
      </c>
      <c r="M1386" t="s">
        <v>722</v>
      </c>
      <c r="N1386">
        <v>7.7298999999999998</v>
      </c>
      <c r="O1386">
        <v>-0.83069999999999999</v>
      </c>
      <c r="P1386">
        <v>3.4262999999999999</v>
      </c>
      <c r="Q1386" t="s">
        <v>722</v>
      </c>
      <c r="R1386" t="e">
        <f>VLOOKUP(A1386,player_info!B:C,2,FALSE)</f>
        <v>#N/A</v>
      </c>
    </row>
    <row r="1387" spans="1:18">
      <c r="A1387" t="s">
        <v>1105</v>
      </c>
      <c r="B1387" t="s">
        <v>1</v>
      </c>
      <c r="C1387" t="s">
        <v>341</v>
      </c>
      <c r="D1387">
        <v>-130.83779999999999</v>
      </c>
      <c r="E1387">
        <v>3.5352999999999999</v>
      </c>
      <c r="F1387" t="s">
        <v>722</v>
      </c>
      <c r="G1387" t="s">
        <v>722</v>
      </c>
      <c r="H1387">
        <v>1304</v>
      </c>
      <c r="I1387">
        <v>160</v>
      </c>
      <c r="J1387">
        <v>6.59E-2</v>
      </c>
      <c r="K1387" t="s">
        <v>722</v>
      </c>
      <c r="L1387" t="s">
        <v>722</v>
      </c>
      <c r="M1387" t="s">
        <v>722</v>
      </c>
      <c r="N1387">
        <v>12.3805</v>
      </c>
      <c r="O1387">
        <v>-0.39</v>
      </c>
      <c r="P1387">
        <v>4.8491</v>
      </c>
      <c r="Q1387" t="s">
        <v>722</v>
      </c>
      <c r="R1387" t="e">
        <f>VLOOKUP(A1387,player_info!B:C,2,FALSE)</f>
        <v>#N/A</v>
      </c>
    </row>
    <row r="1388" spans="1:18">
      <c r="A1388" t="s">
        <v>610</v>
      </c>
      <c r="B1388" t="s">
        <v>1</v>
      </c>
      <c r="C1388" t="s">
        <v>39</v>
      </c>
      <c r="D1388">
        <v>-130.87309999999999</v>
      </c>
      <c r="E1388">
        <v>3.5</v>
      </c>
      <c r="F1388">
        <v>71.900000000000006</v>
      </c>
      <c r="G1388" t="s">
        <v>722</v>
      </c>
      <c r="H1388">
        <v>1305</v>
      </c>
      <c r="I1388">
        <v>161</v>
      </c>
      <c r="J1388">
        <v>0.1147</v>
      </c>
      <c r="K1388" t="s">
        <v>722</v>
      </c>
      <c r="L1388" t="s">
        <v>722</v>
      </c>
      <c r="M1388" t="s">
        <v>722</v>
      </c>
      <c r="N1388">
        <v>3.5</v>
      </c>
      <c r="O1388">
        <v>3.5</v>
      </c>
      <c r="P1388" t="s">
        <v>722</v>
      </c>
      <c r="Q1388" t="s">
        <v>722</v>
      </c>
      <c r="R1388">
        <f>VLOOKUP(A1388,player_info!B:C,2,FALSE)</f>
        <v>19</v>
      </c>
    </row>
    <row r="1389" spans="1:18">
      <c r="A1389" t="s">
        <v>577</v>
      </c>
      <c r="B1389" t="s">
        <v>1</v>
      </c>
      <c r="C1389" t="s">
        <v>341</v>
      </c>
      <c r="D1389">
        <v>-130.9342</v>
      </c>
      <c r="E1389">
        <v>3.4388000000000001</v>
      </c>
      <c r="F1389">
        <v>33.6</v>
      </c>
      <c r="G1389" t="s">
        <v>722</v>
      </c>
      <c r="H1389">
        <v>1306</v>
      </c>
      <c r="I1389">
        <v>162</v>
      </c>
      <c r="J1389">
        <v>0.14630000000000001</v>
      </c>
      <c r="K1389" t="s">
        <v>722</v>
      </c>
      <c r="L1389" t="s">
        <v>722</v>
      </c>
      <c r="M1389" t="s">
        <v>722</v>
      </c>
      <c r="N1389">
        <v>8.3252000000000006</v>
      </c>
      <c r="O1389">
        <v>-0.27</v>
      </c>
      <c r="P1389">
        <v>5.9633000000000003</v>
      </c>
      <c r="Q1389" t="s">
        <v>722</v>
      </c>
      <c r="R1389" t="e">
        <f>VLOOKUP(A1389,player_info!B:C,2,FALSE)</f>
        <v>#N/A</v>
      </c>
    </row>
    <row r="1390" spans="1:18">
      <c r="A1390" t="s">
        <v>543</v>
      </c>
      <c r="B1390" t="s">
        <v>1</v>
      </c>
      <c r="C1390" t="s">
        <v>24</v>
      </c>
      <c r="D1390">
        <v>-131.04140000000001</v>
      </c>
      <c r="E1390">
        <v>3.3317000000000001</v>
      </c>
      <c r="F1390">
        <v>2.2000000000000002</v>
      </c>
      <c r="G1390" t="s">
        <v>722</v>
      </c>
      <c r="H1390">
        <v>1307</v>
      </c>
      <c r="I1390">
        <v>163</v>
      </c>
      <c r="J1390">
        <v>8.7099999999999997E-2</v>
      </c>
      <c r="K1390" t="s">
        <v>722</v>
      </c>
      <c r="L1390" t="s">
        <v>722</v>
      </c>
      <c r="M1390" t="s">
        <v>722</v>
      </c>
      <c r="N1390">
        <v>9.7194000000000003</v>
      </c>
      <c r="O1390">
        <v>-0.09</v>
      </c>
      <c r="P1390">
        <v>5.6134000000000004</v>
      </c>
      <c r="Q1390" t="s">
        <v>722</v>
      </c>
      <c r="R1390" t="e">
        <f>VLOOKUP(A1390,player_info!B:C,2,FALSE)</f>
        <v>#N/A</v>
      </c>
    </row>
    <row r="1391" spans="1:18">
      <c r="A1391" t="s">
        <v>552</v>
      </c>
      <c r="B1391" t="s">
        <v>1</v>
      </c>
      <c r="C1391" t="s">
        <v>41</v>
      </c>
      <c r="D1391">
        <v>-131.11969999999999</v>
      </c>
      <c r="E1391">
        <v>3.2532999999999999</v>
      </c>
      <c r="F1391">
        <v>13.6</v>
      </c>
      <c r="G1391" t="s">
        <v>722</v>
      </c>
      <c r="H1391">
        <v>1308</v>
      </c>
      <c r="I1391">
        <v>164</v>
      </c>
      <c r="J1391">
        <v>0.13400000000000001</v>
      </c>
      <c r="K1391" t="s">
        <v>722</v>
      </c>
      <c r="L1391" t="s">
        <v>722</v>
      </c>
      <c r="M1391" t="s">
        <v>722</v>
      </c>
      <c r="N1391">
        <v>7.3590999999999998</v>
      </c>
      <c r="O1391">
        <v>0</v>
      </c>
      <c r="P1391">
        <v>5.5843999999999996</v>
      </c>
      <c r="Q1391" t="s">
        <v>722</v>
      </c>
      <c r="R1391" t="e">
        <f>VLOOKUP(A1391,player_info!B:C,2,FALSE)</f>
        <v>#N/A</v>
      </c>
    </row>
    <row r="1392" spans="1:18">
      <c r="A1392" t="s">
        <v>1106</v>
      </c>
      <c r="B1392" t="s">
        <v>1</v>
      </c>
      <c r="C1392" t="s">
        <v>62</v>
      </c>
      <c r="D1392">
        <v>-131.13720000000001</v>
      </c>
      <c r="E1392">
        <v>3.2357999999999998</v>
      </c>
      <c r="F1392" t="s">
        <v>722</v>
      </c>
      <c r="G1392" t="s">
        <v>722</v>
      </c>
      <c r="H1392">
        <v>1309</v>
      </c>
      <c r="I1392">
        <v>165</v>
      </c>
      <c r="J1392">
        <v>0.2344</v>
      </c>
      <c r="K1392" t="s">
        <v>722</v>
      </c>
      <c r="L1392" t="s">
        <v>722</v>
      </c>
      <c r="M1392" t="s">
        <v>722</v>
      </c>
      <c r="N1392">
        <v>5.8015999999999996</v>
      </c>
      <c r="O1392">
        <v>-0.3</v>
      </c>
      <c r="P1392">
        <v>5.5121000000000002</v>
      </c>
      <c r="Q1392" t="s">
        <v>722</v>
      </c>
      <c r="R1392" t="e">
        <f>VLOOKUP(A1392,player_info!B:C,2,FALSE)</f>
        <v>#N/A</v>
      </c>
    </row>
    <row r="1393" spans="1:18">
      <c r="A1393" t="s">
        <v>558</v>
      </c>
      <c r="B1393" t="s">
        <v>1</v>
      </c>
      <c r="C1393" t="s">
        <v>28</v>
      </c>
      <c r="D1393">
        <v>-131.37020000000001</v>
      </c>
      <c r="E1393">
        <v>3.0028000000000001</v>
      </c>
      <c r="F1393">
        <v>0.1</v>
      </c>
      <c r="G1393" t="s">
        <v>722</v>
      </c>
      <c r="H1393">
        <v>1310</v>
      </c>
      <c r="I1393">
        <v>166</v>
      </c>
      <c r="J1393">
        <v>1.8599999999999998E-2</v>
      </c>
      <c r="K1393" t="s">
        <v>722</v>
      </c>
      <c r="L1393" t="s">
        <v>722</v>
      </c>
      <c r="M1393" t="s">
        <v>722</v>
      </c>
      <c r="N1393">
        <v>7.9024000000000001</v>
      </c>
      <c r="O1393">
        <v>-0.22</v>
      </c>
      <c r="P1393">
        <v>5.8010000000000002</v>
      </c>
      <c r="Q1393" t="s">
        <v>722</v>
      </c>
      <c r="R1393" t="e">
        <f>VLOOKUP(A1393,player_info!B:C,2,FALSE)</f>
        <v>#N/A</v>
      </c>
    </row>
    <row r="1394" spans="1:18">
      <c r="A1394" t="s">
        <v>1107</v>
      </c>
      <c r="B1394" t="s">
        <v>1</v>
      </c>
      <c r="C1394" t="s">
        <v>83</v>
      </c>
      <c r="D1394">
        <v>-131.37309999999999</v>
      </c>
      <c r="E1394">
        <v>3</v>
      </c>
      <c r="F1394" t="s">
        <v>722</v>
      </c>
      <c r="G1394" t="s">
        <v>722</v>
      </c>
      <c r="H1394">
        <v>1311</v>
      </c>
      <c r="I1394">
        <v>167</v>
      </c>
      <c r="J1394">
        <v>9.4899999999999998E-2</v>
      </c>
      <c r="K1394" t="s">
        <v>722</v>
      </c>
      <c r="L1394" t="s">
        <v>722</v>
      </c>
      <c r="M1394" t="s">
        <v>722</v>
      </c>
      <c r="N1394">
        <v>3</v>
      </c>
      <c r="O1394">
        <v>3</v>
      </c>
      <c r="P1394" t="s">
        <v>722</v>
      </c>
      <c r="Q1394" t="s">
        <v>722</v>
      </c>
      <c r="R1394" t="e">
        <f>VLOOKUP(A1394,player_info!B:C,2,FALSE)</f>
        <v>#N/A</v>
      </c>
    </row>
    <row r="1395" spans="1:18">
      <c r="A1395" t="s">
        <v>594</v>
      </c>
      <c r="B1395" t="s">
        <v>1</v>
      </c>
      <c r="C1395" t="s">
        <v>24</v>
      </c>
      <c r="D1395">
        <v>-131.40459999999999</v>
      </c>
      <c r="E1395">
        <v>2.9683999999999999</v>
      </c>
      <c r="F1395">
        <v>47.7</v>
      </c>
      <c r="G1395" t="s">
        <v>722</v>
      </c>
      <c r="H1395">
        <v>1312</v>
      </c>
      <c r="I1395">
        <v>168</v>
      </c>
      <c r="J1395">
        <v>0.1321</v>
      </c>
      <c r="K1395" t="s">
        <v>722</v>
      </c>
      <c r="L1395" t="s">
        <v>722</v>
      </c>
      <c r="M1395" t="s">
        <v>722</v>
      </c>
      <c r="N1395">
        <v>5.8888999999999996</v>
      </c>
      <c r="O1395">
        <v>0</v>
      </c>
      <c r="P1395">
        <v>6.3856999999999999</v>
      </c>
      <c r="Q1395" t="s">
        <v>722</v>
      </c>
      <c r="R1395" t="e">
        <f>VLOOKUP(A1395,player_info!B:C,2,FALSE)</f>
        <v>#N/A</v>
      </c>
    </row>
    <row r="1396" spans="1:18">
      <c r="A1396" t="s">
        <v>1108</v>
      </c>
      <c r="B1396" t="s">
        <v>1</v>
      </c>
      <c r="C1396" t="s">
        <v>722</v>
      </c>
      <c r="D1396">
        <v>-131.53120000000001</v>
      </c>
      <c r="E1396">
        <v>2.8418000000000001</v>
      </c>
      <c r="F1396" t="s">
        <v>722</v>
      </c>
      <c r="G1396" t="s">
        <v>722</v>
      </c>
      <c r="H1396">
        <v>1313</v>
      </c>
      <c r="I1396">
        <v>169</v>
      </c>
      <c r="J1396">
        <v>1.29E-2</v>
      </c>
      <c r="K1396" t="s">
        <v>722</v>
      </c>
      <c r="L1396" t="s">
        <v>722</v>
      </c>
      <c r="M1396" t="s">
        <v>722</v>
      </c>
      <c r="N1396">
        <v>7.3948</v>
      </c>
      <c r="O1396">
        <v>0</v>
      </c>
      <c r="P1396">
        <v>5.9893000000000001</v>
      </c>
      <c r="Q1396" t="s">
        <v>722</v>
      </c>
      <c r="R1396" t="e">
        <f>VLOOKUP(A1396,player_info!B:C,2,FALSE)</f>
        <v>#N/A</v>
      </c>
    </row>
    <row r="1397" spans="1:18">
      <c r="A1397" t="s">
        <v>1109</v>
      </c>
      <c r="B1397" t="s">
        <v>1</v>
      </c>
      <c r="C1397" t="s">
        <v>41</v>
      </c>
      <c r="D1397">
        <v>-131.54220000000001</v>
      </c>
      <c r="E1397">
        <v>2.8309000000000002</v>
      </c>
      <c r="F1397" t="s">
        <v>722</v>
      </c>
      <c r="G1397" t="s">
        <v>722</v>
      </c>
      <c r="H1397">
        <v>1314</v>
      </c>
      <c r="I1397">
        <v>170</v>
      </c>
      <c r="J1397">
        <v>3.6999999999999998E-2</v>
      </c>
      <c r="K1397" t="s">
        <v>722</v>
      </c>
      <c r="L1397" t="s">
        <v>722</v>
      </c>
      <c r="M1397" t="s">
        <v>722</v>
      </c>
      <c r="N1397">
        <v>3.2317999999999998</v>
      </c>
      <c r="O1397">
        <v>2.1</v>
      </c>
      <c r="P1397">
        <v>7.0496999999999996</v>
      </c>
      <c r="Q1397" t="s">
        <v>722</v>
      </c>
      <c r="R1397" t="e">
        <f>VLOOKUP(A1397,player_info!B:C,2,FALSE)</f>
        <v>#N/A</v>
      </c>
    </row>
    <row r="1398" spans="1:18">
      <c r="A1398" t="s">
        <v>1110</v>
      </c>
      <c r="B1398" t="s">
        <v>1</v>
      </c>
      <c r="C1398" t="s">
        <v>341</v>
      </c>
      <c r="D1398">
        <v>-131.54589999999999</v>
      </c>
      <c r="E1398">
        <v>2.8271000000000002</v>
      </c>
      <c r="F1398">
        <v>18.7</v>
      </c>
      <c r="G1398" t="s">
        <v>722</v>
      </c>
      <c r="H1398">
        <v>1315</v>
      </c>
      <c r="I1398">
        <v>171</v>
      </c>
      <c r="J1398">
        <v>0.1052</v>
      </c>
      <c r="K1398" t="s">
        <v>722</v>
      </c>
      <c r="L1398" t="s">
        <v>722</v>
      </c>
      <c r="M1398" t="s">
        <v>722</v>
      </c>
      <c r="N1398">
        <v>9.1822999999999997</v>
      </c>
      <c r="O1398">
        <v>-1.3893</v>
      </c>
      <c r="P1398">
        <v>5.6512000000000002</v>
      </c>
      <c r="Q1398" t="s">
        <v>722</v>
      </c>
      <c r="R1398" t="e">
        <f>VLOOKUP(A1398,player_info!B:C,2,FALSE)</f>
        <v>#N/A</v>
      </c>
    </row>
    <row r="1399" spans="1:18">
      <c r="A1399" t="s">
        <v>531</v>
      </c>
      <c r="B1399" t="s">
        <v>1</v>
      </c>
      <c r="C1399" t="s">
        <v>68</v>
      </c>
      <c r="D1399">
        <v>-131.61250000000001</v>
      </c>
      <c r="E1399">
        <v>2.7605</v>
      </c>
      <c r="F1399">
        <v>15.1</v>
      </c>
      <c r="G1399" t="s">
        <v>722</v>
      </c>
      <c r="H1399">
        <v>1316</v>
      </c>
      <c r="I1399">
        <v>172</v>
      </c>
      <c r="J1399">
        <v>0.10050000000000001</v>
      </c>
      <c r="K1399" t="s">
        <v>722</v>
      </c>
      <c r="L1399" t="s">
        <v>722</v>
      </c>
      <c r="M1399" t="s">
        <v>722</v>
      </c>
      <c r="N1399">
        <v>5.9343000000000004</v>
      </c>
      <c r="O1399">
        <v>0</v>
      </c>
      <c r="P1399">
        <v>6.1074000000000002</v>
      </c>
      <c r="Q1399" t="s">
        <v>722</v>
      </c>
      <c r="R1399" t="e">
        <f>VLOOKUP(A1399,player_info!B:C,2,FALSE)</f>
        <v>#N/A</v>
      </c>
    </row>
    <row r="1400" spans="1:18">
      <c r="A1400" t="s">
        <v>507</v>
      </c>
      <c r="B1400" t="s">
        <v>1</v>
      </c>
      <c r="C1400" t="s">
        <v>64</v>
      </c>
      <c r="D1400">
        <v>-131.68969999999999</v>
      </c>
      <c r="E1400">
        <v>2.6833999999999998</v>
      </c>
      <c r="F1400" t="s">
        <v>722</v>
      </c>
      <c r="G1400" t="s">
        <v>722</v>
      </c>
      <c r="H1400">
        <v>1317</v>
      </c>
      <c r="I1400">
        <v>173</v>
      </c>
      <c r="J1400">
        <v>6.7199999999999996E-2</v>
      </c>
      <c r="K1400" t="s">
        <v>722</v>
      </c>
      <c r="L1400" t="s">
        <v>722</v>
      </c>
      <c r="M1400" t="s">
        <v>722</v>
      </c>
      <c r="N1400">
        <v>9.1058000000000003</v>
      </c>
      <c r="O1400">
        <v>0</v>
      </c>
      <c r="P1400">
        <v>5.7663000000000002</v>
      </c>
      <c r="Q1400" t="s">
        <v>722</v>
      </c>
      <c r="R1400" t="e">
        <f>VLOOKUP(A1400,player_info!B:C,2,FALSE)</f>
        <v>#N/A</v>
      </c>
    </row>
    <row r="1401" spans="1:18">
      <c r="A1401" t="s">
        <v>502</v>
      </c>
      <c r="B1401" t="s">
        <v>1</v>
      </c>
      <c r="C1401" t="s">
        <v>44</v>
      </c>
      <c r="D1401">
        <v>-131.7364</v>
      </c>
      <c r="E1401">
        <v>2.6366000000000001</v>
      </c>
      <c r="F1401" t="s">
        <v>722</v>
      </c>
      <c r="G1401" t="s">
        <v>722</v>
      </c>
      <c r="H1401">
        <v>1318</v>
      </c>
      <c r="I1401">
        <v>174</v>
      </c>
      <c r="J1401">
        <v>9.2999999999999999E-2</v>
      </c>
      <c r="K1401" t="s">
        <v>722</v>
      </c>
      <c r="L1401" t="s">
        <v>722</v>
      </c>
      <c r="M1401" t="s">
        <v>722</v>
      </c>
      <c r="N1401">
        <v>11.505000000000001</v>
      </c>
      <c r="O1401">
        <v>-1.3301000000000001</v>
      </c>
      <c r="P1401">
        <v>5.4858000000000002</v>
      </c>
      <c r="Q1401" t="s">
        <v>722</v>
      </c>
      <c r="R1401" t="e">
        <f>VLOOKUP(A1401,player_info!B:C,2,FALSE)</f>
        <v>#N/A</v>
      </c>
    </row>
    <row r="1402" spans="1:18">
      <c r="A1402" t="s">
        <v>1111</v>
      </c>
      <c r="B1402" t="s">
        <v>739</v>
      </c>
      <c r="C1402" t="s">
        <v>30</v>
      </c>
      <c r="D1402">
        <v>-131.77590000000001</v>
      </c>
      <c r="E1402">
        <v>0</v>
      </c>
      <c r="F1402">
        <v>1.5</v>
      </c>
      <c r="G1402" t="s">
        <v>722</v>
      </c>
      <c r="H1402">
        <v>1399</v>
      </c>
      <c r="I1402">
        <v>218</v>
      </c>
      <c r="J1402">
        <v>0</v>
      </c>
      <c r="K1402" t="s">
        <v>722</v>
      </c>
      <c r="L1402" t="s">
        <v>722</v>
      </c>
      <c r="M1402" t="s">
        <v>722</v>
      </c>
      <c r="N1402">
        <v>0</v>
      </c>
      <c r="O1402">
        <v>0</v>
      </c>
      <c r="P1402" t="s">
        <v>722</v>
      </c>
      <c r="Q1402" t="s">
        <v>722</v>
      </c>
      <c r="R1402" t="e">
        <f>VLOOKUP(A1402,player_info!B:C,2,FALSE)</f>
        <v>#N/A</v>
      </c>
    </row>
    <row r="1403" spans="1:18">
      <c r="A1403" t="s">
        <v>1112</v>
      </c>
      <c r="B1403" t="s">
        <v>728</v>
      </c>
      <c r="C1403" t="s">
        <v>68</v>
      </c>
      <c r="D1403">
        <v>-131.77590000000001</v>
      </c>
      <c r="E1403">
        <v>0</v>
      </c>
      <c r="F1403" t="s">
        <v>722</v>
      </c>
      <c r="G1403" t="s">
        <v>722</v>
      </c>
      <c r="H1403">
        <v>1399</v>
      </c>
      <c r="I1403">
        <v>218</v>
      </c>
      <c r="J1403">
        <v>0</v>
      </c>
      <c r="K1403" t="s">
        <v>722</v>
      </c>
      <c r="L1403" t="s">
        <v>722</v>
      </c>
      <c r="M1403" t="s">
        <v>722</v>
      </c>
      <c r="N1403">
        <v>0</v>
      </c>
      <c r="O1403">
        <v>0</v>
      </c>
      <c r="P1403" t="s">
        <v>722</v>
      </c>
      <c r="Q1403" t="s">
        <v>722</v>
      </c>
      <c r="R1403" t="e">
        <f>VLOOKUP(A1403,player_info!B:C,2,FALSE)</f>
        <v>#N/A</v>
      </c>
    </row>
    <row r="1404" spans="1:18">
      <c r="A1404" t="s">
        <v>1113</v>
      </c>
      <c r="B1404" t="s">
        <v>725</v>
      </c>
      <c r="C1404" t="s">
        <v>341</v>
      </c>
      <c r="D1404">
        <v>-131.77590000000001</v>
      </c>
      <c r="E1404">
        <v>0</v>
      </c>
      <c r="F1404" t="s">
        <v>722</v>
      </c>
      <c r="G1404" t="s">
        <v>722</v>
      </c>
      <c r="H1404">
        <v>1399</v>
      </c>
      <c r="I1404">
        <v>218</v>
      </c>
      <c r="J1404">
        <v>0</v>
      </c>
      <c r="K1404" t="s">
        <v>722</v>
      </c>
      <c r="L1404" t="s">
        <v>722</v>
      </c>
      <c r="M1404" t="s">
        <v>722</v>
      </c>
      <c r="N1404">
        <v>0</v>
      </c>
      <c r="O1404">
        <v>0</v>
      </c>
      <c r="P1404" t="s">
        <v>722</v>
      </c>
      <c r="Q1404" t="s">
        <v>722</v>
      </c>
      <c r="R1404" t="e">
        <f>VLOOKUP(A1404,player_info!B:C,2,FALSE)</f>
        <v>#N/A</v>
      </c>
    </row>
    <row r="1405" spans="1:18">
      <c r="A1405" t="s">
        <v>1114</v>
      </c>
      <c r="B1405" t="s">
        <v>739</v>
      </c>
      <c r="C1405" t="s">
        <v>341</v>
      </c>
      <c r="D1405">
        <v>-131.77590000000001</v>
      </c>
      <c r="E1405">
        <v>0</v>
      </c>
      <c r="F1405">
        <v>5</v>
      </c>
      <c r="G1405" t="s">
        <v>722</v>
      </c>
      <c r="H1405">
        <v>1399</v>
      </c>
      <c r="I1405">
        <v>218</v>
      </c>
      <c r="J1405">
        <v>0</v>
      </c>
      <c r="K1405" t="s">
        <v>722</v>
      </c>
      <c r="L1405" t="s">
        <v>722</v>
      </c>
      <c r="M1405" t="s">
        <v>722</v>
      </c>
      <c r="N1405">
        <v>0</v>
      </c>
      <c r="O1405">
        <v>0</v>
      </c>
      <c r="P1405" t="s">
        <v>722</v>
      </c>
      <c r="Q1405" t="s">
        <v>722</v>
      </c>
      <c r="R1405" t="e">
        <f>VLOOKUP(A1405,player_info!B:C,2,FALSE)</f>
        <v>#N/A</v>
      </c>
    </row>
    <row r="1406" spans="1:18">
      <c r="A1406" t="s">
        <v>1115</v>
      </c>
      <c r="B1406" t="s">
        <v>739</v>
      </c>
      <c r="C1406" t="s">
        <v>28</v>
      </c>
      <c r="D1406">
        <v>-131.77590000000001</v>
      </c>
      <c r="E1406">
        <v>0</v>
      </c>
      <c r="F1406">
        <v>5.5</v>
      </c>
      <c r="G1406" t="s">
        <v>722</v>
      </c>
      <c r="H1406">
        <v>1399</v>
      </c>
      <c r="I1406">
        <v>218</v>
      </c>
      <c r="J1406">
        <v>0</v>
      </c>
      <c r="K1406" t="s">
        <v>722</v>
      </c>
      <c r="L1406" t="s">
        <v>722</v>
      </c>
      <c r="M1406" t="s">
        <v>722</v>
      </c>
      <c r="N1406">
        <v>0</v>
      </c>
      <c r="O1406">
        <v>0</v>
      </c>
      <c r="P1406" t="s">
        <v>722</v>
      </c>
      <c r="Q1406" t="s">
        <v>722</v>
      </c>
      <c r="R1406" t="e">
        <f>VLOOKUP(A1406,player_info!B:C,2,FALSE)</f>
        <v>#N/A</v>
      </c>
    </row>
    <row r="1407" spans="1:18">
      <c r="A1407" t="s">
        <v>1116</v>
      </c>
      <c r="B1407" t="s">
        <v>728</v>
      </c>
      <c r="C1407" t="s">
        <v>132</v>
      </c>
      <c r="D1407">
        <v>-131.77590000000001</v>
      </c>
      <c r="E1407">
        <v>0</v>
      </c>
      <c r="F1407">
        <v>10</v>
      </c>
      <c r="G1407" t="s">
        <v>722</v>
      </c>
      <c r="H1407">
        <v>1399</v>
      </c>
      <c r="I1407">
        <v>218</v>
      </c>
      <c r="J1407">
        <v>0</v>
      </c>
      <c r="K1407" t="s">
        <v>722</v>
      </c>
      <c r="L1407" t="s">
        <v>722</v>
      </c>
      <c r="M1407" t="s">
        <v>722</v>
      </c>
      <c r="N1407">
        <v>0</v>
      </c>
      <c r="O1407">
        <v>0</v>
      </c>
      <c r="P1407" t="s">
        <v>722</v>
      </c>
      <c r="Q1407" t="s">
        <v>722</v>
      </c>
      <c r="R1407" t="e">
        <f>VLOOKUP(A1407,player_info!B:C,2,FALSE)</f>
        <v>#N/A</v>
      </c>
    </row>
    <row r="1408" spans="1:18">
      <c r="A1408" t="s">
        <v>1117</v>
      </c>
      <c r="B1408" t="s">
        <v>724</v>
      </c>
      <c r="C1408" t="s">
        <v>73</v>
      </c>
      <c r="D1408">
        <v>-131.77590000000001</v>
      </c>
      <c r="E1408">
        <v>0</v>
      </c>
      <c r="F1408">
        <v>7</v>
      </c>
      <c r="G1408" t="s">
        <v>722</v>
      </c>
      <c r="H1408">
        <v>1399</v>
      </c>
      <c r="I1408">
        <v>218</v>
      </c>
      <c r="J1408">
        <v>0</v>
      </c>
      <c r="K1408" t="s">
        <v>722</v>
      </c>
      <c r="L1408" t="s">
        <v>722</v>
      </c>
      <c r="M1408" t="s">
        <v>722</v>
      </c>
      <c r="N1408">
        <v>0</v>
      </c>
      <c r="O1408">
        <v>0</v>
      </c>
      <c r="P1408" t="s">
        <v>722</v>
      </c>
      <c r="Q1408" t="s">
        <v>722</v>
      </c>
      <c r="R1408" t="e">
        <f>VLOOKUP(A1408,player_info!B:C,2,FALSE)</f>
        <v>#N/A</v>
      </c>
    </row>
    <row r="1409" spans="1:18">
      <c r="A1409" t="s">
        <v>1118</v>
      </c>
      <c r="B1409" t="s">
        <v>724</v>
      </c>
      <c r="C1409" t="s">
        <v>41</v>
      </c>
      <c r="D1409">
        <v>-131.77590000000001</v>
      </c>
      <c r="E1409">
        <v>0</v>
      </c>
      <c r="F1409">
        <v>7</v>
      </c>
      <c r="G1409" t="s">
        <v>722</v>
      </c>
      <c r="H1409">
        <v>1399</v>
      </c>
      <c r="I1409">
        <v>218</v>
      </c>
      <c r="J1409" t="s">
        <v>722</v>
      </c>
      <c r="K1409" t="s">
        <v>722</v>
      </c>
      <c r="L1409" t="s">
        <v>722</v>
      </c>
      <c r="M1409" t="s">
        <v>722</v>
      </c>
      <c r="N1409">
        <v>0</v>
      </c>
      <c r="O1409">
        <v>0</v>
      </c>
      <c r="P1409" t="s">
        <v>722</v>
      </c>
      <c r="Q1409" t="s">
        <v>722</v>
      </c>
      <c r="R1409" t="e">
        <f>VLOOKUP(A1409,player_info!B:C,2,FALSE)</f>
        <v>#N/A</v>
      </c>
    </row>
    <row r="1410" spans="1:18">
      <c r="A1410" t="s">
        <v>1119</v>
      </c>
      <c r="B1410" t="s">
        <v>724</v>
      </c>
      <c r="C1410" t="s">
        <v>28</v>
      </c>
      <c r="D1410">
        <v>-131.77590000000001</v>
      </c>
      <c r="E1410">
        <v>0</v>
      </c>
      <c r="F1410" t="s">
        <v>722</v>
      </c>
      <c r="G1410" t="s">
        <v>722</v>
      </c>
      <c r="H1410">
        <v>1399</v>
      </c>
      <c r="I1410">
        <v>218</v>
      </c>
      <c r="J1410" t="s">
        <v>722</v>
      </c>
      <c r="K1410" t="s">
        <v>722</v>
      </c>
      <c r="L1410" t="s">
        <v>722</v>
      </c>
      <c r="M1410" t="s">
        <v>722</v>
      </c>
      <c r="N1410">
        <v>0</v>
      </c>
      <c r="O1410">
        <v>0</v>
      </c>
      <c r="P1410" t="s">
        <v>722</v>
      </c>
      <c r="Q1410" t="s">
        <v>722</v>
      </c>
      <c r="R1410" t="e">
        <f>VLOOKUP(A1410,player_info!B:C,2,FALSE)</f>
        <v>#N/A</v>
      </c>
    </row>
    <row r="1411" spans="1:18">
      <c r="A1411" t="s">
        <v>562</v>
      </c>
      <c r="B1411" t="s">
        <v>1</v>
      </c>
      <c r="C1411" t="s">
        <v>73</v>
      </c>
      <c r="D1411">
        <v>-131.7773</v>
      </c>
      <c r="E1411">
        <v>2.5958000000000001</v>
      </c>
      <c r="F1411">
        <v>9.9</v>
      </c>
      <c r="G1411" t="s">
        <v>722</v>
      </c>
      <c r="H1411">
        <v>1319</v>
      </c>
      <c r="I1411">
        <v>175</v>
      </c>
      <c r="J1411">
        <v>0.15989999999999999</v>
      </c>
      <c r="K1411" t="s">
        <v>722</v>
      </c>
      <c r="L1411" t="s">
        <v>722</v>
      </c>
      <c r="M1411" t="s">
        <v>722</v>
      </c>
      <c r="N1411">
        <v>8.11</v>
      </c>
      <c r="O1411">
        <v>-2.52</v>
      </c>
      <c r="P1411">
        <v>5.4104999999999999</v>
      </c>
      <c r="Q1411" t="s">
        <v>722</v>
      </c>
      <c r="R1411" t="e">
        <f>VLOOKUP(A1411,player_info!B:C,2,FALSE)</f>
        <v>#N/A</v>
      </c>
    </row>
    <row r="1412" spans="1:18">
      <c r="A1412" t="s">
        <v>508</v>
      </c>
      <c r="B1412" t="s">
        <v>1</v>
      </c>
      <c r="C1412" t="s">
        <v>341</v>
      </c>
      <c r="D1412">
        <v>-131.88149999999999</v>
      </c>
      <c r="E1412">
        <v>2.4914999999999998</v>
      </c>
      <c r="F1412">
        <v>3</v>
      </c>
      <c r="G1412" t="s">
        <v>722</v>
      </c>
      <c r="H1412">
        <v>1320</v>
      </c>
      <c r="I1412">
        <v>176</v>
      </c>
      <c r="J1412">
        <v>0.1135</v>
      </c>
      <c r="K1412" t="s">
        <v>722</v>
      </c>
      <c r="L1412" t="s">
        <v>722</v>
      </c>
      <c r="M1412" t="s">
        <v>722</v>
      </c>
      <c r="N1412">
        <v>10.553900000000001</v>
      </c>
      <c r="O1412">
        <v>-3.9</v>
      </c>
      <c r="P1412">
        <v>4.2763</v>
      </c>
      <c r="Q1412" t="s">
        <v>722</v>
      </c>
      <c r="R1412" t="e">
        <f>VLOOKUP(A1412,player_info!B:C,2,FALSE)</f>
        <v>#N/A</v>
      </c>
    </row>
    <row r="1413" spans="1:18">
      <c r="A1413" t="s">
        <v>1120</v>
      </c>
      <c r="B1413" t="s">
        <v>1</v>
      </c>
      <c r="C1413" t="s">
        <v>44</v>
      </c>
      <c r="D1413">
        <v>-131.99299999999999</v>
      </c>
      <c r="E1413">
        <v>2.3801000000000001</v>
      </c>
      <c r="F1413" t="s">
        <v>722</v>
      </c>
      <c r="G1413" t="s">
        <v>722</v>
      </c>
      <c r="H1413">
        <v>1321</v>
      </c>
      <c r="I1413">
        <v>177</v>
      </c>
      <c r="J1413">
        <v>2.0299999999999999E-2</v>
      </c>
      <c r="K1413" t="s">
        <v>722</v>
      </c>
      <c r="L1413" t="s">
        <v>722</v>
      </c>
      <c r="M1413" t="s">
        <v>722</v>
      </c>
      <c r="N1413">
        <v>4.7401999999999997</v>
      </c>
      <c r="O1413">
        <v>0</v>
      </c>
      <c r="P1413">
        <v>6.1407999999999996</v>
      </c>
      <c r="Q1413" t="s">
        <v>722</v>
      </c>
      <c r="R1413" t="e">
        <f>VLOOKUP(A1413,player_info!B:C,2,FALSE)</f>
        <v>#N/A</v>
      </c>
    </row>
    <row r="1414" spans="1:18">
      <c r="A1414" t="s">
        <v>1121</v>
      </c>
      <c r="B1414" t="s">
        <v>1</v>
      </c>
      <c r="C1414" t="s">
        <v>341</v>
      </c>
      <c r="D1414">
        <v>-131.99709999999999</v>
      </c>
      <c r="E1414">
        <v>2.3759999999999999</v>
      </c>
      <c r="F1414" t="s">
        <v>722</v>
      </c>
      <c r="G1414" t="s">
        <v>722</v>
      </c>
      <c r="H1414">
        <v>1322</v>
      </c>
      <c r="I1414">
        <v>178</v>
      </c>
      <c r="J1414">
        <v>6.1600000000000002E-2</v>
      </c>
      <c r="K1414" t="s">
        <v>722</v>
      </c>
      <c r="L1414" t="s">
        <v>722</v>
      </c>
      <c r="M1414" t="s">
        <v>722</v>
      </c>
      <c r="N1414">
        <v>5.6215000000000002</v>
      </c>
      <c r="O1414">
        <v>0</v>
      </c>
      <c r="P1414">
        <v>5.9370000000000003</v>
      </c>
      <c r="Q1414" t="s">
        <v>722</v>
      </c>
      <c r="R1414" t="e">
        <f>VLOOKUP(A1414,player_info!B:C,2,FALSE)</f>
        <v>#N/A</v>
      </c>
    </row>
    <row r="1415" spans="1:18">
      <c r="A1415" t="s">
        <v>1122</v>
      </c>
      <c r="B1415" t="s">
        <v>1</v>
      </c>
      <c r="C1415" t="s">
        <v>28</v>
      </c>
      <c r="D1415">
        <v>-132.02940000000001</v>
      </c>
      <c r="E1415">
        <v>2.3437000000000001</v>
      </c>
      <c r="F1415" t="s">
        <v>722</v>
      </c>
      <c r="G1415" t="s">
        <v>722</v>
      </c>
      <c r="H1415">
        <v>1323</v>
      </c>
      <c r="I1415">
        <v>179</v>
      </c>
      <c r="J1415">
        <v>0.12920000000000001</v>
      </c>
      <c r="K1415" t="s">
        <v>722</v>
      </c>
      <c r="L1415" t="s">
        <v>722</v>
      </c>
      <c r="M1415" t="s">
        <v>722</v>
      </c>
      <c r="N1415">
        <v>10.7799</v>
      </c>
      <c r="O1415">
        <v>-1.8178000000000001</v>
      </c>
      <c r="P1415">
        <v>4.7995999999999999</v>
      </c>
      <c r="Q1415" t="s">
        <v>722</v>
      </c>
      <c r="R1415" t="e">
        <f>VLOOKUP(A1415,player_info!B:C,2,FALSE)</f>
        <v>#N/A</v>
      </c>
    </row>
    <row r="1416" spans="1:18">
      <c r="A1416" t="s">
        <v>542</v>
      </c>
      <c r="B1416" t="s">
        <v>1</v>
      </c>
      <c r="C1416" t="s">
        <v>30</v>
      </c>
      <c r="D1416">
        <v>-132.08799999999999</v>
      </c>
      <c r="E1416">
        <v>2.2850999999999999</v>
      </c>
      <c r="F1416">
        <v>13.1</v>
      </c>
      <c r="G1416" t="s">
        <v>722</v>
      </c>
      <c r="H1416">
        <v>1324</v>
      </c>
      <c r="I1416">
        <v>180</v>
      </c>
      <c r="J1416">
        <v>0.23330000000000001</v>
      </c>
      <c r="K1416" t="s">
        <v>722</v>
      </c>
      <c r="L1416" t="s">
        <v>722</v>
      </c>
      <c r="M1416" t="s">
        <v>722</v>
      </c>
      <c r="N1416">
        <v>3.6137999999999999</v>
      </c>
      <c r="O1416">
        <v>0</v>
      </c>
      <c r="P1416">
        <v>6.3094999999999999</v>
      </c>
      <c r="Q1416" t="s">
        <v>722</v>
      </c>
      <c r="R1416" t="e">
        <f>VLOOKUP(A1416,player_info!B:C,2,FALSE)</f>
        <v>#N/A</v>
      </c>
    </row>
    <row r="1417" spans="1:18">
      <c r="A1417" t="s">
        <v>1123</v>
      </c>
      <c r="B1417" t="s">
        <v>1</v>
      </c>
      <c r="C1417" t="s">
        <v>73</v>
      </c>
      <c r="D1417">
        <v>-132.22919999999999</v>
      </c>
      <c r="E1417">
        <v>2.1438999999999999</v>
      </c>
      <c r="F1417" t="s">
        <v>722</v>
      </c>
      <c r="G1417" t="s">
        <v>722</v>
      </c>
      <c r="H1417">
        <v>1325</v>
      </c>
      <c r="I1417">
        <v>181</v>
      </c>
      <c r="J1417">
        <v>0.19409999999999999</v>
      </c>
      <c r="K1417" t="s">
        <v>722</v>
      </c>
      <c r="L1417" t="s">
        <v>722</v>
      </c>
      <c r="M1417" t="s">
        <v>722</v>
      </c>
      <c r="N1417">
        <v>6.0119999999999996</v>
      </c>
      <c r="O1417">
        <v>0</v>
      </c>
      <c r="P1417">
        <v>6.3064999999999998</v>
      </c>
      <c r="Q1417" t="s">
        <v>722</v>
      </c>
      <c r="R1417" t="e">
        <f>VLOOKUP(A1417,player_info!B:C,2,FALSE)</f>
        <v>#N/A</v>
      </c>
    </row>
    <row r="1418" spans="1:18">
      <c r="A1418" t="s">
        <v>1124</v>
      </c>
      <c r="B1418" t="s">
        <v>1</v>
      </c>
      <c r="C1418" t="s">
        <v>73</v>
      </c>
      <c r="D1418">
        <v>-132.4134</v>
      </c>
      <c r="E1418">
        <v>1.9596</v>
      </c>
      <c r="F1418" t="s">
        <v>722</v>
      </c>
      <c r="G1418" t="s">
        <v>722</v>
      </c>
      <c r="H1418">
        <v>1326</v>
      </c>
      <c r="I1418">
        <v>182</v>
      </c>
      <c r="J1418">
        <v>0.2545</v>
      </c>
      <c r="K1418" t="s">
        <v>722</v>
      </c>
      <c r="L1418" t="s">
        <v>722</v>
      </c>
      <c r="M1418" t="s">
        <v>722</v>
      </c>
      <c r="N1418">
        <v>3.2422</v>
      </c>
      <c r="O1418">
        <v>0</v>
      </c>
      <c r="P1418">
        <v>6.4050000000000002</v>
      </c>
      <c r="Q1418" t="s">
        <v>722</v>
      </c>
      <c r="R1418" t="e">
        <f>VLOOKUP(A1418,player_info!B:C,2,FALSE)</f>
        <v>#N/A</v>
      </c>
    </row>
    <row r="1419" spans="1:18">
      <c r="A1419" t="s">
        <v>1125</v>
      </c>
      <c r="B1419" t="s">
        <v>1</v>
      </c>
      <c r="C1419" t="s">
        <v>49</v>
      </c>
      <c r="D1419">
        <v>-132.43299999999999</v>
      </c>
      <c r="E1419">
        <v>1.9400999999999999</v>
      </c>
      <c r="F1419" t="s">
        <v>722</v>
      </c>
      <c r="G1419" t="s">
        <v>722</v>
      </c>
      <c r="H1419">
        <v>1327</v>
      </c>
      <c r="I1419">
        <v>183</v>
      </c>
      <c r="J1419">
        <v>0.51500000000000001</v>
      </c>
      <c r="K1419" t="s">
        <v>722</v>
      </c>
      <c r="L1419" t="s">
        <v>722</v>
      </c>
      <c r="M1419" t="s">
        <v>722</v>
      </c>
      <c r="N1419">
        <v>3.6092</v>
      </c>
      <c r="O1419">
        <v>-0.36</v>
      </c>
      <c r="P1419">
        <v>6.1662999999999997</v>
      </c>
      <c r="Q1419" t="s">
        <v>722</v>
      </c>
      <c r="R1419" t="e">
        <f>VLOOKUP(A1419,player_info!B:C,2,FALSE)</f>
        <v>#N/A</v>
      </c>
    </row>
    <row r="1420" spans="1:18">
      <c r="A1420" t="s">
        <v>1126</v>
      </c>
      <c r="B1420" t="s">
        <v>735</v>
      </c>
      <c r="C1420" t="s">
        <v>24</v>
      </c>
      <c r="D1420">
        <v>-132.5856</v>
      </c>
      <c r="E1420">
        <v>0</v>
      </c>
      <c r="F1420">
        <v>29</v>
      </c>
      <c r="G1420" t="s">
        <v>722</v>
      </c>
      <c r="H1420">
        <v>1399</v>
      </c>
      <c r="I1420">
        <v>242</v>
      </c>
      <c r="J1420">
        <v>0</v>
      </c>
      <c r="K1420" t="s">
        <v>722</v>
      </c>
      <c r="L1420" t="s">
        <v>722</v>
      </c>
      <c r="M1420" t="s">
        <v>722</v>
      </c>
      <c r="N1420">
        <v>0</v>
      </c>
      <c r="O1420">
        <v>0</v>
      </c>
      <c r="P1420" t="s">
        <v>722</v>
      </c>
      <c r="Q1420" t="s">
        <v>722</v>
      </c>
      <c r="R1420" t="e">
        <f>VLOOKUP(A1420,player_info!B:C,2,FALSE)</f>
        <v>#N/A</v>
      </c>
    </row>
    <row r="1421" spans="1:18">
      <c r="A1421" t="s">
        <v>1127</v>
      </c>
      <c r="B1421" t="s">
        <v>738</v>
      </c>
      <c r="C1421" t="s">
        <v>75</v>
      </c>
      <c r="D1421">
        <v>-132.5856</v>
      </c>
      <c r="E1421">
        <v>0</v>
      </c>
      <c r="F1421">
        <v>52.5</v>
      </c>
      <c r="G1421" t="s">
        <v>722</v>
      </c>
      <c r="H1421">
        <v>1399</v>
      </c>
      <c r="I1421">
        <v>242</v>
      </c>
      <c r="J1421">
        <v>0</v>
      </c>
      <c r="K1421" t="s">
        <v>722</v>
      </c>
      <c r="L1421" t="s">
        <v>722</v>
      </c>
      <c r="M1421" t="s">
        <v>722</v>
      </c>
      <c r="N1421">
        <v>0</v>
      </c>
      <c r="O1421">
        <v>0</v>
      </c>
      <c r="P1421" t="s">
        <v>722</v>
      </c>
      <c r="Q1421" t="s">
        <v>722</v>
      </c>
      <c r="R1421" t="e">
        <f>VLOOKUP(A1421,player_info!B:C,2,FALSE)</f>
        <v>#N/A</v>
      </c>
    </row>
    <row r="1422" spans="1:18">
      <c r="A1422" t="s">
        <v>1128</v>
      </c>
      <c r="B1422" t="s">
        <v>735</v>
      </c>
      <c r="C1422" t="s">
        <v>53</v>
      </c>
      <c r="D1422">
        <v>-132.5856</v>
      </c>
      <c r="E1422">
        <v>0</v>
      </c>
      <c r="F1422">
        <v>43.5</v>
      </c>
      <c r="G1422" t="s">
        <v>722</v>
      </c>
      <c r="H1422">
        <v>1399</v>
      </c>
      <c r="I1422">
        <v>242</v>
      </c>
      <c r="J1422">
        <v>0</v>
      </c>
      <c r="K1422" t="s">
        <v>722</v>
      </c>
      <c r="L1422" t="s">
        <v>722</v>
      </c>
      <c r="M1422" t="s">
        <v>722</v>
      </c>
      <c r="N1422">
        <v>0</v>
      </c>
      <c r="O1422">
        <v>0</v>
      </c>
      <c r="P1422" t="s">
        <v>722</v>
      </c>
      <c r="Q1422" t="s">
        <v>722</v>
      </c>
      <c r="R1422" t="e">
        <f>VLOOKUP(A1422,player_info!B:C,2,FALSE)</f>
        <v>#N/A</v>
      </c>
    </row>
    <row r="1423" spans="1:18">
      <c r="A1423" t="s">
        <v>1129</v>
      </c>
      <c r="B1423" t="s">
        <v>738</v>
      </c>
      <c r="C1423" t="s">
        <v>22</v>
      </c>
      <c r="D1423">
        <v>-132.5856</v>
      </c>
      <c r="E1423">
        <v>0</v>
      </c>
      <c r="F1423">
        <v>23.5</v>
      </c>
      <c r="G1423" t="s">
        <v>722</v>
      </c>
      <c r="H1423">
        <v>1399</v>
      </c>
      <c r="I1423">
        <v>242</v>
      </c>
      <c r="J1423">
        <v>0</v>
      </c>
      <c r="K1423" t="s">
        <v>722</v>
      </c>
      <c r="L1423" t="s">
        <v>722</v>
      </c>
      <c r="M1423" t="s">
        <v>722</v>
      </c>
      <c r="N1423">
        <v>0</v>
      </c>
      <c r="O1423">
        <v>0</v>
      </c>
      <c r="P1423" t="s">
        <v>722</v>
      </c>
      <c r="Q1423" t="s">
        <v>722</v>
      </c>
      <c r="R1423" t="e">
        <f>VLOOKUP(A1423,player_info!B:C,2,FALSE)</f>
        <v>#N/A</v>
      </c>
    </row>
    <row r="1424" spans="1:18">
      <c r="A1424" t="s">
        <v>1130</v>
      </c>
      <c r="B1424" t="s">
        <v>735</v>
      </c>
      <c r="C1424" t="s">
        <v>49</v>
      </c>
      <c r="D1424">
        <v>-132.5856</v>
      </c>
      <c r="E1424">
        <v>0</v>
      </c>
      <c r="F1424">
        <v>48</v>
      </c>
      <c r="G1424" t="s">
        <v>722</v>
      </c>
      <c r="H1424">
        <v>1399</v>
      </c>
      <c r="I1424">
        <v>242</v>
      </c>
      <c r="J1424">
        <v>0</v>
      </c>
      <c r="K1424" t="s">
        <v>722</v>
      </c>
      <c r="L1424" t="s">
        <v>722</v>
      </c>
      <c r="M1424" t="s">
        <v>722</v>
      </c>
      <c r="N1424">
        <v>0</v>
      </c>
      <c r="O1424">
        <v>0</v>
      </c>
      <c r="P1424" t="s">
        <v>722</v>
      </c>
      <c r="Q1424" t="s">
        <v>722</v>
      </c>
      <c r="R1424" t="e">
        <f>VLOOKUP(A1424,player_info!B:C,2,FALSE)</f>
        <v>#N/A</v>
      </c>
    </row>
    <row r="1425" spans="1:18">
      <c r="A1425" t="s">
        <v>1131</v>
      </c>
      <c r="B1425" t="s">
        <v>735</v>
      </c>
      <c r="C1425" t="s">
        <v>75</v>
      </c>
      <c r="D1425">
        <v>-132.5856</v>
      </c>
      <c r="E1425">
        <v>0</v>
      </c>
      <c r="F1425">
        <v>0.5</v>
      </c>
      <c r="G1425" t="s">
        <v>722</v>
      </c>
      <c r="H1425">
        <v>1399</v>
      </c>
      <c r="I1425">
        <v>242</v>
      </c>
      <c r="J1425">
        <v>0</v>
      </c>
      <c r="K1425" t="s">
        <v>722</v>
      </c>
      <c r="L1425" t="s">
        <v>722</v>
      </c>
      <c r="M1425" t="s">
        <v>722</v>
      </c>
      <c r="N1425">
        <v>0</v>
      </c>
      <c r="O1425">
        <v>0</v>
      </c>
      <c r="P1425" t="s">
        <v>722</v>
      </c>
      <c r="Q1425" t="s">
        <v>722</v>
      </c>
      <c r="R1425" t="e">
        <f>VLOOKUP(A1425,player_info!B:C,2,FALSE)</f>
        <v>#N/A</v>
      </c>
    </row>
    <row r="1426" spans="1:18">
      <c r="A1426" t="s">
        <v>1132</v>
      </c>
      <c r="B1426" t="s">
        <v>1133</v>
      </c>
      <c r="C1426" t="s">
        <v>30</v>
      </c>
      <c r="D1426">
        <v>-132.5856</v>
      </c>
      <c r="E1426">
        <v>0</v>
      </c>
      <c r="F1426" t="s">
        <v>722</v>
      </c>
      <c r="G1426" t="s">
        <v>722</v>
      </c>
      <c r="H1426">
        <v>1399</v>
      </c>
      <c r="I1426">
        <v>242</v>
      </c>
      <c r="J1426">
        <v>0</v>
      </c>
      <c r="K1426" t="s">
        <v>722</v>
      </c>
      <c r="L1426" t="s">
        <v>722</v>
      </c>
      <c r="M1426" t="s">
        <v>722</v>
      </c>
      <c r="N1426">
        <v>0</v>
      </c>
      <c r="O1426">
        <v>0</v>
      </c>
      <c r="P1426" t="s">
        <v>722</v>
      </c>
      <c r="Q1426" t="s">
        <v>722</v>
      </c>
      <c r="R1426" t="e">
        <f>VLOOKUP(A1426,player_info!B:C,2,FALSE)</f>
        <v>#N/A</v>
      </c>
    </row>
    <row r="1427" spans="1:18">
      <c r="A1427" t="s">
        <v>1134</v>
      </c>
      <c r="B1427" t="s">
        <v>735</v>
      </c>
      <c r="C1427" t="s">
        <v>26</v>
      </c>
      <c r="D1427">
        <v>-132.5856</v>
      </c>
      <c r="E1427">
        <v>0</v>
      </c>
      <c r="F1427">
        <v>109</v>
      </c>
      <c r="G1427" t="s">
        <v>722</v>
      </c>
      <c r="H1427">
        <v>1399</v>
      </c>
      <c r="I1427">
        <v>242</v>
      </c>
      <c r="J1427">
        <v>0</v>
      </c>
      <c r="K1427" t="s">
        <v>722</v>
      </c>
      <c r="L1427" t="s">
        <v>722</v>
      </c>
      <c r="M1427" t="s">
        <v>722</v>
      </c>
      <c r="N1427">
        <v>0</v>
      </c>
      <c r="O1427">
        <v>0</v>
      </c>
      <c r="P1427" t="s">
        <v>722</v>
      </c>
      <c r="Q1427" t="s">
        <v>722</v>
      </c>
      <c r="R1427" t="e">
        <f>VLOOKUP(A1427,player_info!B:C,2,FALSE)</f>
        <v>#N/A</v>
      </c>
    </row>
    <row r="1428" spans="1:18">
      <c r="A1428" t="s">
        <v>1135</v>
      </c>
      <c r="B1428" t="s">
        <v>737</v>
      </c>
      <c r="C1428" t="s">
        <v>91</v>
      </c>
      <c r="D1428">
        <v>-132.5856</v>
      </c>
      <c r="E1428">
        <v>0</v>
      </c>
      <c r="F1428" t="s">
        <v>722</v>
      </c>
      <c r="G1428" t="s">
        <v>722</v>
      </c>
      <c r="H1428">
        <v>1399</v>
      </c>
      <c r="I1428">
        <v>242</v>
      </c>
      <c r="J1428">
        <v>0</v>
      </c>
      <c r="K1428" t="s">
        <v>722</v>
      </c>
      <c r="L1428" t="s">
        <v>722</v>
      </c>
      <c r="M1428" t="s">
        <v>722</v>
      </c>
      <c r="N1428">
        <v>0</v>
      </c>
      <c r="O1428">
        <v>0</v>
      </c>
      <c r="P1428" t="s">
        <v>722</v>
      </c>
      <c r="Q1428" t="s">
        <v>722</v>
      </c>
      <c r="R1428" t="e">
        <f>VLOOKUP(A1428,player_info!B:C,2,FALSE)</f>
        <v>#N/A</v>
      </c>
    </row>
    <row r="1429" spans="1:18">
      <c r="A1429" t="s">
        <v>1136</v>
      </c>
      <c r="B1429" t="s">
        <v>738</v>
      </c>
      <c r="C1429" t="s">
        <v>341</v>
      </c>
      <c r="D1429">
        <v>-132.5856</v>
      </c>
      <c r="E1429">
        <v>0</v>
      </c>
      <c r="F1429">
        <v>2.5</v>
      </c>
      <c r="G1429" t="s">
        <v>722</v>
      </c>
      <c r="H1429">
        <v>1399</v>
      </c>
      <c r="I1429">
        <v>242</v>
      </c>
      <c r="J1429" t="s">
        <v>722</v>
      </c>
      <c r="K1429" t="s">
        <v>722</v>
      </c>
      <c r="L1429" t="s">
        <v>722</v>
      </c>
      <c r="M1429" t="s">
        <v>722</v>
      </c>
      <c r="N1429">
        <v>0</v>
      </c>
      <c r="O1429">
        <v>0</v>
      </c>
      <c r="P1429" t="s">
        <v>722</v>
      </c>
      <c r="Q1429" t="s">
        <v>722</v>
      </c>
      <c r="R1429" t="e">
        <f>VLOOKUP(A1429,player_info!B:C,2,FALSE)</f>
        <v>#N/A</v>
      </c>
    </row>
    <row r="1430" spans="1:18">
      <c r="A1430" t="s">
        <v>1137</v>
      </c>
      <c r="B1430" t="s">
        <v>735</v>
      </c>
      <c r="C1430" t="s">
        <v>141</v>
      </c>
      <c r="D1430">
        <v>-132.5856</v>
      </c>
      <c r="E1430">
        <v>0</v>
      </c>
      <c r="F1430">
        <v>27.5</v>
      </c>
      <c r="G1430" t="s">
        <v>722</v>
      </c>
      <c r="H1430">
        <v>1399</v>
      </c>
      <c r="I1430">
        <v>242</v>
      </c>
      <c r="J1430" t="s">
        <v>722</v>
      </c>
      <c r="K1430" t="s">
        <v>722</v>
      </c>
      <c r="L1430" t="s">
        <v>722</v>
      </c>
      <c r="M1430" t="s">
        <v>722</v>
      </c>
      <c r="N1430">
        <v>0</v>
      </c>
      <c r="O1430">
        <v>0</v>
      </c>
      <c r="P1430" t="s">
        <v>722</v>
      </c>
      <c r="Q1430" t="s">
        <v>722</v>
      </c>
      <c r="R1430" t="e">
        <f>VLOOKUP(A1430,player_info!B:C,2,FALSE)</f>
        <v>#N/A</v>
      </c>
    </row>
    <row r="1431" spans="1:18">
      <c r="A1431" t="s">
        <v>1138</v>
      </c>
      <c r="B1431" t="s">
        <v>5</v>
      </c>
      <c r="C1431" t="s">
        <v>24</v>
      </c>
      <c r="D1431">
        <v>-132.7302</v>
      </c>
      <c r="E1431">
        <v>47.701300000000003</v>
      </c>
      <c r="F1431">
        <v>65</v>
      </c>
      <c r="G1431" t="s">
        <v>722</v>
      </c>
      <c r="H1431">
        <v>1328</v>
      </c>
      <c r="I1431">
        <v>32</v>
      </c>
      <c r="J1431">
        <v>8.0984999999999996</v>
      </c>
      <c r="K1431" t="s">
        <v>722</v>
      </c>
      <c r="L1431" t="s">
        <v>722</v>
      </c>
      <c r="M1431" t="s">
        <v>722</v>
      </c>
      <c r="N1431">
        <v>93.619</v>
      </c>
      <c r="O1431">
        <v>0</v>
      </c>
      <c r="P1431">
        <v>9.6308000000000007</v>
      </c>
      <c r="Q1431">
        <v>3</v>
      </c>
      <c r="R1431" t="e">
        <f>VLOOKUP(A1431,player_info!B:C,2,FALSE)</f>
        <v>#N/A</v>
      </c>
    </row>
    <row r="1432" spans="1:18">
      <c r="A1432" t="s">
        <v>528</v>
      </c>
      <c r="B1432" t="s">
        <v>1</v>
      </c>
      <c r="C1432" t="s">
        <v>57</v>
      </c>
      <c r="D1432">
        <v>-132.90289999999999</v>
      </c>
      <c r="E1432">
        <v>1.4702</v>
      </c>
      <c r="F1432">
        <v>14.6</v>
      </c>
      <c r="G1432" t="s">
        <v>722</v>
      </c>
      <c r="H1432">
        <v>1329</v>
      </c>
      <c r="I1432">
        <v>184</v>
      </c>
      <c r="J1432">
        <v>0.12540000000000001</v>
      </c>
      <c r="K1432" t="s">
        <v>722</v>
      </c>
      <c r="L1432" t="s">
        <v>722</v>
      </c>
      <c r="M1432" t="s">
        <v>722</v>
      </c>
      <c r="N1432">
        <v>3.2328000000000001</v>
      </c>
      <c r="O1432">
        <v>0</v>
      </c>
      <c r="P1432">
        <v>6.4682000000000004</v>
      </c>
      <c r="Q1432" t="s">
        <v>722</v>
      </c>
      <c r="R1432" t="e">
        <f>VLOOKUP(A1432,player_info!B:C,2,FALSE)</f>
        <v>#N/A</v>
      </c>
    </row>
    <row r="1433" spans="1:18">
      <c r="A1433" t="s">
        <v>996</v>
      </c>
      <c r="B1433" t="s">
        <v>3</v>
      </c>
      <c r="C1433" t="s">
        <v>95</v>
      </c>
      <c r="D1433">
        <v>-132.9931</v>
      </c>
      <c r="E1433">
        <v>1.38</v>
      </c>
      <c r="F1433" t="s">
        <v>722</v>
      </c>
      <c r="G1433" t="s">
        <v>722</v>
      </c>
      <c r="H1433">
        <v>1330</v>
      </c>
      <c r="I1433">
        <v>185</v>
      </c>
      <c r="J1433">
        <v>0.1188</v>
      </c>
      <c r="K1433" t="s">
        <v>722</v>
      </c>
      <c r="L1433" t="s">
        <v>722</v>
      </c>
      <c r="M1433" t="s">
        <v>722</v>
      </c>
      <c r="N1433">
        <v>1.0523</v>
      </c>
      <c r="O1433">
        <v>0</v>
      </c>
      <c r="P1433">
        <v>7.1840000000000002</v>
      </c>
      <c r="Q1433" t="s">
        <v>722</v>
      </c>
      <c r="R1433" t="e">
        <f>VLOOKUP(A1433,player_info!B:C,2,FALSE)</f>
        <v>#N/A</v>
      </c>
    </row>
    <row r="1434" spans="1:18">
      <c r="A1434" t="s">
        <v>515</v>
      </c>
      <c r="B1434" t="s">
        <v>1</v>
      </c>
      <c r="C1434" t="s">
        <v>47</v>
      </c>
      <c r="D1434">
        <v>-133.06360000000001</v>
      </c>
      <c r="E1434">
        <v>1.3095000000000001</v>
      </c>
      <c r="F1434">
        <v>11.5</v>
      </c>
      <c r="G1434" t="s">
        <v>722</v>
      </c>
      <c r="H1434">
        <v>1331</v>
      </c>
      <c r="I1434">
        <v>186</v>
      </c>
      <c r="J1434">
        <v>0.15110000000000001</v>
      </c>
      <c r="K1434" t="s">
        <v>722</v>
      </c>
      <c r="L1434" t="s">
        <v>722</v>
      </c>
      <c r="M1434" t="s">
        <v>722</v>
      </c>
      <c r="N1434">
        <v>3.5750999999999999</v>
      </c>
      <c r="O1434">
        <v>-0.06</v>
      </c>
      <c r="P1434">
        <v>6.7180999999999997</v>
      </c>
      <c r="Q1434" t="s">
        <v>722</v>
      </c>
      <c r="R1434" t="e">
        <f>VLOOKUP(A1434,player_info!B:C,2,FALSE)</f>
        <v>#N/A</v>
      </c>
    </row>
    <row r="1435" spans="1:18">
      <c r="A1435" t="s">
        <v>583</v>
      </c>
      <c r="B1435" t="s">
        <v>1</v>
      </c>
      <c r="C1435" t="s">
        <v>17</v>
      </c>
      <c r="D1435">
        <v>-133.1602</v>
      </c>
      <c r="E1435">
        <v>1.2128000000000001</v>
      </c>
      <c r="F1435" t="s">
        <v>722</v>
      </c>
      <c r="G1435" t="s">
        <v>722</v>
      </c>
      <c r="H1435">
        <v>1332</v>
      </c>
      <c r="I1435">
        <v>187</v>
      </c>
      <c r="J1435">
        <v>0.11700000000000001</v>
      </c>
      <c r="K1435" t="s">
        <v>722</v>
      </c>
      <c r="L1435" t="s">
        <v>722</v>
      </c>
      <c r="M1435" t="s">
        <v>722</v>
      </c>
      <c r="N1435">
        <v>1.8219000000000001</v>
      </c>
      <c r="O1435">
        <v>0.5</v>
      </c>
      <c r="P1435">
        <v>7.0926999999999998</v>
      </c>
      <c r="Q1435" t="s">
        <v>722</v>
      </c>
      <c r="R1435" t="e">
        <f>VLOOKUP(A1435,player_info!B:C,2,FALSE)</f>
        <v>#N/A</v>
      </c>
    </row>
    <row r="1436" spans="1:18">
      <c r="A1436" t="s">
        <v>1139</v>
      </c>
      <c r="B1436" t="s">
        <v>1</v>
      </c>
      <c r="C1436" t="s">
        <v>341</v>
      </c>
      <c r="D1436">
        <v>-133.26920000000001</v>
      </c>
      <c r="E1436">
        <v>1.1039000000000001</v>
      </c>
      <c r="F1436" t="s">
        <v>722</v>
      </c>
      <c r="G1436" t="s">
        <v>722</v>
      </c>
      <c r="H1436">
        <v>1333</v>
      </c>
      <c r="I1436">
        <v>188</v>
      </c>
      <c r="J1436">
        <v>0.16569999999999999</v>
      </c>
      <c r="K1436" t="s">
        <v>722</v>
      </c>
      <c r="L1436" t="s">
        <v>722</v>
      </c>
      <c r="M1436" t="s">
        <v>722</v>
      </c>
      <c r="N1436">
        <v>2.3134999999999999</v>
      </c>
      <c r="O1436">
        <v>0</v>
      </c>
      <c r="P1436">
        <v>6.7389999999999999</v>
      </c>
      <c r="Q1436" t="s">
        <v>722</v>
      </c>
      <c r="R1436" t="e">
        <f>VLOOKUP(A1436,player_info!B:C,2,FALSE)</f>
        <v>#N/A</v>
      </c>
    </row>
    <row r="1437" spans="1:18">
      <c r="A1437" t="s">
        <v>1140</v>
      </c>
      <c r="B1437" t="s">
        <v>1</v>
      </c>
      <c r="C1437" t="s">
        <v>15</v>
      </c>
      <c r="D1437">
        <v>-133.28530000000001</v>
      </c>
      <c r="E1437">
        <v>1.0878000000000001</v>
      </c>
      <c r="F1437" t="s">
        <v>722</v>
      </c>
      <c r="G1437" t="s">
        <v>722</v>
      </c>
      <c r="H1437">
        <v>1334</v>
      </c>
      <c r="I1437">
        <v>189</v>
      </c>
      <c r="J1437">
        <v>0.51359999999999995</v>
      </c>
      <c r="K1437" t="s">
        <v>722</v>
      </c>
      <c r="L1437" t="s">
        <v>722</v>
      </c>
      <c r="M1437" t="s">
        <v>722</v>
      </c>
      <c r="N1437">
        <v>2.2378</v>
      </c>
      <c r="O1437">
        <v>0</v>
      </c>
      <c r="P1437">
        <v>6.7644000000000002</v>
      </c>
      <c r="Q1437" t="s">
        <v>722</v>
      </c>
      <c r="R1437" t="e">
        <f>VLOOKUP(A1437,player_info!B:C,2,FALSE)</f>
        <v>#N/A</v>
      </c>
    </row>
    <row r="1438" spans="1:18">
      <c r="A1438" t="s">
        <v>525</v>
      </c>
      <c r="B1438" t="s">
        <v>1</v>
      </c>
      <c r="C1438" t="s">
        <v>83</v>
      </c>
      <c r="D1438">
        <v>-133.58459999999999</v>
      </c>
      <c r="E1438">
        <v>0.78849999999999998</v>
      </c>
      <c r="F1438">
        <v>13.8</v>
      </c>
      <c r="G1438" t="s">
        <v>722</v>
      </c>
      <c r="H1438">
        <v>1335</v>
      </c>
      <c r="I1438">
        <v>190</v>
      </c>
      <c r="J1438">
        <v>0.43120000000000003</v>
      </c>
      <c r="K1438" t="s">
        <v>722</v>
      </c>
      <c r="L1438" t="s">
        <v>722</v>
      </c>
      <c r="M1438" t="s">
        <v>722</v>
      </c>
      <c r="N1438">
        <v>1.5096000000000001</v>
      </c>
      <c r="O1438">
        <v>0</v>
      </c>
      <c r="P1438">
        <v>7.0153999999999996</v>
      </c>
      <c r="Q1438" t="s">
        <v>722</v>
      </c>
      <c r="R1438" t="e">
        <f>VLOOKUP(A1438,player_info!B:C,2,FALSE)</f>
        <v>#N/A</v>
      </c>
    </row>
    <row r="1439" spans="1:18">
      <c r="A1439" t="s">
        <v>1141</v>
      </c>
      <c r="B1439" t="s">
        <v>1</v>
      </c>
      <c r="C1439" t="s">
        <v>28</v>
      </c>
      <c r="D1439">
        <v>-134.01310000000001</v>
      </c>
      <c r="E1439">
        <v>0.36</v>
      </c>
      <c r="F1439" t="s">
        <v>722</v>
      </c>
      <c r="G1439" t="s">
        <v>722</v>
      </c>
      <c r="H1439">
        <v>1336</v>
      </c>
      <c r="I1439">
        <v>191</v>
      </c>
      <c r="J1439">
        <v>1.8200000000000001E-2</v>
      </c>
      <c r="K1439" t="s">
        <v>722</v>
      </c>
      <c r="L1439" t="s">
        <v>722</v>
      </c>
      <c r="M1439" t="s">
        <v>722</v>
      </c>
      <c r="N1439">
        <v>0.36</v>
      </c>
      <c r="O1439">
        <v>0.36</v>
      </c>
      <c r="P1439" t="s">
        <v>722</v>
      </c>
      <c r="Q1439" t="s">
        <v>722</v>
      </c>
      <c r="R1439" t="e">
        <f>VLOOKUP(A1439,player_info!B:C,2,FALSE)</f>
        <v>#N/A</v>
      </c>
    </row>
    <row r="1440" spans="1:18">
      <c r="A1440" t="s">
        <v>1142</v>
      </c>
      <c r="B1440" t="s">
        <v>1</v>
      </c>
      <c r="C1440" t="s">
        <v>95</v>
      </c>
      <c r="D1440">
        <v>-134.01859999999999</v>
      </c>
      <c r="E1440">
        <v>0.35449999999999998</v>
      </c>
      <c r="F1440" t="s">
        <v>722</v>
      </c>
      <c r="G1440" t="s">
        <v>722</v>
      </c>
      <c r="H1440">
        <v>1337</v>
      </c>
      <c r="I1440">
        <v>192</v>
      </c>
      <c r="J1440">
        <v>8.48E-2</v>
      </c>
      <c r="K1440" t="s">
        <v>722</v>
      </c>
      <c r="L1440" t="s">
        <v>722</v>
      </c>
      <c r="M1440" t="s">
        <v>722</v>
      </c>
      <c r="N1440">
        <v>0.56740000000000002</v>
      </c>
      <c r="O1440">
        <v>0</v>
      </c>
      <c r="P1440">
        <v>7.2744</v>
      </c>
      <c r="Q1440" t="s">
        <v>722</v>
      </c>
      <c r="R1440" t="e">
        <f>VLOOKUP(A1440,player_info!B:C,2,FALSE)</f>
        <v>#N/A</v>
      </c>
    </row>
    <row r="1441" spans="1:18">
      <c r="A1441" t="s">
        <v>1143</v>
      </c>
      <c r="B1441" t="s">
        <v>1</v>
      </c>
      <c r="C1441" t="s">
        <v>19</v>
      </c>
      <c r="D1441">
        <v>-134.04400000000001</v>
      </c>
      <c r="E1441">
        <v>0.32900000000000001</v>
      </c>
      <c r="F1441" t="s">
        <v>722</v>
      </c>
      <c r="G1441" t="s">
        <v>722</v>
      </c>
      <c r="H1441">
        <v>1338</v>
      </c>
      <c r="I1441">
        <v>193</v>
      </c>
      <c r="J1441">
        <v>0.2238</v>
      </c>
      <c r="K1441" t="s">
        <v>722</v>
      </c>
      <c r="L1441" t="s">
        <v>722</v>
      </c>
      <c r="M1441" t="s">
        <v>722</v>
      </c>
      <c r="N1441">
        <v>0.85240000000000005</v>
      </c>
      <c r="O1441">
        <v>0</v>
      </c>
      <c r="P1441">
        <v>7.2232000000000003</v>
      </c>
      <c r="Q1441" t="s">
        <v>722</v>
      </c>
      <c r="R1441" t="e">
        <f>VLOOKUP(A1441,player_info!B:C,2,FALSE)</f>
        <v>#N/A</v>
      </c>
    </row>
    <row r="1442" spans="1:18">
      <c r="A1442" t="s">
        <v>1144</v>
      </c>
      <c r="B1442" t="s">
        <v>1</v>
      </c>
      <c r="C1442" t="s">
        <v>49</v>
      </c>
      <c r="D1442">
        <v>-134.1627</v>
      </c>
      <c r="E1442">
        <v>0.2104</v>
      </c>
      <c r="F1442" t="s">
        <v>722</v>
      </c>
      <c r="G1442" t="s">
        <v>722</v>
      </c>
      <c r="H1442">
        <v>1339</v>
      </c>
      <c r="I1442">
        <v>194</v>
      </c>
      <c r="J1442">
        <v>0.2104</v>
      </c>
      <c r="K1442" t="s">
        <v>722</v>
      </c>
      <c r="L1442" t="s">
        <v>722</v>
      </c>
      <c r="M1442" t="s">
        <v>722</v>
      </c>
      <c r="N1442">
        <v>0.52490000000000003</v>
      </c>
      <c r="O1442">
        <v>0</v>
      </c>
      <c r="P1442">
        <v>7.2206000000000001</v>
      </c>
      <c r="Q1442" t="s">
        <v>722</v>
      </c>
      <c r="R1442" t="e">
        <f>VLOOKUP(A1442,player_info!B:C,2,FALSE)</f>
        <v>#N/A</v>
      </c>
    </row>
    <row r="1443" spans="1:18">
      <c r="A1443" t="s">
        <v>1145</v>
      </c>
      <c r="B1443" t="s">
        <v>2</v>
      </c>
      <c r="C1443" t="s">
        <v>34</v>
      </c>
      <c r="D1443">
        <v>-134.37309999999999</v>
      </c>
      <c r="E1443">
        <v>0</v>
      </c>
      <c r="F1443" t="s">
        <v>722</v>
      </c>
      <c r="G1443" t="s">
        <v>722</v>
      </c>
      <c r="H1443">
        <v>1399</v>
      </c>
      <c r="I1443">
        <v>195</v>
      </c>
      <c r="J1443">
        <v>0</v>
      </c>
      <c r="K1443" t="s">
        <v>722</v>
      </c>
      <c r="L1443" t="s">
        <v>722</v>
      </c>
      <c r="M1443" t="s">
        <v>722</v>
      </c>
      <c r="N1443">
        <v>0</v>
      </c>
      <c r="O1443">
        <v>0</v>
      </c>
      <c r="P1443" t="s">
        <v>722</v>
      </c>
      <c r="Q1443" t="s">
        <v>722</v>
      </c>
      <c r="R1443" t="e">
        <f>VLOOKUP(A1443,player_info!B:C,2,FALSE)</f>
        <v>#N/A</v>
      </c>
    </row>
    <row r="1444" spans="1:18">
      <c r="A1444" t="s">
        <v>1146</v>
      </c>
      <c r="B1444" t="s">
        <v>1</v>
      </c>
      <c r="C1444" t="s">
        <v>28</v>
      </c>
      <c r="D1444">
        <v>-134.37309999999999</v>
      </c>
      <c r="E1444">
        <v>0</v>
      </c>
      <c r="F1444" t="s">
        <v>722</v>
      </c>
      <c r="G1444" t="s">
        <v>722</v>
      </c>
      <c r="H1444">
        <v>1399</v>
      </c>
      <c r="I1444">
        <v>195</v>
      </c>
      <c r="J1444">
        <v>0</v>
      </c>
      <c r="K1444" t="s">
        <v>722</v>
      </c>
      <c r="L1444" t="s">
        <v>722</v>
      </c>
      <c r="M1444" t="s">
        <v>722</v>
      </c>
      <c r="N1444">
        <v>0</v>
      </c>
      <c r="O1444">
        <v>0</v>
      </c>
      <c r="P1444" t="s">
        <v>722</v>
      </c>
      <c r="Q1444" t="s">
        <v>722</v>
      </c>
      <c r="R1444" t="e">
        <f>VLOOKUP(A1444,player_info!B:C,2,FALSE)</f>
        <v>#N/A</v>
      </c>
    </row>
    <row r="1445" spans="1:18">
      <c r="A1445" t="s">
        <v>1147</v>
      </c>
      <c r="B1445" t="s">
        <v>1</v>
      </c>
      <c r="C1445" t="s">
        <v>22</v>
      </c>
      <c r="D1445">
        <v>-134.37309999999999</v>
      </c>
      <c r="E1445">
        <v>0</v>
      </c>
      <c r="F1445" t="s">
        <v>722</v>
      </c>
      <c r="G1445" t="s">
        <v>722</v>
      </c>
      <c r="H1445">
        <v>1399</v>
      </c>
      <c r="I1445">
        <v>195</v>
      </c>
      <c r="J1445">
        <v>0</v>
      </c>
      <c r="K1445" t="s">
        <v>722</v>
      </c>
      <c r="L1445" t="s">
        <v>722</v>
      </c>
      <c r="M1445" t="s">
        <v>722</v>
      </c>
      <c r="N1445">
        <v>0</v>
      </c>
      <c r="O1445">
        <v>0</v>
      </c>
      <c r="P1445" t="s">
        <v>722</v>
      </c>
      <c r="Q1445" t="s">
        <v>722</v>
      </c>
      <c r="R1445" t="e">
        <f>VLOOKUP(A1445,player_info!B:C,2,FALSE)</f>
        <v>#N/A</v>
      </c>
    </row>
    <row r="1446" spans="1:18">
      <c r="A1446" t="s">
        <v>1148</v>
      </c>
      <c r="B1446" t="s">
        <v>1</v>
      </c>
      <c r="C1446" t="s">
        <v>83</v>
      </c>
      <c r="D1446">
        <v>-134.37309999999999</v>
      </c>
      <c r="E1446">
        <v>0</v>
      </c>
      <c r="F1446" t="s">
        <v>722</v>
      </c>
      <c r="G1446" t="s">
        <v>722</v>
      </c>
      <c r="H1446">
        <v>1399</v>
      </c>
      <c r="I1446">
        <v>195</v>
      </c>
      <c r="J1446">
        <v>0</v>
      </c>
      <c r="K1446" t="s">
        <v>722</v>
      </c>
      <c r="L1446" t="s">
        <v>722</v>
      </c>
      <c r="M1446" t="s">
        <v>722</v>
      </c>
      <c r="N1446">
        <v>0</v>
      </c>
      <c r="O1446">
        <v>0</v>
      </c>
      <c r="P1446" t="s">
        <v>722</v>
      </c>
      <c r="Q1446" t="s">
        <v>722</v>
      </c>
      <c r="R1446" t="e">
        <f>VLOOKUP(A1446,player_info!B:C,2,FALSE)</f>
        <v>#N/A</v>
      </c>
    </row>
    <row r="1447" spans="1:18">
      <c r="A1447" t="s">
        <v>1149</v>
      </c>
      <c r="B1447" t="s">
        <v>1</v>
      </c>
      <c r="C1447" t="s">
        <v>41</v>
      </c>
      <c r="D1447">
        <v>-134.37309999999999</v>
      </c>
      <c r="E1447">
        <v>0</v>
      </c>
      <c r="F1447" t="s">
        <v>722</v>
      </c>
      <c r="G1447" t="s">
        <v>722</v>
      </c>
      <c r="H1447">
        <v>1399</v>
      </c>
      <c r="I1447">
        <v>195</v>
      </c>
      <c r="J1447">
        <v>0</v>
      </c>
      <c r="K1447" t="s">
        <v>722</v>
      </c>
      <c r="L1447" t="s">
        <v>722</v>
      </c>
      <c r="M1447" t="s">
        <v>722</v>
      </c>
      <c r="N1447">
        <v>0</v>
      </c>
      <c r="O1447">
        <v>0</v>
      </c>
      <c r="P1447" t="s">
        <v>722</v>
      </c>
      <c r="Q1447" t="s">
        <v>722</v>
      </c>
      <c r="R1447" t="e">
        <f>VLOOKUP(A1447,player_info!B:C,2,FALSE)</f>
        <v>#N/A</v>
      </c>
    </row>
    <row r="1448" spans="1:18">
      <c r="A1448" t="s">
        <v>1150</v>
      </c>
      <c r="B1448" t="s">
        <v>1</v>
      </c>
      <c r="C1448" t="s">
        <v>132</v>
      </c>
      <c r="D1448">
        <v>-134.37309999999999</v>
      </c>
      <c r="E1448">
        <v>0</v>
      </c>
      <c r="F1448" t="s">
        <v>722</v>
      </c>
      <c r="G1448" t="s">
        <v>722</v>
      </c>
      <c r="H1448">
        <v>1399</v>
      </c>
      <c r="I1448">
        <v>195</v>
      </c>
      <c r="J1448">
        <v>0</v>
      </c>
      <c r="K1448" t="s">
        <v>722</v>
      </c>
      <c r="L1448" t="s">
        <v>722</v>
      </c>
      <c r="M1448" t="s">
        <v>722</v>
      </c>
      <c r="N1448">
        <v>0</v>
      </c>
      <c r="O1448">
        <v>0</v>
      </c>
      <c r="P1448" t="s">
        <v>722</v>
      </c>
      <c r="Q1448" t="s">
        <v>722</v>
      </c>
      <c r="R1448" t="e">
        <f>VLOOKUP(A1448,player_info!B:C,2,FALSE)</f>
        <v>#N/A</v>
      </c>
    </row>
    <row r="1449" spans="1:18">
      <c r="A1449" t="s">
        <v>1151</v>
      </c>
      <c r="B1449" t="s">
        <v>1</v>
      </c>
      <c r="C1449" t="s">
        <v>341</v>
      </c>
      <c r="D1449">
        <v>-134.37309999999999</v>
      </c>
      <c r="E1449">
        <v>0</v>
      </c>
      <c r="F1449" t="s">
        <v>722</v>
      </c>
      <c r="G1449" t="s">
        <v>722</v>
      </c>
      <c r="H1449">
        <v>1399</v>
      </c>
      <c r="I1449">
        <v>195</v>
      </c>
      <c r="J1449">
        <v>0</v>
      </c>
      <c r="K1449" t="s">
        <v>722</v>
      </c>
      <c r="L1449" t="s">
        <v>722</v>
      </c>
      <c r="M1449" t="s">
        <v>722</v>
      </c>
      <c r="N1449">
        <v>0</v>
      </c>
      <c r="O1449">
        <v>0</v>
      </c>
      <c r="P1449" t="s">
        <v>722</v>
      </c>
      <c r="Q1449" t="s">
        <v>722</v>
      </c>
      <c r="R1449" t="e">
        <f>VLOOKUP(A1449,player_info!B:C,2,FALSE)</f>
        <v>#N/A</v>
      </c>
    </row>
    <row r="1450" spans="1:18">
      <c r="A1450" t="s">
        <v>1152</v>
      </c>
      <c r="B1450" t="s">
        <v>1</v>
      </c>
      <c r="C1450" t="s">
        <v>30</v>
      </c>
      <c r="D1450">
        <v>-134.37309999999999</v>
      </c>
      <c r="E1450">
        <v>0</v>
      </c>
      <c r="F1450" t="s">
        <v>722</v>
      </c>
      <c r="G1450" t="s">
        <v>722</v>
      </c>
      <c r="H1450">
        <v>1399</v>
      </c>
      <c r="I1450">
        <v>195</v>
      </c>
      <c r="J1450">
        <v>0</v>
      </c>
      <c r="K1450" t="s">
        <v>722</v>
      </c>
      <c r="L1450" t="s">
        <v>722</v>
      </c>
      <c r="M1450" t="s">
        <v>722</v>
      </c>
      <c r="N1450">
        <v>0</v>
      </c>
      <c r="O1450">
        <v>0</v>
      </c>
      <c r="P1450" t="s">
        <v>722</v>
      </c>
      <c r="Q1450" t="s">
        <v>722</v>
      </c>
      <c r="R1450" t="e">
        <f>VLOOKUP(A1450,player_info!B:C,2,FALSE)</f>
        <v>#N/A</v>
      </c>
    </row>
    <row r="1451" spans="1:18">
      <c r="A1451" t="s">
        <v>1153</v>
      </c>
      <c r="B1451" t="s">
        <v>1</v>
      </c>
      <c r="C1451" t="s">
        <v>57</v>
      </c>
      <c r="D1451">
        <v>-134.37309999999999</v>
      </c>
      <c r="E1451">
        <v>0</v>
      </c>
      <c r="F1451" t="s">
        <v>722</v>
      </c>
      <c r="G1451" t="s">
        <v>722</v>
      </c>
      <c r="H1451">
        <v>1399</v>
      </c>
      <c r="I1451">
        <v>195</v>
      </c>
      <c r="J1451">
        <v>0</v>
      </c>
      <c r="K1451" t="s">
        <v>722</v>
      </c>
      <c r="L1451" t="s">
        <v>722</v>
      </c>
      <c r="M1451" t="s">
        <v>722</v>
      </c>
      <c r="N1451">
        <v>0</v>
      </c>
      <c r="O1451">
        <v>0</v>
      </c>
      <c r="P1451" t="s">
        <v>722</v>
      </c>
      <c r="Q1451" t="s">
        <v>722</v>
      </c>
      <c r="R1451" t="e">
        <f>VLOOKUP(A1451,player_info!B:C,2,FALSE)</f>
        <v>#N/A</v>
      </c>
    </row>
    <row r="1452" spans="1:18">
      <c r="A1452" t="s">
        <v>1154</v>
      </c>
      <c r="B1452" t="s">
        <v>1</v>
      </c>
      <c r="C1452" t="s">
        <v>49</v>
      </c>
      <c r="D1452">
        <v>-134.37309999999999</v>
      </c>
      <c r="E1452">
        <v>0</v>
      </c>
      <c r="F1452" t="s">
        <v>722</v>
      </c>
      <c r="G1452" t="s">
        <v>722</v>
      </c>
      <c r="H1452">
        <v>1399</v>
      </c>
      <c r="I1452">
        <v>195</v>
      </c>
      <c r="J1452">
        <v>0</v>
      </c>
      <c r="K1452" t="s">
        <v>722</v>
      </c>
      <c r="L1452" t="s">
        <v>722</v>
      </c>
      <c r="M1452" t="s">
        <v>722</v>
      </c>
      <c r="N1452">
        <v>0</v>
      </c>
      <c r="O1452">
        <v>0</v>
      </c>
      <c r="P1452" t="s">
        <v>722</v>
      </c>
      <c r="Q1452" t="s">
        <v>722</v>
      </c>
      <c r="R1452" t="e">
        <f>VLOOKUP(A1452,player_info!B:C,2,FALSE)</f>
        <v>#N/A</v>
      </c>
    </row>
    <row r="1453" spans="1:18">
      <c r="A1453" t="s">
        <v>1155</v>
      </c>
      <c r="B1453" t="s">
        <v>1</v>
      </c>
      <c r="C1453" t="s">
        <v>30</v>
      </c>
      <c r="D1453">
        <v>-134.37309999999999</v>
      </c>
      <c r="E1453">
        <v>0</v>
      </c>
      <c r="F1453" t="s">
        <v>722</v>
      </c>
      <c r="G1453" t="s">
        <v>722</v>
      </c>
      <c r="H1453">
        <v>1399</v>
      </c>
      <c r="I1453">
        <v>195</v>
      </c>
      <c r="J1453">
        <v>0</v>
      </c>
      <c r="K1453" t="s">
        <v>722</v>
      </c>
      <c r="L1453" t="s">
        <v>722</v>
      </c>
      <c r="M1453" t="s">
        <v>722</v>
      </c>
      <c r="N1453">
        <v>0</v>
      </c>
      <c r="O1453">
        <v>0</v>
      </c>
      <c r="P1453" t="s">
        <v>722</v>
      </c>
      <c r="Q1453" t="s">
        <v>722</v>
      </c>
      <c r="R1453" t="e">
        <f>VLOOKUP(A1453,player_info!B:C,2,FALSE)</f>
        <v>#N/A</v>
      </c>
    </row>
    <row r="1454" spans="1:18">
      <c r="A1454" t="s">
        <v>1156</v>
      </c>
      <c r="B1454" t="s">
        <v>1</v>
      </c>
      <c r="C1454" t="s">
        <v>341</v>
      </c>
      <c r="D1454">
        <v>-134.37309999999999</v>
      </c>
      <c r="E1454">
        <v>0</v>
      </c>
      <c r="F1454" t="s">
        <v>722</v>
      </c>
      <c r="G1454" t="s">
        <v>722</v>
      </c>
      <c r="H1454">
        <v>1399</v>
      </c>
      <c r="I1454">
        <v>195</v>
      </c>
      <c r="J1454">
        <v>0</v>
      </c>
      <c r="K1454" t="s">
        <v>722</v>
      </c>
      <c r="L1454" t="s">
        <v>722</v>
      </c>
      <c r="M1454" t="s">
        <v>722</v>
      </c>
      <c r="N1454">
        <v>0</v>
      </c>
      <c r="O1454">
        <v>0</v>
      </c>
      <c r="P1454" t="s">
        <v>722</v>
      </c>
      <c r="Q1454" t="s">
        <v>722</v>
      </c>
      <c r="R1454" t="e">
        <f>VLOOKUP(A1454,player_info!B:C,2,FALSE)</f>
        <v>#N/A</v>
      </c>
    </row>
    <row r="1455" spans="1:18">
      <c r="A1455" t="s">
        <v>1157</v>
      </c>
      <c r="B1455" t="s">
        <v>1</v>
      </c>
      <c r="C1455" t="s">
        <v>341</v>
      </c>
      <c r="D1455">
        <v>-134.37309999999999</v>
      </c>
      <c r="E1455">
        <v>0</v>
      </c>
      <c r="F1455" t="s">
        <v>722</v>
      </c>
      <c r="G1455" t="s">
        <v>722</v>
      </c>
      <c r="H1455">
        <v>1399</v>
      </c>
      <c r="I1455">
        <v>195</v>
      </c>
      <c r="J1455">
        <v>0</v>
      </c>
      <c r="K1455" t="s">
        <v>722</v>
      </c>
      <c r="L1455" t="s">
        <v>722</v>
      </c>
      <c r="M1455" t="s">
        <v>722</v>
      </c>
      <c r="N1455">
        <v>0</v>
      </c>
      <c r="O1455">
        <v>0</v>
      </c>
      <c r="P1455" t="s">
        <v>722</v>
      </c>
      <c r="Q1455" t="s">
        <v>722</v>
      </c>
      <c r="R1455" t="e">
        <f>VLOOKUP(A1455,player_info!B:C,2,FALSE)</f>
        <v>#N/A</v>
      </c>
    </row>
    <row r="1456" spans="1:18">
      <c r="A1456" t="s">
        <v>1158</v>
      </c>
      <c r="B1456" t="s">
        <v>1</v>
      </c>
      <c r="C1456" t="s">
        <v>26</v>
      </c>
      <c r="D1456">
        <v>-134.37309999999999</v>
      </c>
      <c r="E1456">
        <v>0</v>
      </c>
      <c r="F1456" t="s">
        <v>722</v>
      </c>
      <c r="G1456" t="s">
        <v>722</v>
      </c>
      <c r="H1456">
        <v>1399</v>
      </c>
      <c r="I1456">
        <v>195</v>
      </c>
      <c r="J1456">
        <v>0</v>
      </c>
      <c r="K1456" t="s">
        <v>722</v>
      </c>
      <c r="L1456" t="s">
        <v>722</v>
      </c>
      <c r="M1456" t="s">
        <v>722</v>
      </c>
      <c r="N1456">
        <v>0</v>
      </c>
      <c r="O1456">
        <v>0</v>
      </c>
      <c r="P1456" t="s">
        <v>722</v>
      </c>
      <c r="Q1456" t="s">
        <v>722</v>
      </c>
      <c r="R1456" t="e">
        <f>VLOOKUP(A1456,player_info!B:C,2,FALSE)</f>
        <v>#N/A</v>
      </c>
    </row>
    <row r="1457" spans="1:18">
      <c r="A1457" t="s">
        <v>1159</v>
      </c>
      <c r="B1457" t="s">
        <v>1</v>
      </c>
      <c r="C1457" t="s">
        <v>91</v>
      </c>
      <c r="D1457">
        <v>-134.37309999999999</v>
      </c>
      <c r="E1457">
        <v>0</v>
      </c>
      <c r="F1457" t="s">
        <v>722</v>
      </c>
      <c r="G1457" t="s">
        <v>722</v>
      </c>
      <c r="H1457">
        <v>1399</v>
      </c>
      <c r="I1457">
        <v>195</v>
      </c>
      <c r="J1457">
        <v>0</v>
      </c>
      <c r="K1457" t="s">
        <v>722</v>
      </c>
      <c r="L1457" t="s">
        <v>722</v>
      </c>
      <c r="M1457" t="s">
        <v>722</v>
      </c>
      <c r="N1457">
        <v>0</v>
      </c>
      <c r="O1457">
        <v>0</v>
      </c>
      <c r="P1457" t="s">
        <v>722</v>
      </c>
      <c r="Q1457" t="s">
        <v>722</v>
      </c>
      <c r="R1457" t="e">
        <f>VLOOKUP(A1457,player_info!B:C,2,FALSE)</f>
        <v>#N/A</v>
      </c>
    </row>
    <row r="1458" spans="1:18">
      <c r="A1458" t="s">
        <v>1160</v>
      </c>
      <c r="B1458" t="s">
        <v>1</v>
      </c>
      <c r="C1458" t="s">
        <v>49</v>
      </c>
      <c r="D1458">
        <v>-134.37309999999999</v>
      </c>
      <c r="E1458">
        <v>0</v>
      </c>
      <c r="F1458" t="s">
        <v>722</v>
      </c>
      <c r="G1458" t="s">
        <v>722</v>
      </c>
      <c r="H1458">
        <v>1399</v>
      </c>
      <c r="I1458">
        <v>195</v>
      </c>
      <c r="J1458">
        <v>0</v>
      </c>
      <c r="K1458" t="s">
        <v>722</v>
      </c>
      <c r="L1458" t="s">
        <v>722</v>
      </c>
      <c r="M1458" t="s">
        <v>722</v>
      </c>
      <c r="N1458">
        <v>0</v>
      </c>
      <c r="O1458">
        <v>0</v>
      </c>
      <c r="P1458" t="s">
        <v>722</v>
      </c>
      <c r="Q1458" t="s">
        <v>722</v>
      </c>
      <c r="R1458" t="e">
        <f>VLOOKUP(A1458,player_info!B:C,2,FALSE)</f>
        <v>#N/A</v>
      </c>
    </row>
    <row r="1459" spans="1:18">
      <c r="A1459" t="s">
        <v>1161</v>
      </c>
      <c r="B1459" t="s">
        <v>1</v>
      </c>
      <c r="C1459" t="s">
        <v>341</v>
      </c>
      <c r="D1459">
        <v>-134.37309999999999</v>
      </c>
      <c r="E1459">
        <v>0</v>
      </c>
      <c r="F1459" t="s">
        <v>722</v>
      </c>
      <c r="G1459" t="s">
        <v>722</v>
      </c>
      <c r="H1459">
        <v>1399</v>
      </c>
      <c r="I1459">
        <v>195</v>
      </c>
      <c r="J1459">
        <v>0</v>
      </c>
      <c r="K1459" t="s">
        <v>722</v>
      </c>
      <c r="L1459" t="s">
        <v>722</v>
      </c>
      <c r="M1459" t="s">
        <v>722</v>
      </c>
      <c r="N1459">
        <v>0</v>
      </c>
      <c r="O1459">
        <v>0</v>
      </c>
      <c r="P1459" t="s">
        <v>722</v>
      </c>
      <c r="Q1459" t="s">
        <v>722</v>
      </c>
      <c r="R1459" t="e">
        <f>VLOOKUP(A1459,player_info!B:C,2,FALSE)</f>
        <v>#N/A</v>
      </c>
    </row>
    <row r="1460" spans="1:18">
      <c r="A1460" t="s">
        <v>1162</v>
      </c>
      <c r="B1460" t="s">
        <v>1</v>
      </c>
      <c r="C1460" t="s">
        <v>36</v>
      </c>
      <c r="D1460">
        <v>-134.37309999999999</v>
      </c>
      <c r="E1460">
        <v>0</v>
      </c>
      <c r="F1460" t="s">
        <v>722</v>
      </c>
      <c r="G1460" t="s">
        <v>722</v>
      </c>
      <c r="H1460">
        <v>1399</v>
      </c>
      <c r="I1460">
        <v>195</v>
      </c>
      <c r="J1460">
        <v>0</v>
      </c>
      <c r="K1460" t="s">
        <v>722</v>
      </c>
      <c r="L1460" t="s">
        <v>722</v>
      </c>
      <c r="M1460" t="s">
        <v>722</v>
      </c>
      <c r="N1460">
        <v>0</v>
      </c>
      <c r="O1460">
        <v>0</v>
      </c>
      <c r="P1460" t="s">
        <v>722</v>
      </c>
      <c r="Q1460" t="s">
        <v>722</v>
      </c>
      <c r="R1460" t="e">
        <f>VLOOKUP(A1460,player_info!B:C,2,FALSE)</f>
        <v>#N/A</v>
      </c>
    </row>
    <row r="1461" spans="1:18">
      <c r="A1461" t="s">
        <v>1163</v>
      </c>
      <c r="B1461" t="s">
        <v>1</v>
      </c>
      <c r="C1461" t="s">
        <v>132</v>
      </c>
      <c r="D1461">
        <v>-134.37309999999999</v>
      </c>
      <c r="E1461">
        <v>0</v>
      </c>
      <c r="F1461" t="s">
        <v>722</v>
      </c>
      <c r="G1461" t="s">
        <v>722</v>
      </c>
      <c r="H1461">
        <v>1399</v>
      </c>
      <c r="I1461">
        <v>195</v>
      </c>
      <c r="J1461">
        <v>0</v>
      </c>
      <c r="K1461" t="s">
        <v>722</v>
      </c>
      <c r="L1461" t="s">
        <v>722</v>
      </c>
      <c r="M1461" t="s">
        <v>722</v>
      </c>
      <c r="N1461">
        <v>0</v>
      </c>
      <c r="O1461">
        <v>0</v>
      </c>
      <c r="P1461" t="s">
        <v>722</v>
      </c>
      <c r="Q1461" t="s">
        <v>722</v>
      </c>
      <c r="R1461" t="e">
        <f>VLOOKUP(A1461,player_info!B:C,2,FALSE)</f>
        <v>#N/A</v>
      </c>
    </row>
    <row r="1462" spans="1:18">
      <c r="A1462" t="s">
        <v>1164</v>
      </c>
      <c r="B1462" t="s">
        <v>1</v>
      </c>
      <c r="C1462" t="s">
        <v>57</v>
      </c>
      <c r="D1462">
        <v>-134.37309999999999</v>
      </c>
      <c r="E1462">
        <v>0</v>
      </c>
      <c r="F1462" t="s">
        <v>722</v>
      </c>
      <c r="G1462" t="s">
        <v>722</v>
      </c>
      <c r="H1462">
        <v>1399</v>
      </c>
      <c r="I1462">
        <v>195</v>
      </c>
      <c r="J1462">
        <v>0</v>
      </c>
      <c r="K1462" t="s">
        <v>722</v>
      </c>
      <c r="L1462" t="s">
        <v>722</v>
      </c>
      <c r="M1462" t="s">
        <v>722</v>
      </c>
      <c r="N1462">
        <v>0</v>
      </c>
      <c r="O1462">
        <v>0</v>
      </c>
      <c r="P1462" t="s">
        <v>722</v>
      </c>
      <c r="Q1462" t="s">
        <v>722</v>
      </c>
      <c r="R1462" t="e">
        <f>VLOOKUP(A1462,player_info!B:C,2,FALSE)</f>
        <v>#N/A</v>
      </c>
    </row>
    <row r="1463" spans="1:18">
      <c r="A1463" t="s">
        <v>1165</v>
      </c>
      <c r="B1463" t="s">
        <v>1</v>
      </c>
      <c r="C1463" t="s">
        <v>91</v>
      </c>
      <c r="D1463">
        <v>-134.37309999999999</v>
      </c>
      <c r="E1463">
        <v>0</v>
      </c>
      <c r="F1463" t="s">
        <v>722</v>
      </c>
      <c r="G1463" t="s">
        <v>722</v>
      </c>
      <c r="H1463">
        <v>1399</v>
      </c>
      <c r="I1463">
        <v>195</v>
      </c>
      <c r="J1463">
        <v>0</v>
      </c>
      <c r="K1463" t="s">
        <v>722</v>
      </c>
      <c r="L1463" t="s">
        <v>722</v>
      </c>
      <c r="M1463" t="s">
        <v>722</v>
      </c>
      <c r="N1463">
        <v>0</v>
      </c>
      <c r="O1463">
        <v>0</v>
      </c>
      <c r="P1463" t="s">
        <v>722</v>
      </c>
      <c r="Q1463" t="s">
        <v>722</v>
      </c>
      <c r="R1463" t="e">
        <f>VLOOKUP(A1463,player_info!B:C,2,FALSE)</f>
        <v>#N/A</v>
      </c>
    </row>
    <row r="1464" spans="1:18">
      <c r="A1464" t="s">
        <v>1008</v>
      </c>
      <c r="B1464" t="s">
        <v>3</v>
      </c>
      <c r="C1464" t="s">
        <v>53</v>
      </c>
      <c r="D1464">
        <v>-134.37309999999999</v>
      </c>
      <c r="E1464">
        <v>0</v>
      </c>
      <c r="F1464" t="s">
        <v>722</v>
      </c>
      <c r="G1464" t="s">
        <v>722</v>
      </c>
      <c r="H1464">
        <v>1399</v>
      </c>
      <c r="I1464">
        <v>195</v>
      </c>
      <c r="J1464">
        <v>0</v>
      </c>
      <c r="K1464" t="s">
        <v>722</v>
      </c>
      <c r="L1464" t="s">
        <v>722</v>
      </c>
      <c r="M1464" t="s">
        <v>722</v>
      </c>
      <c r="N1464">
        <v>0</v>
      </c>
      <c r="O1464">
        <v>0</v>
      </c>
      <c r="P1464" t="s">
        <v>722</v>
      </c>
      <c r="Q1464" t="s">
        <v>722</v>
      </c>
      <c r="R1464" t="e">
        <f>VLOOKUP(A1464,player_info!B:C,2,FALSE)</f>
        <v>#N/A</v>
      </c>
    </row>
    <row r="1465" spans="1:18">
      <c r="A1465" t="s">
        <v>559</v>
      </c>
      <c r="B1465" t="s">
        <v>1</v>
      </c>
      <c r="C1465" t="s">
        <v>17</v>
      </c>
      <c r="D1465">
        <v>-134.37309999999999</v>
      </c>
      <c r="E1465">
        <v>0</v>
      </c>
      <c r="F1465">
        <v>15</v>
      </c>
      <c r="G1465" t="s">
        <v>722</v>
      </c>
      <c r="H1465">
        <v>1399</v>
      </c>
      <c r="I1465">
        <v>195</v>
      </c>
      <c r="J1465">
        <v>0</v>
      </c>
      <c r="K1465" t="s">
        <v>722</v>
      </c>
      <c r="L1465" t="s">
        <v>722</v>
      </c>
      <c r="M1465" t="s">
        <v>722</v>
      </c>
      <c r="N1465">
        <v>0</v>
      </c>
      <c r="O1465">
        <v>0</v>
      </c>
      <c r="P1465" t="s">
        <v>722</v>
      </c>
      <c r="Q1465" t="s">
        <v>722</v>
      </c>
      <c r="R1465" t="e">
        <f>VLOOKUP(A1465,player_info!B:C,2,FALSE)</f>
        <v>#N/A</v>
      </c>
    </row>
    <row r="1466" spans="1:18">
      <c r="A1466" t="s">
        <v>1166</v>
      </c>
      <c r="B1466" t="s">
        <v>1</v>
      </c>
      <c r="C1466" t="s">
        <v>55</v>
      </c>
      <c r="D1466">
        <v>-134.37309999999999</v>
      </c>
      <c r="E1466">
        <v>0</v>
      </c>
      <c r="F1466" t="s">
        <v>722</v>
      </c>
      <c r="G1466" t="s">
        <v>722</v>
      </c>
      <c r="H1466">
        <v>1399</v>
      </c>
      <c r="I1466">
        <v>195</v>
      </c>
      <c r="J1466">
        <v>0</v>
      </c>
      <c r="K1466" t="s">
        <v>722</v>
      </c>
      <c r="L1466" t="s">
        <v>722</v>
      </c>
      <c r="M1466" t="s">
        <v>722</v>
      </c>
      <c r="N1466">
        <v>0</v>
      </c>
      <c r="O1466">
        <v>0</v>
      </c>
      <c r="P1466" t="s">
        <v>722</v>
      </c>
      <c r="Q1466" t="s">
        <v>722</v>
      </c>
      <c r="R1466" t="e">
        <f>VLOOKUP(A1466,player_info!B:C,2,FALSE)</f>
        <v>#N/A</v>
      </c>
    </row>
    <row r="1467" spans="1:18">
      <c r="A1467" t="s">
        <v>1167</v>
      </c>
      <c r="B1467" t="s">
        <v>1</v>
      </c>
      <c r="C1467" t="s">
        <v>22</v>
      </c>
      <c r="D1467">
        <v>-134.37309999999999</v>
      </c>
      <c r="E1467">
        <v>0</v>
      </c>
      <c r="F1467" t="s">
        <v>722</v>
      </c>
      <c r="G1467" t="s">
        <v>722</v>
      </c>
      <c r="H1467">
        <v>1399</v>
      </c>
      <c r="I1467">
        <v>195</v>
      </c>
      <c r="J1467">
        <v>0</v>
      </c>
      <c r="K1467" t="s">
        <v>722</v>
      </c>
      <c r="L1467" t="s">
        <v>722</v>
      </c>
      <c r="M1467" t="s">
        <v>722</v>
      </c>
      <c r="N1467">
        <v>0</v>
      </c>
      <c r="O1467">
        <v>0</v>
      </c>
      <c r="P1467" t="s">
        <v>722</v>
      </c>
      <c r="Q1467" t="s">
        <v>722</v>
      </c>
      <c r="R1467" t="e">
        <f>VLOOKUP(A1467,player_info!B:C,2,FALSE)</f>
        <v>#N/A</v>
      </c>
    </row>
    <row r="1468" spans="1:18">
      <c r="A1468" t="s">
        <v>570</v>
      </c>
      <c r="B1468" t="s">
        <v>1</v>
      </c>
      <c r="C1468" t="s">
        <v>68</v>
      </c>
      <c r="D1468">
        <v>-134.37309999999999</v>
      </c>
      <c r="E1468">
        <v>0</v>
      </c>
      <c r="F1468">
        <v>25.7</v>
      </c>
      <c r="G1468" t="s">
        <v>722</v>
      </c>
      <c r="H1468">
        <v>1399</v>
      </c>
      <c r="I1468">
        <v>195</v>
      </c>
      <c r="J1468">
        <v>0</v>
      </c>
      <c r="K1468" t="s">
        <v>722</v>
      </c>
      <c r="L1468" t="s">
        <v>722</v>
      </c>
      <c r="M1468" t="s">
        <v>722</v>
      </c>
      <c r="N1468">
        <v>0</v>
      </c>
      <c r="O1468">
        <v>0</v>
      </c>
      <c r="P1468" t="s">
        <v>722</v>
      </c>
      <c r="Q1468" t="s">
        <v>722</v>
      </c>
      <c r="R1468" t="e">
        <f>VLOOKUP(A1468,player_info!B:C,2,FALSE)</f>
        <v>#N/A</v>
      </c>
    </row>
    <row r="1469" spans="1:18">
      <c r="A1469" t="s">
        <v>518</v>
      </c>
      <c r="B1469" t="s">
        <v>1</v>
      </c>
      <c r="C1469" t="s">
        <v>36</v>
      </c>
      <c r="D1469">
        <v>-134.37309999999999</v>
      </c>
      <c r="E1469">
        <v>0</v>
      </c>
      <c r="F1469">
        <v>7.3</v>
      </c>
      <c r="G1469" t="s">
        <v>722</v>
      </c>
      <c r="H1469">
        <v>1399</v>
      </c>
      <c r="I1469">
        <v>195</v>
      </c>
      <c r="J1469">
        <v>0</v>
      </c>
      <c r="K1469" t="s">
        <v>722</v>
      </c>
      <c r="L1469" t="s">
        <v>722</v>
      </c>
      <c r="M1469" t="s">
        <v>722</v>
      </c>
      <c r="N1469">
        <v>0</v>
      </c>
      <c r="O1469">
        <v>0</v>
      </c>
      <c r="P1469" t="s">
        <v>722</v>
      </c>
      <c r="Q1469" t="s">
        <v>722</v>
      </c>
      <c r="R1469" t="e">
        <f>VLOOKUP(A1469,player_info!B:C,2,FALSE)</f>
        <v>#N/A</v>
      </c>
    </row>
    <row r="1470" spans="1:18">
      <c r="A1470" t="s">
        <v>498</v>
      </c>
      <c r="B1470" t="s">
        <v>1</v>
      </c>
      <c r="C1470" t="s">
        <v>85</v>
      </c>
      <c r="D1470">
        <v>-134.37309999999999</v>
      </c>
      <c r="E1470">
        <v>0</v>
      </c>
      <c r="F1470" t="s">
        <v>722</v>
      </c>
      <c r="G1470" t="s">
        <v>722</v>
      </c>
      <c r="H1470">
        <v>1399</v>
      </c>
      <c r="I1470">
        <v>195</v>
      </c>
      <c r="J1470">
        <v>0</v>
      </c>
      <c r="K1470" t="s">
        <v>722</v>
      </c>
      <c r="L1470" t="s">
        <v>722</v>
      </c>
      <c r="M1470" t="s">
        <v>722</v>
      </c>
      <c r="N1470">
        <v>0</v>
      </c>
      <c r="O1470">
        <v>0</v>
      </c>
      <c r="P1470" t="s">
        <v>722</v>
      </c>
      <c r="Q1470" t="s">
        <v>722</v>
      </c>
      <c r="R1470" t="e">
        <f>VLOOKUP(A1470,player_info!B:C,2,FALSE)</f>
        <v>#N/A</v>
      </c>
    </row>
    <row r="1471" spans="1:18">
      <c r="A1471" t="s">
        <v>530</v>
      </c>
      <c r="B1471" t="s">
        <v>1</v>
      </c>
      <c r="C1471" t="s">
        <v>49</v>
      </c>
      <c r="D1471">
        <v>-134.37309999999999</v>
      </c>
      <c r="E1471">
        <v>0</v>
      </c>
      <c r="F1471" t="s">
        <v>722</v>
      </c>
      <c r="G1471" t="s">
        <v>722</v>
      </c>
      <c r="H1471">
        <v>1399</v>
      </c>
      <c r="I1471">
        <v>195</v>
      </c>
      <c r="J1471">
        <v>0</v>
      </c>
      <c r="K1471" t="s">
        <v>722</v>
      </c>
      <c r="L1471" t="s">
        <v>722</v>
      </c>
      <c r="M1471" t="s">
        <v>722</v>
      </c>
      <c r="N1471">
        <v>0</v>
      </c>
      <c r="O1471">
        <v>0</v>
      </c>
      <c r="P1471" t="s">
        <v>722</v>
      </c>
      <c r="Q1471" t="s">
        <v>722</v>
      </c>
      <c r="R1471" t="e">
        <f>VLOOKUP(A1471,player_info!B:C,2,FALSE)</f>
        <v>#N/A</v>
      </c>
    </row>
    <row r="1472" spans="1:18">
      <c r="A1472" t="s">
        <v>1168</v>
      </c>
      <c r="B1472" t="s">
        <v>1</v>
      </c>
      <c r="C1472" t="s">
        <v>24</v>
      </c>
      <c r="D1472">
        <v>-134.37309999999999</v>
      </c>
      <c r="E1472">
        <v>0</v>
      </c>
      <c r="F1472" t="s">
        <v>722</v>
      </c>
      <c r="G1472" t="s">
        <v>722</v>
      </c>
      <c r="H1472">
        <v>1399</v>
      </c>
      <c r="I1472">
        <v>195</v>
      </c>
      <c r="J1472">
        <v>0</v>
      </c>
      <c r="K1472" t="s">
        <v>722</v>
      </c>
      <c r="L1472" t="s">
        <v>722</v>
      </c>
      <c r="M1472" t="s">
        <v>722</v>
      </c>
      <c r="N1472">
        <v>0</v>
      </c>
      <c r="O1472">
        <v>0</v>
      </c>
      <c r="P1472" t="s">
        <v>722</v>
      </c>
      <c r="Q1472" t="s">
        <v>722</v>
      </c>
      <c r="R1472" t="e">
        <f>VLOOKUP(A1472,player_info!B:C,2,FALSE)</f>
        <v>#N/A</v>
      </c>
    </row>
    <row r="1473" spans="1:18">
      <c r="A1473" t="s">
        <v>1169</v>
      </c>
      <c r="B1473" t="s">
        <v>1</v>
      </c>
      <c r="C1473" t="s">
        <v>57</v>
      </c>
      <c r="D1473">
        <v>-134.37309999999999</v>
      </c>
      <c r="E1473">
        <v>0</v>
      </c>
      <c r="F1473" t="s">
        <v>722</v>
      </c>
      <c r="G1473" t="s">
        <v>722</v>
      </c>
      <c r="H1473">
        <v>1399</v>
      </c>
      <c r="I1473">
        <v>195</v>
      </c>
      <c r="J1473">
        <v>0</v>
      </c>
      <c r="K1473" t="s">
        <v>722</v>
      </c>
      <c r="L1473" t="s">
        <v>722</v>
      </c>
      <c r="M1473" t="s">
        <v>722</v>
      </c>
      <c r="N1473">
        <v>0</v>
      </c>
      <c r="O1473">
        <v>0</v>
      </c>
      <c r="P1473" t="s">
        <v>722</v>
      </c>
      <c r="Q1473" t="s">
        <v>722</v>
      </c>
      <c r="R1473" t="e">
        <f>VLOOKUP(A1473,player_info!B:C,2,FALSE)</f>
        <v>#N/A</v>
      </c>
    </row>
    <row r="1474" spans="1:18">
      <c r="A1474" t="s">
        <v>565</v>
      </c>
      <c r="B1474" t="s">
        <v>1</v>
      </c>
      <c r="C1474" t="s">
        <v>95</v>
      </c>
      <c r="D1474">
        <v>-134.37309999999999</v>
      </c>
      <c r="E1474">
        <v>0</v>
      </c>
      <c r="F1474">
        <v>4.8</v>
      </c>
      <c r="G1474" t="s">
        <v>722</v>
      </c>
      <c r="H1474">
        <v>1399</v>
      </c>
      <c r="I1474">
        <v>195</v>
      </c>
      <c r="J1474">
        <v>0</v>
      </c>
      <c r="K1474" t="s">
        <v>722</v>
      </c>
      <c r="L1474" t="s">
        <v>722</v>
      </c>
      <c r="M1474" t="s">
        <v>722</v>
      </c>
      <c r="N1474">
        <v>0</v>
      </c>
      <c r="O1474">
        <v>0</v>
      </c>
      <c r="P1474" t="s">
        <v>722</v>
      </c>
      <c r="Q1474" t="s">
        <v>722</v>
      </c>
      <c r="R1474" t="e">
        <f>VLOOKUP(A1474,player_info!B:C,2,FALSE)</f>
        <v>#N/A</v>
      </c>
    </row>
    <row r="1475" spans="1:18">
      <c r="A1475" t="s">
        <v>1170</v>
      </c>
      <c r="B1475" t="s">
        <v>1</v>
      </c>
      <c r="C1475" t="s">
        <v>341</v>
      </c>
      <c r="D1475">
        <v>-134.37309999999999</v>
      </c>
      <c r="E1475">
        <v>0</v>
      </c>
      <c r="F1475" t="s">
        <v>722</v>
      </c>
      <c r="G1475" t="s">
        <v>722</v>
      </c>
      <c r="H1475">
        <v>1399</v>
      </c>
      <c r="I1475">
        <v>195</v>
      </c>
      <c r="J1475">
        <v>0</v>
      </c>
      <c r="K1475" t="s">
        <v>722</v>
      </c>
      <c r="L1475" t="s">
        <v>722</v>
      </c>
      <c r="M1475" t="s">
        <v>722</v>
      </c>
      <c r="N1475">
        <v>0</v>
      </c>
      <c r="O1475">
        <v>0</v>
      </c>
      <c r="P1475" t="s">
        <v>722</v>
      </c>
      <c r="Q1475" t="s">
        <v>722</v>
      </c>
      <c r="R1475" t="e">
        <f>VLOOKUP(A1475,player_info!B:C,2,FALSE)</f>
        <v>#N/A</v>
      </c>
    </row>
    <row r="1476" spans="1:18">
      <c r="A1476" t="s">
        <v>1171</v>
      </c>
      <c r="B1476" t="s">
        <v>1</v>
      </c>
      <c r="C1476" t="s">
        <v>341</v>
      </c>
      <c r="D1476">
        <v>-134.37309999999999</v>
      </c>
      <c r="E1476">
        <v>0</v>
      </c>
      <c r="F1476" t="s">
        <v>722</v>
      </c>
      <c r="G1476" t="s">
        <v>722</v>
      </c>
      <c r="H1476">
        <v>1399</v>
      </c>
      <c r="I1476">
        <v>195</v>
      </c>
      <c r="J1476">
        <v>0</v>
      </c>
      <c r="K1476" t="s">
        <v>722</v>
      </c>
      <c r="L1476" t="s">
        <v>722</v>
      </c>
      <c r="M1476" t="s">
        <v>722</v>
      </c>
      <c r="N1476">
        <v>0</v>
      </c>
      <c r="O1476">
        <v>0</v>
      </c>
      <c r="P1476" t="s">
        <v>722</v>
      </c>
      <c r="Q1476" t="s">
        <v>722</v>
      </c>
      <c r="R1476" t="e">
        <f>VLOOKUP(A1476,player_info!B:C,2,FALSE)</f>
        <v>#N/A</v>
      </c>
    </row>
    <row r="1477" spans="1:18">
      <c r="A1477" t="s">
        <v>1172</v>
      </c>
      <c r="B1477" t="s">
        <v>1</v>
      </c>
      <c r="C1477" t="s">
        <v>34</v>
      </c>
      <c r="D1477">
        <v>-134.37309999999999</v>
      </c>
      <c r="E1477">
        <v>0</v>
      </c>
      <c r="F1477" t="s">
        <v>722</v>
      </c>
      <c r="G1477" t="s">
        <v>722</v>
      </c>
      <c r="H1477">
        <v>1399</v>
      </c>
      <c r="I1477">
        <v>195</v>
      </c>
      <c r="J1477">
        <v>0.06</v>
      </c>
      <c r="K1477" t="s">
        <v>722</v>
      </c>
      <c r="L1477" t="s">
        <v>722</v>
      </c>
      <c r="M1477" t="s">
        <v>722</v>
      </c>
      <c r="N1477">
        <v>0</v>
      </c>
      <c r="O1477">
        <v>0</v>
      </c>
      <c r="P1477" t="s">
        <v>722</v>
      </c>
      <c r="Q1477" t="s">
        <v>722</v>
      </c>
      <c r="R1477" t="e">
        <f>VLOOKUP(A1477,player_info!B:C,2,FALSE)</f>
        <v>#N/A</v>
      </c>
    </row>
    <row r="1478" spans="1:18">
      <c r="A1478" t="s">
        <v>526</v>
      </c>
      <c r="B1478" t="s">
        <v>1</v>
      </c>
      <c r="C1478" t="s">
        <v>34</v>
      </c>
      <c r="D1478">
        <v>-134.37309999999999</v>
      </c>
      <c r="E1478">
        <v>0</v>
      </c>
      <c r="F1478">
        <v>-0.1</v>
      </c>
      <c r="G1478" t="s">
        <v>722</v>
      </c>
      <c r="H1478">
        <v>1399</v>
      </c>
      <c r="I1478">
        <v>195</v>
      </c>
      <c r="J1478">
        <v>0.42</v>
      </c>
      <c r="K1478" t="s">
        <v>722</v>
      </c>
      <c r="L1478" t="s">
        <v>722</v>
      </c>
      <c r="M1478" t="s">
        <v>722</v>
      </c>
      <c r="N1478">
        <v>0</v>
      </c>
      <c r="O1478">
        <v>0</v>
      </c>
      <c r="P1478" t="s">
        <v>722</v>
      </c>
      <c r="Q1478" t="s">
        <v>722</v>
      </c>
      <c r="R1478" t="e">
        <f>VLOOKUP(A1478,player_info!B:C,2,FALSE)</f>
        <v>#N/A</v>
      </c>
    </row>
    <row r="1479" spans="1:18">
      <c r="A1479" t="s">
        <v>1173</v>
      </c>
      <c r="B1479" t="s">
        <v>1</v>
      </c>
      <c r="C1479" t="s">
        <v>34</v>
      </c>
      <c r="D1479">
        <v>-134.4931</v>
      </c>
      <c r="E1479">
        <v>-0.12</v>
      </c>
      <c r="F1479" t="s">
        <v>722</v>
      </c>
      <c r="G1479" t="s">
        <v>722</v>
      </c>
      <c r="H1479">
        <v>1401</v>
      </c>
      <c r="I1479">
        <v>196</v>
      </c>
      <c r="J1479">
        <v>3.0150000000000001</v>
      </c>
      <c r="K1479" t="s">
        <v>722</v>
      </c>
      <c r="L1479" t="s">
        <v>722</v>
      </c>
      <c r="M1479" t="s">
        <v>722</v>
      </c>
      <c r="N1479">
        <v>-0.12</v>
      </c>
      <c r="O1479">
        <v>-0.12</v>
      </c>
      <c r="P1479" t="s">
        <v>722</v>
      </c>
      <c r="Q1479" t="s">
        <v>722</v>
      </c>
      <c r="R1479" t="e">
        <f>VLOOKUP(A1479,player_info!B:C,2,FALSE)</f>
        <v>#N/A</v>
      </c>
    </row>
    <row r="1480" spans="1:18">
      <c r="A1480" t="s">
        <v>1174</v>
      </c>
      <c r="B1480" t="s">
        <v>1</v>
      </c>
      <c r="C1480" t="s">
        <v>30</v>
      </c>
      <c r="D1480">
        <v>-135.09309999999999</v>
      </c>
      <c r="E1480">
        <v>-0.72</v>
      </c>
      <c r="F1480" t="s">
        <v>722</v>
      </c>
      <c r="G1480" t="s">
        <v>722</v>
      </c>
      <c r="H1480">
        <v>1407</v>
      </c>
      <c r="I1480">
        <v>197</v>
      </c>
      <c r="J1480">
        <v>6.65</v>
      </c>
      <c r="K1480" t="s">
        <v>722</v>
      </c>
      <c r="L1480" t="s">
        <v>722</v>
      </c>
      <c r="M1480" t="s">
        <v>722</v>
      </c>
      <c r="N1480">
        <v>-0.72</v>
      </c>
      <c r="O1480">
        <v>-0.72</v>
      </c>
      <c r="P1480" t="s">
        <v>722</v>
      </c>
      <c r="Q1480" t="s">
        <v>722</v>
      </c>
      <c r="R1480" t="e">
        <f>VLOOKUP(A1480,player_info!B:C,2,FALSE)</f>
        <v>#N/A</v>
      </c>
    </row>
    <row r="1481" spans="1:18">
      <c r="A1481" t="s">
        <v>520</v>
      </c>
      <c r="B1481" t="s">
        <v>1</v>
      </c>
      <c r="C1481" t="s">
        <v>47</v>
      </c>
      <c r="D1481">
        <v>-139.92310000000001</v>
      </c>
      <c r="E1481">
        <v>-5.55</v>
      </c>
      <c r="F1481">
        <v>6</v>
      </c>
      <c r="G1481" t="s">
        <v>722</v>
      </c>
      <c r="H1481">
        <v>1413</v>
      </c>
      <c r="I1481">
        <v>198</v>
      </c>
      <c r="J1481" t="s">
        <v>722</v>
      </c>
      <c r="K1481" t="s">
        <v>722</v>
      </c>
      <c r="L1481" t="s">
        <v>722</v>
      </c>
      <c r="M1481" t="s">
        <v>722</v>
      </c>
      <c r="N1481">
        <v>-5.55</v>
      </c>
      <c r="O1481">
        <v>-5.55</v>
      </c>
      <c r="P1481" t="s">
        <v>722</v>
      </c>
      <c r="Q1481" t="s">
        <v>722</v>
      </c>
      <c r="R1481" t="e">
        <f>VLOOKUP(A1481,player_info!B:C,2,FALSE)</f>
        <v>#N/A</v>
      </c>
    </row>
    <row r="1482" spans="1:18">
      <c r="A1482" t="s">
        <v>1175</v>
      </c>
      <c r="B1482" t="s">
        <v>5</v>
      </c>
      <c r="C1482" t="s">
        <v>341</v>
      </c>
      <c r="D1482">
        <v>-140.20769999999999</v>
      </c>
      <c r="E1482">
        <v>40.223799999999997</v>
      </c>
      <c r="F1482">
        <v>15</v>
      </c>
      <c r="G1482" t="s">
        <v>722</v>
      </c>
      <c r="H1482">
        <v>1340</v>
      </c>
      <c r="I1482">
        <v>33</v>
      </c>
      <c r="J1482">
        <v>1.4774</v>
      </c>
      <c r="K1482" t="s">
        <v>722</v>
      </c>
      <c r="L1482" t="s">
        <v>722</v>
      </c>
      <c r="M1482" t="s">
        <v>722</v>
      </c>
      <c r="N1482">
        <v>79.637</v>
      </c>
      <c r="O1482">
        <v>0</v>
      </c>
      <c r="P1482">
        <v>11.2247</v>
      </c>
      <c r="Q1482" t="s">
        <v>722</v>
      </c>
      <c r="R1482" t="e">
        <f>VLOOKUP(A1482,player_info!B:C,2,FALSE)</f>
        <v>#N/A</v>
      </c>
    </row>
    <row r="1483" spans="1:18">
      <c r="A1483" t="s">
        <v>1176</v>
      </c>
      <c r="B1483" t="s">
        <v>5</v>
      </c>
      <c r="C1483" t="s">
        <v>341</v>
      </c>
      <c r="D1483">
        <v>-141.44970000000001</v>
      </c>
      <c r="E1483">
        <v>38.981699999999996</v>
      </c>
      <c r="F1483">
        <v>15</v>
      </c>
      <c r="G1483" t="s">
        <v>722</v>
      </c>
      <c r="H1483">
        <v>1341</v>
      </c>
      <c r="I1483">
        <v>34</v>
      </c>
      <c r="J1483">
        <v>1.5936999999999999</v>
      </c>
      <c r="K1483" t="s">
        <v>722</v>
      </c>
      <c r="L1483" t="s">
        <v>722</v>
      </c>
      <c r="M1483" t="s">
        <v>722</v>
      </c>
      <c r="N1483">
        <v>48.375100000000003</v>
      </c>
      <c r="O1483">
        <v>0</v>
      </c>
      <c r="P1483">
        <v>4.2740999999999998</v>
      </c>
      <c r="Q1483" t="s">
        <v>722</v>
      </c>
      <c r="R1483" t="e">
        <f>VLOOKUP(A1483,player_info!B:C,2,FALSE)</f>
        <v>#N/A</v>
      </c>
    </row>
    <row r="1484" spans="1:18">
      <c r="A1484" t="s">
        <v>1177</v>
      </c>
      <c r="B1484" t="s">
        <v>5</v>
      </c>
      <c r="C1484" t="s">
        <v>341</v>
      </c>
      <c r="D1484">
        <v>-141.9204</v>
      </c>
      <c r="E1484">
        <v>38.511099999999999</v>
      </c>
      <c r="F1484">
        <v>12</v>
      </c>
      <c r="G1484" t="s">
        <v>722</v>
      </c>
      <c r="H1484">
        <v>1342</v>
      </c>
      <c r="I1484">
        <v>35</v>
      </c>
      <c r="J1484">
        <v>19.734500000000001</v>
      </c>
      <c r="K1484" t="s">
        <v>722</v>
      </c>
      <c r="L1484" t="s">
        <v>722</v>
      </c>
      <c r="M1484" t="s">
        <v>722</v>
      </c>
      <c r="N1484">
        <v>83.291700000000006</v>
      </c>
      <c r="O1484">
        <v>0</v>
      </c>
      <c r="P1484">
        <v>10.2766</v>
      </c>
      <c r="Q1484">
        <v>1</v>
      </c>
      <c r="R1484">
        <f>VLOOKUP(A1484,player_info!B:C,2,FALSE)</f>
        <v>20</v>
      </c>
    </row>
    <row r="1485" spans="1:18">
      <c r="A1485" t="s">
        <v>979</v>
      </c>
      <c r="B1485" t="s">
        <v>3</v>
      </c>
      <c r="C1485" t="s">
        <v>75</v>
      </c>
      <c r="D1485">
        <v>-143.56309999999999</v>
      </c>
      <c r="E1485">
        <v>-9.19</v>
      </c>
      <c r="F1485" t="s">
        <v>722</v>
      </c>
      <c r="G1485" t="s">
        <v>722</v>
      </c>
      <c r="H1485">
        <v>1414</v>
      </c>
      <c r="I1485">
        <v>199</v>
      </c>
      <c r="J1485" t="s">
        <v>722</v>
      </c>
      <c r="K1485" t="s">
        <v>722</v>
      </c>
      <c r="L1485" t="s">
        <v>722</v>
      </c>
      <c r="M1485" t="s">
        <v>722</v>
      </c>
      <c r="N1485">
        <v>1.9338</v>
      </c>
      <c r="O1485">
        <v>-9.19</v>
      </c>
      <c r="P1485">
        <v>5.6802000000000001</v>
      </c>
      <c r="Q1485" t="s">
        <v>722</v>
      </c>
      <c r="R1485" t="e">
        <f>VLOOKUP(A1485,player_info!B:C,2,FALSE)</f>
        <v>#N/A</v>
      </c>
    </row>
    <row r="1486" spans="1:18">
      <c r="A1486" t="s">
        <v>1178</v>
      </c>
      <c r="B1486" t="s">
        <v>5</v>
      </c>
      <c r="C1486" t="s">
        <v>341</v>
      </c>
      <c r="D1486">
        <v>-144.16659999999999</v>
      </c>
      <c r="E1486">
        <v>36.264899999999997</v>
      </c>
      <c r="F1486">
        <v>101</v>
      </c>
      <c r="G1486" t="s">
        <v>722</v>
      </c>
      <c r="H1486">
        <v>1343</v>
      </c>
      <c r="I1486">
        <v>36</v>
      </c>
      <c r="J1486">
        <v>35.620800000000003</v>
      </c>
      <c r="K1486" t="s">
        <v>722</v>
      </c>
      <c r="L1486" t="s">
        <v>722</v>
      </c>
      <c r="M1486" t="s">
        <v>722</v>
      </c>
      <c r="N1486">
        <v>39.772799999999997</v>
      </c>
      <c r="O1486">
        <v>0</v>
      </c>
      <c r="P1486">
        <v>3.4384999999999999</v>
      </c>
      <c r="Q1486" t="s">
        <v>722</v>
      </c>
      <c r="R1486" t="e">
        <f>VLOOKUP(A1486,player_info!B:C,2,FALSE)</f>
        <v>#N/A</v>
      </c>
    </row>
    <row r="1487" spans="1:18">
      <c r="A1487" t="s">
        <v>293</v>
      </c>
      <c r="B1487" t="s">
        <v>0</v>
      </c>
      <c r="C1487" t="s">
        <v>88</v>
      </c>
      <c r="D1487">
        <v>-145.1386</v>
      </c>
      <c r="E1487">
        <v>122.0117</v>
      </c>
      <c r="F1487">
        <v>28.18</v>
      </c>
      <c r="G1487" t="s">
        <v>722</v>
      </c>
      <c r="H1487">
        <v>1344</v>
      </c>
      <c r="I1487">
        <v>30</v>
      </c>
      <c r="J1487">
        <v>10.282</v>
      </c>
      <c r="K1487" t="s">
        <v>722</v>
      </c>
      <c r="L1487" t="s">
        <v>722</v>
      </c>
      <c r="M1487" t="s">
        <v>722</v>
      </c>
      <c r="N1487">
        <v>186.58519999999999</v>
      </c>
      <c r="O1487">
        <v>53.401600000000002</v>
      </c>
      <c r="P1487">
        <v>7.7220000000000004</v>
      </c>
      <c r="Q1487">
        <v>7</v>
      </c>
      <c r="R1487" t="e">
        <f>VLOOKUP(A1487,player_info!B:C,2,FALSE)</f>
        <v>#N/A</v>
      </c>
    </row>
    <row r="1488" spans="1:18">
      <c r="A1488" t="s">
        <v>318</v>
      </c>
      <c r="B1488" t="s">
        <v>0</v>
      </c>
      <c r="C1488" t="s">
        <v>83</v>
      </c>
      <c r="D1488">
        <v>-154.95230000000001</v>
      </c>
      <c r="E1488">
        <v>112.1979</v>
      </c>
      <c r="F1488">
        <v>176</v>
      </c>
      <c r="G1488" t="s">
        <v>722</v>
      </c>
      <c r="H1488">
        <v>1345</v>
      </c>
      <c r="I1488">
        <v>31</v>
      </c>
      <c r="J1488">
        <v>8.9390000000000001</v>
      </c>
      <c r="K1488" t="s">
        <v>722</v>
      </c>
      <c r="L1488" t="s">
        <v>722</v>
      </c>
      <c r="M1488" t="s">
        <v>722</v>
      </c>
      <c r="N1488">
        <v>165.9932</v>
      </c>
      <c r="O1488">
        <v>27.970199999999998</v>
      </c>
      <c r="P1488">
        <v>8.4547000000000008</v>
      </c>
      <c r="Q1488">
        <v>5</v>
      </c>
      <c r="R1488">
        <f>VLOOKUP(A1488,player_info!B:C,2,FALSE)</f>
        <v>19</v>
      </c>
    </row>
    <row r="1489" spans="1:18">
      <c r="A1489" t="s">
        <v>315</v>
      </c>
      <c r="B1489" t="s">
        <v>0</v>
      </c>
      <c r="C1489" t="s">
        <v>47</v>
      </c>
      <c r="D1489">
        <v>-155.8888</v>
      </c>
      <c r="E1489">
        <v>111.2615</v>
      </c>
      <c r="F1489">
        <v>18.8</v>
      </c>
      <c r="G1489" t="s">
        <v>722</v>
      </c>
      <c r="H1489">
        <v>1346</v>
      </c>
      <c r="I1489">
        <v>32</v>
      </c>
      <c r="J1489">
        <v>21.288900000000002</v>
      </c>
      <c r="K1489" t="s">
        <v>722</v>
      </c>
      <c r="L1489" t="s">
        <v>722</v>
      </c>
      <c r="M1489" t="s">
        <v>722</v>
      </c>
      <c r="N1489">
        <v>171.6773</v>
      </c>
      <c r="O1489">
        <v>33.576799999999999</v>
      </c>
      <c r="P1489">
        <v>7.7617000000000003</v>
      </c>
      <c r="Q1489">
        <v>6</v>
      </c>
      <c r="R1489" t="e">
        <f>VLOOKUP(A1489,player_info!B:C,2,FALSE)</f>
        <v>#N/A</v>
      </c>
    </row>
    <row r="1490" spans="1:18">
      <c r="A1490" t="s">
        <v>284</v>
      </c>
      <c r="B1490" t="s">
        <v>0</v>
      </c>
      <c r="C1490" t="s">
        <v>49</v>
      </c>
      <c r="D1490">
        <v>-171.8939</v>
      </c>
      <c r="E1490">
        <v>95.256299999999996</v>
      </c>
      <c r="F1490">
        <v>-6.72</v>
      </c>
      <c r="G1490" t="s">
        <v>722</v>
      </c>
      <c r="H1490">
        <v>1347</v>
      </c>
      <c r="I1490">
        <v>33</v>
      </c>
      <c r="J1490">
        <v>12.100099999999999</v>
      </c>
      <c r="K1490" t="s">
        <v>722</v>
      </c>
      <c r="L1490" t="s">
        <v>722</v>
      </c>
      <c r="M1490" t="s">
        <v>722</v>
      </c>
      <c r="N1490">
        <v>172.0556</v>
      </c>
      <c r="O1490">
        <v>16.472899999999999</v>
      </c>
      <c r="P1490">
        <v>10.174899999999999</v>
      </c>
      <c r="Q1490">
        <v>2</v>
      </c>
      <c r="R1490" t="e">
        <f>VLOOKUP(A1490,player_info!B:C,2,FALSE)</f>
        <v>#N/A</v>
      </c>
    </row>
    <row r="1491" spans="1:18">
      <c r="A1491" t="s">
        <v>1179</v>
      </c>
      <c r="B1491" t="s">
        <v>5</v>
      </c>
      <c r="C1491" t="s">
        <v>341</v>
      </c>
      <c r="D1491">
        <v>-179.14330000000001</v>
      </c>
      <c r="E1491">
        <v>1.2882</v>
      </c>
      <c r="F1491">
        <v>10</v>
      </c>
      <c r="G1491" t="s">
        <v>722</v>
      </c>
      <c r="H1491">
        <v>1348</v>
      </c>
      <c r="I1491">
        <v>37</v>
      </c>
      <c r="J1491">
        <v>1.2882</v>
      </c>
      <c r="K1491" t="s">
        <v>722</v>
      </c>
      <c r="L1491" t="s">
        <v>722</v>
      </c>
      <c r="M1491" t="s">
        <v>722</v>
      </c>
      <c r="N1491">
        <v>2.3990999999999998</v>
      </c>
      <c r="O1491">
        <v>0</v>
      </c>
      <c r="P1491">
        <v>5.157</v>
      </c>
      <c r="Q1491" t="s">
        <v>722</v>
      </c>
      <c r="R1491" t="e">
        <f>VLOOKUP(A1491,player_info!B:C,2,FALSE)</f>
        <v>#N/A</v>
      </c>
    </row>
    <row r="1492" spans="1:18">
      <c r="A1492" t="s">
        <v>1180</v>
      </c>
      <c r="B1492" t="s">
        <v>5</v>
      </c>
      <c r="C1492" t="s">
        <v>44</v>
      </c>
      <c r="D1492">
        <v>-180.4315</v>
      </c>
      <c r="E1492">
        <v>0</v>
      </c>
      <c r="F1492" t="s">
        <v>722</v>
      </c>
      <c r="G1492" t="s">
        <v>722</v>
      </c>
      <c r="H1492">
        <v>1399</v>
      </c>
      <c r="I1492">
        <v>38</v>
      </c>
      <c r="J1492">
        <v>0</v>
      </c>
      <c r="K1492" t="s">
        <v>722</v>
      </c>
      <c r="L1492" t="s">
        <v>722</v>
      </c>
      <c r="M1492" t="s">
        <v>722</v>
      </c>
      <c r="N1492">
        <v>0</v>
      </c>
      <c r="O1492">
        <v>0</v>
      </c>
      <c r="P1492" t="s">
        <v>722</v>
      </c>
      <c r="Q1492" t="s">
        <v>722</v>
      </c>
      <c r="R1492" t="e">
        <f>VLOOKUP(A1492,player_info!B:C,2,FALSE)</f>
        <v>#N/A</v>
      </c>
    </row>
    <row r="1493" spans="1:18">
      <c r="A1493" t="s">
        <v>1181</v>
      </c>
      <c r="B1493" t="s">
        <v>5</v>
      </c>
      <c r="C1493" t="s">
        <v>47</v>
      </c>
      <c r="D1493">
        <v>-180.4315</v>
      </c>
      <c r="E1493">
        <v>0</v>
      </c>
      <c r="F1493" t="s">
        <v>722</v>
      </c>
      <c r="G1493" t="s">
        <v>722</v>
      </c>
      <c r="H1493">
        <v>1399</v>
      </c>
      <c r="I1493">
        <v>38</v>
      </c>
      <c r="J1493">
        <v>0</v>
      </c>
      <c r="K1493" t="s">
        <v>722</v>
      </c>
      <c r="L1493" t="s">
        <v>722</v>
      </c>
      <c r="M1493" t="s">
        <v>722</v>
      </c>
      <c r="N1493">
        <v>0</v>
      </c>
      <c r="O1493">
        <v>0</v>
      </c>
      <c r="P1493" t="s">
        <v>722</v>
      </c>
      <c r="Q1493" t="s">
        <v>722</v>
      </c>
      <c r="R1493" t="e">
        <f>VLOOKUP(A1493,player_info!B:C,2,FALSE)</f>
        <v>#N/A</v>
      </c>
    </row>
    <row r="1494" spans="1:18">
      <c r="A1494" t="s">
        <v>1182</v>
      </c>
      <c r="B1494" t="s">
        <v>5</v>
      </c>
      <c r="C1494" t="s">
        <v>30</v>
      </c>
      <c r="D1494">
        <v>-180.4315</v>
      </c>
      <c r="E1494">
        <v>0</v>
      </c>
      <c r="F1494" t="s">
        <v>722</v>
      </c>
      <c r="G1494" t="s">
        <v>722</v>
      </c>
      <c r="H1494">
        <v>1399</v>
      </c>
      <c r="I1494">
        <v>38</v>
      </c>
      <c r="J1494">
        <v>0</v>
      </c>
      <c r="K1494" t="s">
        <v>722</v>
      </c>
      <c r="L1494" t="s">
        <v>722</v>
      </c>
      <c r="M1494" t="s">
        <v>722</v>
      </c>
      <c r="N1494">
        <v>0</v>
      </c>
      <c r="O1494">
        <v>0</v>
      </c>
      <c r="P1494" t="s">
        <v>722</v>
      </c>
      <c r="Q1494" t="s">
        <v>722</v>
      </c>
      <c r="R1494" t="e">
        <f>VLOOKUP(A1494,player_info!B:C,2,FALSE)</f>
        <v>#N/A</v>
      </c>
    </row>
    <row r="1495" spans="1:18">
      <c r="A1495" t="s">
        <v>1183</v>
      </c>
      <c r="B1495" t="s">
        <v>5</v>
      </c>
      <c r="C1495" t="s">
        <v>141</v>
      </c>
      <c r="D1495">
        <v>-180.4315</v>
      </c>
      <c r="E1495">
        <v>0</v>
      </c>
      <c r="F1495" t="s">
        <v>722</v>
      </c>
      <c r="G1495" t="s">
        <v>722</v>
      </c>
      <c r="H1495">
        <v>1399</v>
      </c>
      <c r="I1495">
        <v>38</v>
      </c>
      <c r="J1495">
        <v>0</v>
      </c>
      <c r="K1495" t="s">
        <v>722</v>
      </c>
      <c r="L1495" t="s">
        <v>722</v>
      </c>
      <c r="M1495" t="s">
        <v>722</v>
      </c>
      <c r="N1495">
        <v>0</v>
      </c>
      <c r="O1495">
        <v>0</v>
      </c>
      <c r="P1495" t="s">
        <v>722</v>
      </c>
      <c r="Q1495" t="s">
        <v>722</v>
      </c>
      <c r="R1495" t="e">
        <f>VLOOKUP(A1495,player_info!B:C,2,FALSE)</f>
        <v>#N/A</v>
      </c>
    </row>
    <row r="1496" spans="1:18">
      <c r="A1496" t="s">
        <v>1184</v>
      </c>
      <c r="B1496" t="s">
        <v>5</v>
      </c>
      <c r="C1496" t="s">
        <v>64</v>
      </c>
      <c r="D1496">
        <v>-180.4315</v>
      </c>
      <c r="E1496">
        <v>0</v>
      </c>
      <c r="F1496" t="s">
        <v>722</v>
      </c>
      <c r="G1496" t="s">
        <v>722</v>
      </c>
      <c r="H1496">
        <v>1399</v>
      </c>
      <c r="I1496">
        <v>38</v>
      </c>
      <c r="J1496">
        <v>0</v>
      </c>
      <c r="K1496" t="s">
        <v>722</v>
      </c>
      <c r="L1496" t="s">
        <v>722</v>
      </c>
      <c r="M1496" t="s">
        <v>722</v>
      </c>
      <c r="N1496">
        <v>0</v>
      </c>
      <c r="O1496">
        <v>0</v>
      </c>
      <c r="P1496" t="s">
        <v>722</v>
      </c>
      <c r="Q1496" t="s">
        <v>722</v>
      </c>
      <c r="R1496" t="e">
        <f>VLOOKUP(A1496,player_info!B:C,2,FALSE)</f>
        <v>#N/A</v>
      </c>
    </row>
    <row r="1497" spans="1:18">
      <c r="A1497" t="s">
        <v>1185</v>
      </c>
      <c r="B1497" t="s">
        <v>5</v>
      </c>
      <c r="C1497" t="s">
        <v>88</v>
      </c>
      <c r="D1497">
        <v>-180.4315</v>
      </c>
      <c r="E1497">
        <v>0</v>
      </c>
      <c r="F1497" t="s">
        <v>722</v>
      </c>
      <c r="G1497" t="s">
        <v>722</v>
      </c>
      <c r="H1497">
        <v>1399</v>
      </c>
      <c r="I1497">
        <v>38</v>
      </c>
      <c r="J1497">
        <v>0</v>
      </c>
      <c r="K1497" t="s">
        <v>722</v>
      </c>
      <c r="L1497" t="s">
        <v>722</v>
      </c>
      <c r="M1497" t="s">
        <v>722</v>
      </c>
      <c r="N1497">
        <v>0</v>
      </c>
      <c r="O1497">
        <v>0</v>
      </c>
      <c r="P1497" t="s">
        <v>722</v>
      </c>
      <c r="Q1497" t="s">
        <v>722</v>
      </c>
      <c r="R1497" t="e">
        <f>VLOOKUP(A1497,player_info!B:C,2,FALSE)</f>
        <v>#N/A</v>
      </c>
    </row>
    <row r="1498" spans="1:18">
      <c r="A1498" t="s">
        <v>1186</v>
      </c>
      <c r="B1498" t="s">
        <v>5</v>
      </c>
      <c r="C1498" t="s">
        <v>64</v>
      </c>
      <c r="D1498">
        <v>-180.4315</v>
      </c>
      <c r="E1498">
        <v>0</v>
      </c>
      <c r="F1498" t="s">
        <v>722</v>
      </c>
      <c r="G1498" t="s">
        <v>722</v>
      </c>
      <c r="H1498">
        <v>1399</v>
      </c>
      <c r="I1498">
        <v>38</v>
      </c>
      <c r="J1498">
        <v>0</v>
      </c>
      <c r="K1498" t="s">
        <v>722</v>
      </c>
      <c r="L1498" t="s">
        <v>722</v>
      </c>
      <c r="M1498" t="s">
        <v>722</v>
      </c>
      <c r="N1498">
        <v>0</v>
      </c>
      <c r="O1498">
        <v>0</v>
      </c>
      <c r="P1498" t="s">
        <v>722</v>
      </c>
      <c r="Q1498" t="s">
        <v>722</v>
      </c>
      <c r="R1498" t="e">
        <f>VLOOKUP(A1498,player_info!B:C,2,FALSE)</f>
        <v>#N/A</v>
      </c>
    </row>
    <row r="1499" spans="1:18">
      <c r="A1499" t="s">
        <v>1187</v>
      </c>
      <c r="B1499" t="s">
        <v>5</v>
      </c>
      <c r="C1499" t="s">
        <v>83</v>
      </c>
      <c r="D1499">
        <v>-180.4315</v>
      </c>
      <c r="E1499">
        <v>0</v>
      </c>
      <c r="F1499" t="s">
        <v>722</v>
      </c>
      <c r="G1499" t="s">
        <v>722</v>
      </c>
      <c r="H1499">
        <v>1399</v>
      </c>
      <c r="I1499">
        <v>38</v>
      </c>
      <c r="J1499">
        <v>0</v>
      </c>
      <c r="K1499" t="s">
        <v>722</v>
      </c>
      <c r="L1499" t="s">
        <v>722</v>
      </c>
      <c r="M1499" t="s">
        <v>722</v>
      </c>
      <c r="N1499">
        <v>0</v>
      </c>
      <c r="O1499">
        <v>0</v>
      </c>
      <c r="P1499" t="s">
        <v>722</v>
      </c>
      <c r="Q1499" t="s">
        <v>722</v>
      </c>
      <c r="R1499" t="e">
        <f>VLOOKUP(A1499,player_info!B:C,2,FALSE)</f>
        <v>#N/A</v>
      </c>
    </row>
    <row r="1500" spans="1:18">
      <c r="A1500" t="s">
        <v>1188</v>
      </c>
      <c r="B1500" t="s">
        <v>5</v>
      </c>
      <c r="C1500" t="s">
        <v>62</v>
      </c>
      <c r="D1500">
        <v>-180.4315</v>
      </c>
      <c r="E1500">
        <v>0</v>
      </c>
      <c r="F1500" t="s">
        <v>722</v>
      </c>
      <c r="G1500" t="s">
        <v>722</v>
      </c>
      <c r="H1500">
        <v>1399</v>
      </c>
      <c r="I1500">
        <v>38</v>
      </c>
      <c r="J1500">
        <v>0</v>
      </c>
      <c r="K1500" t="s">
        <v>722</v>
      </c>
      <c r="L1500" t="s">
        <v>722</v>
      </c>
      <c r="M1500" t="s">
        <v>722</v>
      </c>
      <c r="N1500">
        <v>0</v>
      </c>
      <c r="O1500">
        <v>0</v>
      </c>
      <c r="P1500" t="s">
        <v>722</v>
      </c>
      <c r="Q1500" t="s">
        <v>722</v>
      </c>
      <c r="R1500">
        <f>VLOOKUP(A1500,player_info!B:C,2,FALSE)</f>
        <v>20</v>
      </c>
    </row>
    <row r="1501" spans="1:18">
      <c r="A1501" t="s">
        <v>1189</v>
      </c>
      <c r="B1501" t="s">
        <v>5</v>
      </c>
      <c r="C1501" t="s">
        <v>141</v>
      </c>
      <c r="D1501">
        <v>-180.4315</v>
      </c>
      <c r="E1501">
        <v>0</v>
      </c>
      <c r="F1501" t="s">
        <v>722</v>
      </c>
      <c r="G1501" t="s">
        <v>722</v>
      </c>
      <c r="H1501">
        <v>1399</v>
      </c>
      <c r="I1501">
        <v>38</v>
      </c>
      <c r="J1501">
        <v>0</v>
      </c>
      <c r="K1501" t="s">
        <v>722</v>
      </c>
      <c r="L1501" t="s">
        <v>722</v>
      </c>
      <c r="M1501" t="s">
        <v>722</v>
      </c>
      <c r="N1501">
        <v>0</v>
      </c>
      <c r="O1501">
        <v>0</v>
      </c>
      <c r="P1501" t="s">
        <v>722</v>
      </c>
      <c r="Q1501" t="s">
        <v>722</v>
      </c>
      <c r="R1501" t="e">
        <f>VLOOKUP(A1501,player_info!B:C,2,FALSE)</f>
        <v>#N/A</v>
      </c>
    </row>
    <row r="1502" spans="1:18">
      <c r="A1502" t="s">
        <v>1190</v>
      </c>
      <c r="B1502" t="s">
        <v>5</v>
      </c>
      <c r="C1502" t="s">
        <v>62</v>
      </c>
      <c r="D1502">
        <v>-180.4315</v>
      </c>
      <c r="E1502">
        <v>0</v>
      </c>
      <c r="F1502" t="s">
        <v>722</v>
      </c>
      <c r="G1502" t="s">
        <v>722</v>
      </c>
      <c r="H1502">
        <v>1399</v>
      </c>
      <c r="I1502">
        <v>38</v>
      </c>
      <c r="J1502">
        <v>0</v>
      </c>
      <c r="K1502" t="s">
        <v>722</v>
      </c>
      <c r="L1502" t="s">
        <v>722</v>
      </c>
      <c r="M1502" t="s">
        <v>722</v>
      </c>
      <c r="N1502">
        <v>0</v>
      </c>
      <c r="O1502">
        <v>0</v>
      </c>
      <c r="P1502" t="s">
        <v>722</v>
      </c>
      <c r="Q1502" t="s">
        <v>722</v>
      </c>
      <c r="R1502" t="e">
        <f>VLOOKUP(A1502,player_info!B:C,2,FALSE)</f>
        <v>#N/A</v>
      </c>
    </row>
    <row r="1503" spans="1:18">
      <c r="A1503" t="s">
        <v>1191</v>
      </c>
      <c r="B1503" t="s">
        <v>5</v>
      </c>
      <c r="C1503" t="s">
        <v>132</v>
      </c>
      <c r="D1503">
        <v>-180.4315</v>
      </c>
      <c r="E1503">
        <v>0</v>
      </c>
      <c r="F1503" t="s">
        <v>722</v>
      </c>
      <c r="G1503" t="s">
        <v>722</v>
      </c>
      <c r="H1503">
        <v>1399</v>
      </c>
      <c r="I1503">
        <v>38</v>
      </c>
      <c r="J1503">
        <v>0</v>
      </c>
      <c r="K1503" t="s">
        <v>722</v>
      </c>
      <c r="L1503" t="s">
        <v>722</v>
      </c>
      <c r="M1503" t="s">
        <v>722</v>
      </c>
      <c r="N1503">
        <v>0</v>
      </c>
      <c r="O1503">
        <v>0</v>
      </c>
      <c r="P1503" t="s">
        <v>722</v>
      </c>
      <c r="Q1503" t="s">
        <v>722</v>
      </c>
      <c r="R1503">
        <f>VLOOKUP(A1503,player_info!B:C,2,FALSE)</f>
        <v>20</v>
      </c>
    </row>
    <row r="1504" spans="1:18">
      <c r="A1504" t="s">
        <v>1192</v>
      </c>
      <c r="B1504" t="s">
        <v>5</v>
      </c>
      <c r="C1504" t="s">
        <v>30</v>
      </c>
      <c r="D1504">
        <v>-180.4315</v>
      </c>
      <c r="E1504">
        <v>0</v>
      </c>
      <c r="F1504" t="s">
        <v>722</v>
      </c>
      <c r="G1504" t="s">
        <v>722</v>
      </c>
      <c r="H1504">
        <v>1399</v>
      </c>
      <c r="I1504">
        <v>38</v>
      </c>
      <c r="J1504">
        <v>0</v>
      </c>
      <c r="K1504" t="s">
        <v>722</v>
      </c>
      <c r="L1504" t="s">
        <v>722</v>
      </c>
      <c r="M1504" t="s">
        <v>722</v>
      </c>
      <c r="N1504">
        <v>0</v>
      </c>
      <c r="O1504">
        <v>0</v>
      </c>
      <c r="P1504" t="s">
        <v>722</v>
      </c>
      <c r="Q1504" t="s">
        <v>722</v>
      </c>
      <c r="R1504" t="e">
        <f>VLOOKUP(A1504,player_info!B:C,2,FALSE)</f>
        <v>#N/A</v>
      </c>
    </row>
    <row r="1505" spans="1:18">
      <c r="A1505" t="s">
        <v>1193</v>
      </c>
      <c r="B1505" t="s">
        <v>5</v>
      </c>
      <c r="C1505" t="s">
        <v>132</v>
      </c>
      <c r="D1505">
        <v>-180.4315</v>
      </c>
      <c r="E1505">
        <v>0</v>
      </c>
      <c r="F1505" t="s">
        <v>722</v>
      </c>
      <c r="G1505" t="s">
        <v>722</v>
      </c>
      <c r="H1505">
        <v>1399</v>
      </c>
      <c r="I1505">
        <v>38</v>
      </c>
      <c r="J1505" t="s">
        <v>722</v>
      </c>
      <c r="K1505" t="s">
        <v>722</v>
      </c>
      <c r="L1505" t="s">
        <v>722</v>
      </c>
      <c r="M1505" t="s">
        <v>722</v>
      </c>
      <c r="N1505">
        <v>0</v>
      </c>
      <c r="O1505">
        <v>0</v>
      </c>
      <c r="P1505" t="s">
        <v>722</v>
      </c>
      <c r="Q1505" t="s">
        <v>722</v>
      </c>
      <c r="R1505">
        <f>VLOOKUP(A1505,player_info!B:C,2,FALSE)</f>
        <v>20</v>
      </c>
    </row>
    <row r="1506" spans="1:18">
      <c r="A1506" t="s">
        <v>1194</v>
      </c>
      <c r="B1506" t="s">
        <v>5</v>
      </c>
      <c r="C1506" t="s">
        <v>24</v>
      </c>
      <c r="D1506">
        <v>-180.4315</v>
      </c>
      <c r="E1506">
        <v>0</v>
      </c>
      <c r="F1506" t="s">
        <v>722</v>
      </c>
      <c r="G1506" t="s">
        <v>722</v>
      </c>
      <c r="H1506">
        <v>1399</v>
      </c>
      <c r="I1506">
        <v>38</v>
      </c>
      <c r="J1506" t="s">
        <v>722</v>
      </c>
      <c r="K1506" t="s">
        <v>722</v>
      </c>
      <c r="L1506" t="s">
        <v>722</v>
      </c>
      <c r="M1506" t="s">
        <v>722</v>
      </c>
      <c r="N1506">
        <v>0</v>
      </c>
      <c r="O1506">
        <v>0</v>
      </c>
      <c r="P1506" t="s">
        <v>722</v>
      </c>
      <c r="Q1506" t="s">
        <v>722</v>
      </c>
      <c r="R1506" t="e">
        <f>VLOOKUP(A1506,player_info!B:C,2,FALSE)</f>
        <v>#N/A</v>
      </c>
    </row>
    <row r="1507" spans="1:18">
      <c r="A1507" t="s">
        <v>182</v>
      </c>
      <c r="B1507" t="s">
        <v>0</v>
      </c>
      <c r="C1507" t="s">
        <v>17</v>
      </c>
      <c r="D1507">
        <v>-182.4614</v>
      </c>
      <c r="E1507">
        <v>84.688800000000001</v>
      </c>
      <c r="F1507">
        <v>163.66</v>
      </c>
      <c r="G1507" t="s">
        <v>722</v>
      </c>
      <c r="H1507">
        <v>1349</v>
      </c>
      <c r="I1507">
        <v>34</v>
      </c>
      <c r="J1507">
        <v>7.0393999999999997</v>
      </c>
      <c r="K1507" t="s">
        <v>722</v>
      </c>
      <c r="L1507" t="s">
        <v>722</v>
      </c>
      <c r="M1507" t="s">
        <v>722</v>
      </c>
      <c r="N1507">
        <v>130.07149999999999</v>
      </c>
      <c r="O1507">
        <v>0.88690000000000002</v>
      </c>
      <c r="P1507">
        <v>7.4923000000000002</v>
      </c>
      <c r="Q1507">
        <v>8</v>
      </c>
      <c r="R1507">
        <f>VLOOKUP(A1507,player_info!B:C,2,FALSE)</f>
        <v>15</v>
      </c>
    </row>
    <row r="1508" spans="1:18">
      <c r="A1508" t="s">
        <v>316</v>
      </c>
      <c r="B1508" t="s">
        <v>0</v>
      </c>
      <c r="C1508" t="s">
        <v>55</v>
      </c>
      <c r="D1508">
        <v>-185.5266</v>
      </c>
      <c r="E1508">
        <v>81.623699999999999</v>
      </c>
      <c r="F1508">
        <v>142.94</v>
      </c>
      <c r="G1508" t="s">
        <v>722</v>
      </c>
      <c r="H1508">
        <v>1350</v>
      </c>
      <c r="I1508">
        <v>35</v>
      </c>
      <c r="J1508">
        <v>19.389600000000002</v>
      </c>
      <c r="K1508" t="s">
        <v>722</v>
      </c>
      <c r="L1508" t="s">
        <v>722</v>
      </c>
      <c r="M1508" t="s">
        <v>722</v>
      </c>
      <c r="N1508">
        <v>159.4597</v>
      </c>
      <c r="O1508">
        <v>32.869</v>
      </c>
      <c r="P1508">
        <v>8.4887999999999995</v>
      </c>
      <c r="Q1508">
        <v>4</v>
      </c>
      <c r="R1508" t="e">
        <f>VLOOKUP(A1508,player_info!B:C,2,FALSE)</f>
        <v>#N/A</v>
      </c>
    </row>
    <row r="1509" spans="1:18">
      <c r="A1509" t="s">
        <v>320</v>
      </c>
      <c r="B1509" t="s">
        <v>0</v>
      </c>
      <c r="C1509" t="s">
        <v>88</v>
      </c>
      <c r="D1509">
        <v>-193.47499999999999</v>
      </c>
      <c r="E1509">
        <v>73.675299999999993</v>
      </c>
      <c r="F1509">
        <v>148.22</v>
      </c>
      <c r="G1509" t="s">
        <v>722</v>
      </c>
      <c r="H1509">
        <v>1351</v>
      </c>
      <c r="I1509">
        <v>36</v>
      </c>
      <c r="J1509">
        <v>22.917100000000001</v>
      </c>
      <c r="K1509" t="s">
        <v>722</v>
      </c>
      <c r="L1509" t="s">
        <v>722</v>
      </c>
      <c r="M1509" t="s">
        <v>722</v>
      </c>
      <c r="N1509">
        <v>141.59610000000001</v>
      </c>
      <c r="O1509">
        <v>8.3270999999999997</v>
      </c>
      <c r="P1509">
        <v>7.1374000000000004</v>
      </c>
      <c r="Q1509">
        <v>10</v>
      </c>
      <c r="R1509" t="e">
        <f>VLOOKUP(A1509,player_info!B:C,2,FALSE)</f>
        <v>#N/A</v>
      </c>
    </row>
    <row r="1510" spans="1:18">
      <c r="A1510" t="s">
        <v>184</v>
      </c>
      <c r="B1510" t="s">
        <v>0</v>
      </c>
      <c r="C1510" t="s">
        <v>44</v>
      </c>
      <c r="D1510">
        <v>-216.35730000000001</v>
      </c>
      <c r="E1510">
        <v>50.792900000000003</v>
      </c>
      <c r="F1510" t="s">
        <v>722</v>
      </c>
      <c r="G1510" t="s">
        <v>722</v>
      </c>
      <c r="H1510">
        <v>1352</v>
      </c>
      <c r="I1510">
        <v>37</v>
      </c>
      <c r="J1510">
        <v>8.7558000000000007</v>
      </c>
      <c r="K1510" t="s">
        <v>722</v>
      </c>
      <c r="L1510" t="s">
        <v>722</v>
      </c>
      <c r="M1510" t="s">
        <v>722</v>
      </c>
      <c r="N1510">
        <v>205.9615</v>
      </c>
      <c r="O1510">
        <v>-7.5640999999999998</v>
      </c>
      <c r="P1510">
        <v>15.7376</v>
      </c>
      <c r="Q1510">
        <v>1</v>
      </c>
      <c r="R1510">
        <f>VLOOKUP(A1510,player_info!B:C,2,FALSE)</f>
        <v>14</v>
      </c>
    </row>
    <row r="1511" spans="1:18">
      <c r="A1511" t="s">
        <v>1195</v>
      </c>
      <c r="B1511" t="s">
        <v>0</v>
      </c>
      <c r="C1511" t="s">
        <v>341</v>
      </c>
      <c r="D1511">
        <v>-216.42679999999999</v>
      </c>
      <c r="E1511">
        <v>50.723500000000001</v>
      </c>
      <c r="F1511">
        <v>39.46</v>
      </c>
      <c r="G1511" t="s">
        <v>722</v>
      </c>
      <c r="H1511">
        <v>1353</v>
      </c>
      <c r="I1511">
        <v>38</v>
      </c>
      <c r="J1511">
        <v>18.0749</v>
      </c>
      <c r="K1511" t="s">
        <v>722</v>
      </c>
      <c r="L1511" t="s">
        <v>722</v>
      </c>
      <c r="M1511" t="s">
        <v>722</v>
      </c>
      <c r="N1511">
        <v>87.349599999999995</v>
      </c>
      <c r="O1511">
        <v>7.4951999999999996</v>
      </c>
      <c r="P1511">
        <v>5.4095000000000004</v>
      </c>
      <c r="Q1511">
        <v>12</v>
      </c>
      <c r="R1511" t="e">
        <f>VLOOKUP(A1511,player_info!B:C,2,FALSE)</f>
        <v>#N/A</v>
      </c>
    </row>
    <row r="1512" spans="1:18">
      <c r="A1512" t="s">
        <v>312</v>
      </c>
      <c r="B1512" t="s">
        <v>0</v>
      </c>
      <c r="C1512" t="s">
        <v>55</v>
      </c>
      <c r="D1512">
        <v>-233.79939999999999</v>
      </c>
      <c r="E1512">
        <v>33.3508</v>
      </c>
      <c r="F1512">
        <v>17.8</v>
      </c>
      <c r="G1512" t="s">
        <v>722</v>
      </c>
      <c r="H1512">
        <v>1354</v>
      </c>
      <c r="I1512">
        <v>39</v>
      </c>
      <c r="J1512">
        <v>2.6953</v>
      </c>
      <c r="K1512" t="s">
        <v>722</v>
      </c>
      <c r="L1512" t="s">
        <v>722</v>
      </c>
      <c r="M1512" t="s">
        <v>722</v>
      </c>
      <c r="N1512">
        <v>73.953400000000002</v>
      </c>
      <c r="O1512">
        <v>-1.8282</v>
      </c>
      <c r="P1512">
        <v>6.0991999999999997</v>
      </c>
      <c r="Q1512" t="s">
        <v>722</v>
      </c>
      <c r="R1512" t="e">
        <f>VLOOKUP(A1512,player_info!B:C,2,FALSE)</f>
        <v>#N/A</v>
      </c>
    </row>
    <row r="1513" spans="1:18">
      <c r="A1513" t="s">
        <v>1196</v>
      </c>
      <c r="B1513" t="s">
        <v>0</v>
      </c>
      <c r="C1513" t="s">
        <v>341</v>
      </c>
      <c r="D1513">
        <v>-235.20400000000001</v>
      </c>
      <c r="E1513">
        <v>31.946300000000001</v>
      </c>
      <c r="F1513">
        <v>161.12</v>
      </c>
      <c r="G1513" t="s">
        <v>722</v>
      </c>
      <c r="H1513">
        <v>1355</v>
      </c>
      <c r="I1513">
        <v>40</v>
      </c>
      <c r="J1513">
        <v>4.1821000000000002</v>
      </c>
      <c r="K1513" t="s">
        <v>722</v>
      </c>
      <c r="L1513" t="s">
        <v>722</v>
      </c>
      <c r="M1513" t="s">
        <v>722</v>
      </c>
      <c r="N1513">
        <v>47.585999999999999</v>
      </c>
      <c r="O1513">
        <v>3.9039999999999999</v>
      </c>
      <c r="P1513">
        <v>4.2095000000000002</v>
      </c>
      <c r="Q1513" t="s">
        <v>722</v>
      </c>
      <c r="R1513" t="e">
        <f>VLOOKUP(A1513,player_info!B:C,2,FALSE)</f>
        <v>#N/A</v>
      </c>
    </row>
    <row r="1514" spans="1:18">
      <c r="A1514" t="s">
        <v>289</v>
      </c>
      <c r="B1514" t="s">
        <v>0</v>
      </c>
      <c r="C1514" t="s">
        <v>83</v>
      </c>
      <c r="D1514">
        <v>-237.78540000000001</v>
      </c>
      <c r="E1514">
        <v>29.364799999999999</v>
      </c>
      <c r="F1514">
        <v>10.48</v>
      </c>
      <c r="G1514" t="s">
        <v>722</v>
      </c>
      <c r="H1514">
        <v>1356</v>
      </c>
      <c r="I1514">
        <v>41</v>
      </c>
      <c r="J1514">
        <v>4.5594999999999999</v>
      </c>
      <c r="K1514" t="s">
        <v>722</v>
      </c>
      <c r="L1514" t="s">
        <v>722</v>
      </c>
      <c r="M1514" t="s">
        <v>722</v>
      </c>
      <c r="N1514">
        <v>64.531499999999994</v>
      </c>
      <c r="O1514">
        <v>-5.6014999999999997</v>
      </c>
      <c r="P1514">
        <v>9.5587999999999997</v>
      </c>
      <c r="Q1514" t="s">
        <v>722</v>
      </c>
      <c r="R1514" t="e">
        <f>VLOOKUP(A1514,player_info!B:C,2,FALSE)</f>
        <v>#N/A</v>
      </c>
    </row>
    <row r="1515" spans="1:18">
      <c r="A1515" t="s">
        <v>295</v>
      </c>
      <c r="B1515" t="s">
        <v>0</v>
      </c>
      <c r="C1515" t="s">
        <v>53</v>
      </c>
      <c r="D1515">
        <v>-240.98679999999999</v>
      </c>
      <c r="E1515">
        <v>26.163499999999999</v>
      </c>
      <c r="F1515">
        <v>83.58</v>
      </c>
      <c r="G1515" t="s">
        <v>722</v>
      </c>
      <c r="H1515">
        <v>1357</v>
      </c>
      <c r="I1515">
        <v>42</v>
      </c>
      <c r="J1515">
        <v>4.8971999999999998</v>
      </c>
      <c r="K1515" t="s">
        <v>722</v>
      </c>
      <c r="L1515" t="s">
        <v>722</v>
      </c>
      <c r="M1515" t="s">
        <v>722</v>
      </c>
      <c r="N1515">
        <v>43.272199999999998</v>
      </c>
      <c r="O1515">
        <v>5.9355000000000002</v>
      </c>
      <c r="P1515">
        <v>3.4533999999999998</v>
      </c>
      <c r="Q1515" t="s">
        <v>722</v>
      </c>
      <c r="R1515" t="e">
        <f>VLOOKUP(A1515,player_info!B:C,2,FALSE)</f>
        <v>#N/A</v>
      </c>
    </row>
    <row r="1516" spans="1:18">
      <c r="A1516" t="s">
        <v>306</v>
      </c>
      <c r="B1516" t="s">
        <v>0</v>
      </c>
      <c r="C1516" t="s">
        <v>73</v>
      </c>
      <c r="D1516">
        <v>-243.70320000000001</v>
      </c>
      <c r="E1516">
        <v>23.447099999999999</v>
      </c>
      <c r="F1516">
        <v>77.400000000000006</v>
      </c>
      <c r="G1516" t="s">
        <v>722</v>
      </c>
      <c r="H1516">
        <v>1358</v>
      </c>
      <c r="I1516">
        <v>43</v>
      </c>
      <c r="J1516">
        <v>4.8042999999999996</v>
      </c>
      <c r="K1516" t="s">
        <v>722</v>
      </c>
      <c r="L1516" t="s">
        <v>722</v>
      </c>
      <c r="M1516" t="s">
        <v>722</v>
      </c>
      <c r="N1516">
        <v>36.861800000000002</v>
      </c>
      <c r="O1516">
        <v>7.5731000000000002</v>
      </c>
      <c r="P1516">
        <v>3.9874000000000001</v>
      </c>
      <c r="Q1516" t="s">
        <v>722</v>
      </c>
      <c r="R1516" t="e">
        <f>VLOOKUP(A1516,player_info!B:C,2,FALSE)</f>
        <v>#N/A</v>
      </c>
    </row>
    <row r="1517" spans="1:18">
      <c r="A1517" t="s">
        <v>258</v>
      </c>
      <c r="B1517" t="s">
        <v>0</v>
      </c>
      <c r="C1517" t="s">
        <v>55</v>
      </c>
      <c r="D1517">
        <v>-248.06469999999999</v>
      </c>
      <c r="E1517">
        <v>19.0855</v>
      </c>
      <c r="F1517">
        <v>-1.52</v>
      </c>
      <c r="G1517" t="s">
        <v>722</v>
      </c>
      <c r="H1517">
        <v>1359</v>
      </c>
      <c r="I1517">
        <v>44</v>
      </c>
      <c r="J1517">
        <v>1.7064999999999999</v>
      </c>
      <c r="K1517" t="s">
        <v>722</v>
      </c>
      <c r="L1517" t="s">
        <v>722</v>
      </c>
      <c r="M1517" t="s">
        <v>722</v>
      </c>
      <c r="N1517">
        <v>37.676400000000001</v>
      </c>
      <c r="O1517">
        <v>-3.3511000000000002</v>
      </c>
      <c r="P1517">
        <v>2.9714999999999998</v>
      </c>
      <c r="Q1517" t="s">
        <v>722</v>
      </c>
      <c r="R1517" t="e">
        <f>VLOOKUP(A1517,player_info!B:C,2,FALSE)</f>
        <v>#N/A</v>
      </c>
    </row>
    <row r="1518" spans="1:18">
      <c r="A1518" t="s">
        <v>266</v>
      </c>
      <c r="B1518" t="s">
        <v>0</v>
      </c>
      <c r="C1518" t="s">
        <v>95</v>
      </c>
      <c r="D1518">
        <v>-248.9502</v>
      </c>
      <c r="E1518">
        <v>18.200099999999999</v>
      </c>
      <c r="F1518">
        <v>19.899999999999999</v>
      </c>
      <c r="G1518" t="s">
        <v>722</v>
      </c>
      <c r="H1518">
        <v>1360</v>
      </c>
      <c r="I1518">
        <v>45</v>
      </c>
      <c r="J1518">
        <v>1.9471000000000001</v>
      </c>
      <c r="K1518" t="s">
        <v>722</v>
      </c>
      <c r="L1518" t="s">
        <v>722</v>
      </c>
      <c r="M1518" t="s">
        <v>722</v>
      </c>
      <c r="N1518">
        <v>40.658000000000001</v>
      </c>
      <c r="O1518">
        <v>-7.7200000000000005E-2</v>
      </c>
      <c r="P1518">
        <v>2.9860000000000002</v>
      </c>
      <c r="Q1518" t="s">
        <v>722</v>
      </c>
      <c r="R1518" t="e">
        <f>VLOOKUP(A1518,player_info!B:C,2,FALSE)</f>
        <v>#N/A</v>
      </c>
    </row>
    <row r="1519" spans="1:18">
      <c r="A1519" t="s">
        <v>299</v>
      </c>
      <c r="B1519" t="s">
        <v>0</v>
      </c>
      <c r="C1519" t="s">
        <v>141</v>
      </c>
      <c r="D1519">
        <v>-250.59229999999999</v>
      </c>
      <c r="E1519">
        <v>16.558</v>
      </c>
      <c r="F1519">
        <v>61.88</v>
      </c>
      <c r="G1519" t="s">
        <v>722</v>
      </c>
      <c r="H1519">
        <v>1361</v>
      </c>
      <c r="I1519">
        <v>46</v>
      </c>
      <c r="J1519">
        <v>0.83120000000000005</v>
      </c>
      <c r="K1519" t="s">
        <v>722</v>
      </c>
      <c r="L1519" t="s">
        <v>722</v>
      </c>
      <c r="M1519" t="s">
        <v>722</v>
      </c>
      <c r="N1519">
        <v>32.000100000000003</v>
      </c>
      <c r="O1519">
        <v>0</v>
      </c>
      <c r="P1519">
        <v>3.5947</v>
      </c>
      <c r="Q1519" t="s">
        <v>722</v>
      </c>
      <c r="R1519" t="e">
        <f>VLOOKUP(A1519,player_info!B:C,2,FALSE)</f>
        <v>#N/A</v>
      </c>
    </row>
    <row r="1520" spans="1:18">
      <c r="A1520" t="s">
        <v>298</v>
      </c>
      <c r="B1520" t="s">
        <v>0</v>
      </c>
      <c r="C1520" t="s">
        <v>95</v>
      </c>
      <c r="D1520">
        <v>-251.20230000000001</v>
      </c>
      <c r="E1520">
        <v>15.948</v>
      </c>
      <c r="F1520">
        <v>95.64</v>
      </c>
      <c r="G1520" t="s">
        <v>722</v>
      </c>
      <c r="H1520">
        <v>1362</v>
      </c>
      <c r="I1520">
        <v>47</v>
      </c>
      <c r="J1520">
        <v>2.8811</v>
      </c>
      <c r="K1520" t="s">
        <v>722</v>
      </c>
      <c r="L1520" t="s">
        <v>722</v>
      </c>
      <c r="M1520" t="s">
        <v>722</v>
      </c>
      <c r="N1520">
        <v>30.691800000000001</v>
      </c>
      <c r="O1520">
        <v>-1.46</v>
      </c>
      <c r="P1520">
        <v>3.3693</v>
      </c>
      <c r="Q1520" t="s">
        <v>722</v>
      </c>
      <c r="R1520" t="e">
        <f>VLOOKUP(A1520,player_info!B:C,2,FALSE)</f>
        <v>#N/A</v>
      </c>
    </row>
    <row r="1521" spans="1:18">
      <c r="A1521" t="s">
        <v>273</v>
      </c>
      <c r="B1521" t="s">
        <v>0</v>
      </c>
      <c r="C1521" t="s">
        <v>141</v>
      </c>
      <c r="D1521">
        <v>-251.6447</v>
      </c>
      <c r="E1521">
        <v>15.505599999999999</v>
      </c>
      <c r="F1521">
        <v>84.04</v>
      </c>
      <c r="G1521" t="s">
        <v>722</v>
      </c>
      <c r="H1521">
        <v>1363</v>
      </c>
      <c r="I1521">
        <v>48</v>
      </c>
      <c r="J1521">
        <v>4.8992000000000004</v>
      </c>
      <c r="K1521" t="s">
        <v>722</v>
      </c>
      <c r="L1521" t="s">
        <v>722</v>
      </c>
      <c r="M1521" t="s">
        <v>722</v>
      </c>
      <c r="N1521">
        <v>29.064</v>
      </c>
      <c r="O1521">
        <v>-2.3719000000000001</v>
      </c>
      <c r="P1521">
        <v>2.9134000000000002</v>
      </c>
      <c r="Q1521" t="s">
        <v>722</v>
      </c>
      <c r="R1521" t="e">
        <f>VLOOKUP(A1521,player_info!B:C,2,FALSE)</f>
        <v>#N/A</v>
      </c>
    </row>
    <row r="1522" spans="1:18">
      <c r="A1522" t="s">
        <v>1197</v>
      </c>
      <c r="B1522" t="s">
        <v>0</v>
      </c>
      <c r="C1522" t="s">
        <v>39</v>
      </c>
      <c r="D1522">
        <v>-256.52210000000002</v>
      </c>
      <c r="E1522">
        <v>10.6281</v>
      </c>
      <c r="F1522">
        <v>-4.3600000000000003</v>
      </c>
      <c r="G1522" t="s">
        <v>722</v>
      </c>
      <c r="H1522">
        <v>1364</v>
      </c>
      <c r="I1522">
        <v>49</v>
      </c>
      <c r="J1522">
        <v>0.21029999999999999</v>
      </c>
      <c r="K1522" t="s">
        <v>722</v>
      </c>
      <c r="L1522" t="s">
        <v>722</v>
      </c>
      <c r="M1522" t="s">
        <v>722</v>
      </c>
      <c r="N1522">
        <v>21.327200000000001</v>
      </c>
      <c r="O1522">
        <v>-0.62170000000000003</v>
      </c>
      <c r="P1522">
        <v>3.8664000000000001</v>
      </c>
      <c r="Q1522" t="s">
        <v>722</v>
      </c>
      <c r="R1522" t="e">
        <f>VLOOKUP(A1522,player_info!B:C,2,FALSE)</f>
        <v>#N/A</v>
      </c>
    </row>
    <row r="1523" spans="1:18">
      <c r="A1523" t="s">
        <v>309</v>
      </c>
      <c r="B1523" t="s">
        <v>0</v>
      </c>
      <c r="C1523" t="s">
        <v>44</v>
      </c>
      <c r="D1523">
        <v>-256.56569999999999</v>
      </c>
      <c r="E1523">
        <v>10.5846</v>
      </c>
      <c r="F1523">
        <v>125.42</v>
      </c>
      <c r="G1523" t="s">
        <v>722</v>
      </c>
      <c r="H1523">
        <v>1365</v>
      </c>
      <c r="I1523">
        <v>50</v>
      </c>
      <c r="J1523">
        <v>1.2855000000000001</v>
      </c>
      <c r="K1523" t="s">
        <v>722</v>
      </c>
      <c r="L1523" t="s">
        <v>722</v>
      </c>
      <c r="M1523" t="s">
        <v>722</v>
      </c>
      <c r="N1523">
        <v>19.870899999999999</v>
      </c>
      <c r="O1523">
        <v>0.15140000000000001</v>
      </c>
      <c r="P1523">
        <v>4.2316000000000003</v>
      </c>
      <c r="Q1523" t="s">
        <v>722</v>
      </c>
      <c r="R1523" t="e">
        <f>VLOOKUP(A1523,player_info!B:C,2,FALSE)</f>
        <v>#N/A</v>
      </c>
    </row>
    <row r="1524" spans="1:18">
      <c r="A1524" t="s">
        <v>300</v>
      </c>
      <c r="B1524" t="s">
        <v>0</v>
      </c>
      <c r="C1524" t="s">
        <v>34</v>
      </c>
      <c r="D1524">
        <v>-256.89929999999998</v>
      </c>
      <c r="E1524">
        <v>10.250999999999999</v>
      </c>
      <c r="F1524">
        <v>14.82</v>
      </c>
      <c r="G1524" t="s">
        <v>722</v>
      </c>
      <c r="H1524">
        <v>1366</v>
      </c>
      <c r="I1524">
        <v>51</v>
      </c>
      <c r="J1524">
        <v>2.0920000000000001</v>
      </c>
      <c r="K1524" t="s">
        <v>722</v>
      </c>
      <c r="L1524" t="s">
        <v>722</v>
      </c>
      <c r="M1524" t="s">
        <v>722</v>
      </c>
      <c r="N1524">
        <v>16.293800000000001</v>
      </c>
      <c r="O1524">
        <v>0.6623</v>
      </c>
      <c r="P1524">
        <v>4.7645</v>
      </c>
      <c r="Q1524" t="s">
        <v>722</v>
      </c>
      <c r="R1524" t="e">
        <f>VLOOKUP(A1524,player_info!B:C,2,FALSE)</f>
        <v>#N/A</v>
      </c>
    </row>
    <row r="1525" spans="1:18">
      <c r="A1525" t="s">
        <v>1198</v>
      </c>
      <c r="B1525" t="s">
        <v>0</v>
      </c>
      <c r="C1525" t="s">
        <v>341</v>
      </c>
      <c r="D1525">
        <v>-258.803</v>
      </c>
      <c r="E1525">
        <v>8.3473000000000006</v>
      </c>
      <c r="F1525">
        <v>0.06</v>
      </c>
      <c r="G1525" t="s">
        <v>722</v>
      </c>
      <c r="H1525">
        <v>1367</v>
      </c>
      <c r="I1525">
        <v>52</v>
      </c>
      <c r="J1525">
        <v>0.43780000000000002</v>
      </c>
      <c r="K1525" t="s">
        <v>722</v>
      </c>
      <c r="L1525" t="s">
        <v>722</v>
      </c>
      <c r="M1525" t="s">
        <v>722</v>
      </c>
      <c r="N1525">
        <v>19.414400000000001</v>
      </c>
      <c r="O1525">
        <v>-0.71860000000000002</v>
      </c>
      <c r="P1525">
        <v>4.6097000000000001</v>
      </c>
      <c r="Q1525" t="s">
        <v>722</v>
      </c>
      <c r="R1525" t="e">
        <f>VLOOKUP(A1525,player_info!B:C,2,FALSE)</f>
        <v>#N/A</v>
      </c>
    </row>
    <row r="1526" spans="1:18">
      <c r="A1526" t="s">
        <v>278</v>
      </c>
      <c r="B1526" t="s">
        <v>0</v>
      </c>
      <c r="C1526" t="s">
        <v>41</v>
      </c>
      <c r="D1526">
        <v>-259.17959999999999</v>
      </c>
      <c r="E1526">
        <v>7.9706000000000001</v>
      </c>
      <c r="F1526" t="s">
        <v>722</v>
      </c>
      <c r="G1526" t="s">
        <v>722</v>
      </c>
      <c r="H1526">
        <v>1368</v>
      </c>
      <c r="I1526">
        <v>53</v>
      </c>
      <c r="J1526">
        <v>0.2248</v>
      </c>
      <c r="K1526" t="s">
        <v>722</v>
      </c>
      <c r="L1526" t="s">
        <v>722</v>
      </c>
      <c r="M1526" t="s">
        <v>722</v>
      </c>
      <c r="N1526">
        <v>21.205500000000001</v>
      </c>
      <c r="O1526">
        <v>-2.92E-2</v>
      </c>
      <c r="P1526">
        <v>3.8083999999999998</v>
      </c>
      <c r="Q1526" t="s">
        <v>722</v>
      </c>
      <c r="R1526" t="e">
        <f>VLOOKUP(A1526,player_info!B:C,2,FALSE)</f>
        <v>#N/A</v>
      </c>
    </row>
    <row r="1527" spans="1:18">
      <c r="A1527" t="s">
        <v>1199</v>
      </c>
      <c r="B1527" t="s">
        <v>0</v>
      </c>
      <c r="C1527" t="s">
        <v>88</v>
      </c>
      <c r="D1527">
        <v>-259.30200000000002</v>
      </c>
      <c r="E1527">
        <v>7.8483000000000001</v>
      </c>
      <c r="F1527" t="s">
        <v>722</v>
      </c>
      <c r="G1527" t="s">
        <v>722</v>
      </c>
      <c r="H1527">
        <v>1369</v>
      </c>
      <c r="I1527">
        <v>54</v>
      </c>
      <c r="J1527">
        <v>0.31369999999999998</v>
      </c>
      <c r="K1527" t="s">
        <v>722</v>
      </c>
      <c r="L1527" t="s">
        <v>722</v>
      </c>
      <c r="M1527" t="s">
        <v>722</v>
      </c>
      <c r="N1527">
        <v>23.185400000000001</v>
      </c>
      <c r="O1527">
        <v>-2.4</v>
      </c>
      <c r="P1527">
        <v>3.2812999999999999</v>
      </c>
      <c r="Q1527" t="s">
        <v>722</v>
      </c>
      <c r="R1527" t="e">
        <f>VLOOKUP(A1527,player_info!B:C,2,FALSE)</f>
        <v>#N/A</v>
      </c>
    </row>
    <row r="1528" spans="1:18">
      <c r="A1528" t="s">
        <v>301</v>
      </c>
      <c r="B1528" t="s">
        <v>0</v>
      </c>
      <c r="C1528" t="s">
        <v>28</v>
      </c>
      <c r="D1528">
        <v>-259.50700000000001</v>
      </c>
      <c r="E1528">
        <v>7.6433</v>
      </c>
      <c r="F1528">
        <v>18.02</v>
      </c>
      <c r="G1528" t="s">
        <v>722</v>
      </c>
      <c r="H1528">
        <v>1370</v>
      </c>
      <c r="I1528">
        <v>55</v>
      </c>
      <c r="J1528">
        <v>0.30759999999999998</v>
      </c>
      <c r="K1528" t="s">
        <v>722</v>
      </c>
      <c r="L1528" t="s">
        <v>722</v>
      </c>
      <c r="M1528" t="s">
        <v>722</v>
      </c>
      <c r="N1528">
        <v>12.255599999999999</v>
      </c>
      <c r="O1528">
        <v>-1.4932000000000001</v>
      </c>
      <c r="P1528">
        <v>4.9128999999999996</v>
      </c>
      <c r="Q1528" t="s">
        <v>722</v>
      </c>
      <c r="R1528" t="e">
        <f>VLOOKUP(A1528,player_info!B:C,2,FALSE)</f>
        <v>#N/A</v>
      </c>
    </row>
    <row r="1529" spans="1:18">
      <c r="A1529" t="s">
        <v>279</v>
      </c>
      <c r="B1529" t="s">
        <v>0</v>
      </c>
      <c r="C1529" t="s">
        <v>83</v>
      </c>
      <c r="D1529">
        <v>-259.72449999999998</v>
      </c>
      <c r="E1529">
        <v>7.4257999999999997</v>
      </c>
      <c r="F1529">
        <v>3.46</v>
      </c>
      <c r="G1529" t="s">
        <v>722</v>
      </c>
      <c r="H1529">
        <v>1371</v>
      </c>
      <c r="I1529">
        <v>56</v>
      </c>
      <c r="J1529">
        <v>0.2878</v>
      </c>
      <c r="K1529" t="s">
        <v>722</v>
      </c>
      <c r="L1529" t="s">
        <v>722</v>
      </c>
      <c r="M1529" t="s">
        <v>722</v>
      </c>
      <c r="N1529">
        <v>15.3787</v>
      </c>
      <c r="O1529">
        <v>-0.49080000000000001</v>
      </c>
      <c r="P1529">
        <v>4.1592000000000002</v>
      </c>
      <c r="Q1529" t="s">
        <v>722</v>
      </c>
      <c r="R1529" t="e">
        <f>VLOOKUP(A1529,player_info!B:C,2,FALSE)</f>
        <v>#N/A</v>
      </c>
    </row>
    <row r="1530" spans="1:18">
      <c r="A1530" t="s">
        <v>294</v>
      </c>
      <c r="B1530" t="s">
        <v>0</v>
      </c>
      <c r="C1530" t="s">
        <v>15</v>
      </c>
      <c r="D1530">
        <v>-259.90469999999999</v>
      </c>
      <c r="E1530">
        <v>7.2455999999999996</v>
      </c>
      <c r="F1530">
        <v>-0.2</v>
      </c>
      <c r="G1530" t="s">
        <v>722</v>
      </c>
      <c r="H1530">
        <v>1372</v>
      </c>
      <c r="I1530">
        <v>57</v>
      </c>
      <c r="J1530">
        <v>0.2868</v>
      </c>
      <c r="K1530" t="s">
        <v>722</v>
      </c>
      <c r="L1530" t="s">
        <v>722</v>
      </c>
      <c r="M1530" t="s">
        <v>722</v>
      </c>
      <c r="N1530">
        <v>14.5831</v>
      </c>
      <c r="O1530">
        <v>-0.45269999999999999</v>
      </c>
      <c r="P1530">
        <v>4.7667000000000002</v>
      </c>
      <c r="Q1530" t="s">
        <v>722</v>
      </c>
      <c r="R1530" t="e">
        <f>VLOOKUP(A1530,player_info!B:C,2,FALSE)</f>
        <v>#N/A</v>
      </c>
    </row>
    <row r="1531" spans="1:18">
      <c r="A1531" t="s">
        <v>296</v>
      </c>
      <c r="B1531" t="s">
        <v>0</v>
      </c>
      <c r="C1531" t="s">
        <v>85</v>
      </c>
      <c r="D1531">
        <v>-260.1198</v>
      </c>
      <c r="E1531">
        <v>7.0305</v>
      </c>
      <c r="F1531">
        <v>6.02</v>
      </c>
      <c r="G1531" t="s">
        <v>722</v>
      </c>
      <c r="H1531">
        <v>1373</v>
      </c>
      <c r="I1531">
        <v>58</v>
      </c>
      <c r="J1531">
        <v>0.67979999999999996</v>
      </c>
      <c r="K1531" t="s">
        <v>722</v>
      </c>
      <c r="L1531" t="s">
        <v>722</v>
      </c>
      <c r="M1531" t="s">
        <v>722</v>
      </c>
      <c r="N1531">
        <v>12.3819</v>
      </c>
      <c r="O1531">
        <v>-1.6355</v>
      </c>
      <c r="P1531">
        <v>4.0435999999999996</v>
      </c>
      <c r="Q1531" t="s">
        <v>722</v>
      </c>
      <c r="R1531" t="e">
        <f>VLOOKUP(A1531,player_info!B:C,2,FALSE)</f>
        <v>#N/A</v>
      </c>
    </row>
    <row r="1532" spans="1:18">
      <c r="A1532" t="s">
        <v>303</v>
      </c>
      <c r="B1532" t="s">
        <v>0</v>
      </c>
      <c r="C1532" t="s">
        <v>75</v>
      </c>
      <c r="D1532">
        <v>-260.26319999999998</v>
      </c>
      <c r="E1532">
        <v>6.8869999999999996</v>
      </c>
      <c r="F1532">
        <v>50.44</v>
      </c>
      <c r="G1532" t="s">
        <v>722</v>
      </c>
      <c r="H1532">
        <v>1374</v>
      </c>
      <c r="I1532">
        <v>59</v>
      </c>
      <c r="J1532">
        <v>1.1798</v>
      </c>
      <c r="K1532" t="s">
        <v>722</v>
      </c>
      <c r="L1532" t="s">
        <v>722</v>
      </c>
      <c r="M1532" t="s">
        <v>722</v>
      </c>
      <c r="N1532">
        <v>12.1341</v>
      </c>
      <c r="O1532">
        <v>0.66</v>
      </c>
      <c r="P1532">
        <v>4.7549999999999999</v>
      </c>
      <c r="Q1532" t="s">
        <v>722</v>
      </c>
      <c r="R1532" t="e">
        <f>VLOOKUP(A1532,player_info!B:C,2,FALSE)</f>
        <v>#N/A</v>
      </c>
    </row>
    <row r="1533" spans="1:18">
      <c r="A1533" t="s">
        <v>1200</v>
      </c>
      <c r="B1533" t="s">
        <v>0</v>
      </c>
      <c r="C1533" t="s">
        <v>64</v>
      </c>
      <c r="D1533">
        <v>-261.33589999999998</v>
      </c>
      <c r="E1533">
        <v>5.8143000000000002</v>
      </c>
      <c r="F1533" t="s">
        <v>722</v>
      </c>
      <c r="G1533" t="s">
        <v>722</v>
      </c>
      <c r="H1533">
        <v>1375</v>
      </c>
      <c r="I1533">
        <v>60</v>
      </c>
      <c r="J1533">
        <v>0.36909999999999998</v>
      </c>
      <c r="K1533" t="s">
        <v>722</v>
      </c>
      <c r="L1533" t="s">
        <v>722</v>
      </c>
      <c r="M1533" t="s">
        <v>722</v>
      </c>
      <c r="N1533">
        <v>17.457100000000001</v>
      </c>
      <c r="O1533">
        <v>0</v>
      </c>
      <c r="P1533">
        <v>4.2553999999999998</v>
      </c>
      <c r="Q1533" t="s">
        <v>722</v>
      </c>
      <c r="R1533" t="e">
        <f>VLOOKUP(A1533,player_info!B:C,2,FALSE)</f>
        <v>#N/A</v>
      </c>
    </row>
    <row r="1534" spans="1:18">
      <c r="A1534" t="s">
        <v>277</v>
      </c>
      <c r="B1534" t="s">
        <v>0</v>
      </c>
      <c r="C1534" t="s">
        <v>32</v>
      </c>
      <c r="D1534">
        <v>-261.55020000000002</v>
      </c>
      <c r="E1534">
        <v>5.6001000000000003</v>
      </c>
      <c r="F1534">
        <v>1</v>
      </c>
      <c r="G1534" t="s">
        <v>722</v>
      </c>
      <c r="H1534">
        <v>1376</v>
      </c>
      <c r="I1534">
        <v>61</v>
      </c>
      <c r="J1534">
        <v>0.66259999999999997</v>
      </c>
      <c r="K1534" t="s">
        <v>722</v>
      </c>
      <c r="L1534" t="s">
        <v>722</v>
      </c>
      <c r="M1534" t="s">
        <v>722</v>
      </c>
      <c r="N1534">
        <v>10.507999999999999</v>
      </c>
      <c r="O1534">
        <v>0</v>
      </c>
      <c r="P1534">
        <v>4.79</v>
      </c>
      <c r="Q1534" t="s">
        <v>722</v>
      </c>
      <c r="R1534" t="e">
        <f>VLOOKUP(A1534,player_info!B:C,2,FALSE)</f>
        <v>#N/A</v>
      </c>
    </row>
    <row r="1535" spans="1:18">
      <c r="A1535" t="s">
        <v>297</v>
      </c>
      <c r="B1535" t="s">
        <v>0</v>
      </c>
      <c r="C1535" t="s">
        <v>19</v>
      </c>
      <c r="D1535">
        <v>-261.85980000000001</v>
      </c>
      <c r="E1535">
        <v>5.2904999999999998</v>
      </c>
      <c r="F1535">
        <v>7.78</v>
      </c>
      <c r="G1535" t="s">
        <v>722</v>
      </c>
      <c r="H1535">
        <v>1377</v>
      </c>
      <c r="I1535">
        <v>62</v>
      </c>
      <c r="J1535">
        <v>0.71150000000000002</v>
      </c>
      <c r="K1535" t="s">
        <v>722</v>
      </c>
      <c r="L1535" t="s">
        <v>722</v>
      </c>
      <c r="M1535" t="s">
        <v>722</v>
      </c>
      <c r="N1535">
        <v>11.629</v>
      </c>
      <c r="O1535">
        <v>-0.14180000000000001</v>
      </c>
      <c r="P1535">
        <v>4.9950000000000001</v>
      </c>
      <c r="Q1535" t="s">
        <v>722</v>
      </c>
      <c r="R1535" t="e">
        <f>VLOOKUP(A1535,player_info!B:C,2,FALSE)</f>
        <v>#N/A</v>
      </c>
    </row>
    <row r="1536" spans="1:18">
      <c r="A1536" t="s">
        <v>307</v>
      </c>
      <c r="B1536" t="s">
        <v>0</v>
      </c>
      <c r="C1536" t="s">
        <v>47</v>
      </c>
      <c r="D1536">
        <v>-262.56580000000002</v>
      </c>
      <c r="E1536">
        <v>4.5843999999999996</v>
      </c>
      <c r="F1536">
        <v>-0.3</v>
      </c>
      <c r="G1536" t="s">
        <v>722</v>
      </c>
      <c r="H1536">
        <v>1378</v>
      </c>
      <c r="I1536">
        <v>63</v>
      </c>
      <c r="J1536">
        <v>0.15409999999999999</v>
      </c>
      <c r="K1536" t="s">
        <v>722</v>
      </c>
      <c r="L1536" t="s">
        <v>722</v>
      </c>
      <c r="M1536" t="s">
        <v>722</v>
      </c>
      <c r="N1536">
        <v>8.3040000000000003</v>
      </c>
      <c r="O1536">
        <v>0</v>
      </c>
      <c r="P1536">
        <v>5.2328999999999999</v>
      </c>
      <c r="Q1536" t="s">
        <v>722</v>
      </c>
      <c r="R1536" t="e">
        <f>VLOOKUP(A1536,player_info!B:C,2,FALSE)</f>
        <v>#N/A</v>
      </c>
    </row>
    <row r="1537" spans="1:18">
      <c r="A1537" t="s">
        <v>311</v>
      </c>
      <c r="B1537" t="s">
        <v>0</v>
      </c>
      <c r="C1537" t="s">
        <v>39</v>
      </c>
      <c r="D1537">
        <v>-262.57679999999999</v>
      </c>
      <c r="E1537">
        <v>4.5735000000000001</v>
      </c>
      <c r="F1537">
        <v>12.18</v>
      </c>
      <c r="G1537" t="s">
        <v>722</v>
      </c>
      <c r="H1537">
        <v>1379</v>
      </c>
      <c r="I1537">
        <v>64</v>
      </c>
      <c r="J1537">
        <v>0.51939999999999997</v>
      </c>
      <c r="K1537" t="s">
        <v>722</v>
      </c>
      <c r="L1537" t="s">
        <v>722</v>
      </c>
      <c r="M1537" t="s">
        <v>722</v>
      </c>
      <c r="N1537">
        <v>10.2079</v>
      </c>
      <c r="O1537">
        <v>0</v>
      </c>
      <c r="P1537">
        <v>4.9077000000000002</v>
      </c>
      <c r="Q1537" t="s">
        <v>722</v>
      </c>
      <c r="R1537" t="e">
        <f>VLOOKUP(A1537,player_info!B:C,2,FALSE)</f>
        <v>#N/A</v>
      </c>
    </row>
    <row r="1538" spans="1:18">
      <c r="A1538" t="s">
        <v>302</v>
      </c>
      <c r="B1538" t="s">
        <v>0</v>
      </c>
      <c r="C1538" t="s">
        <v>68</v>
      </c>
      <c r="D1538">
        <v>-262.863</v>
      </c>
      <c r="E1538">
        <v>4.2873000000000001</v>
      </c>
      <c r="F1538">
        <v>87.74</v>
      </c>
      <c r="G1538" t="s">
        <v>722</v>
      </c>
      <c r="H1538">
        <v>1380</v>
      </c>
      <c r="I1538">
        <v>65</v>
      </c>
      <c r="J1538">
        <v>0.52900000000000003</v>
      </c>
      <c r="K1538" t="s">
        <v>722</v>
      </c>
      <c r="L1538" t="s">
        <v>722</v>
      </c>
      <c r="M1538" t="s">
        <v>722</v>
      </c>
      <c r="N1538">
        <v>6.8936000000000002</v>
      </c>
      <c r="O1538">
        <v>1.6000000000000001E-3</v>
      </c>
      <c r="P1538">
        <v>4.8734999999999999</v>
      </c>
      <c r="Q1538" t="s">
        <v>722</v>
      </c>
      <c r="R1538" t="e">
        <f>VLOOKUP(A1538,player_info!B:C,2,FALSE)</f>
        <v>#N/A</v>
      </c>
    </row>
    <row r="1539" spans="1:18">
      <c r="A1539" t="s">
        <v>1201</v>
      </c>
      <c r="B1539" t="s">
        <v>0</v>
      </c>
      <c r="C1539" t="s">
        <v>341</v>
      </c>
      <c r="D1539">
        <v>-263.32940000000002</v>
      </c>
      <c r="E1539">
        <v>3.8209</v>
      </c>
      <c r="F1539">
        <v>0.18</v>
      </c>
      <c r="G1539" t="s">
        <v>722</v>
      </c>
      <c r="H1539">
        <v>1381</v>
      </c>
      <c r="I1539">
        <v>66</v>
      </c>
      <c r="J1539">
        <v>0.28360000000000002</v>
      </c>
      <c r="K1539" t="s">
        <v>722</v>
      </c>
      <c r="L1539" t="s">
        <v>722</v>
      </c>
      <c r="M1539" t="s">
        <v>722</v>
      </c>
      <c r="N1539">
        <v>16.693999999999999</v>
      </c>
      <c r="O1539">
        <v>-2.6625000000000001</v>
      </c>
      <c r="P1539">
        <v>4.0827999999999998</v>
      </c>
      <c r="Q1539" t="s">
        <v>722</v>
      </c>
      <c r="R1539" t="e">
        <f>VLOOKUP(A1539,player_info!B:C,2,FALSE)</f>
        <v>#N/A</v>
      </c>
    </row>
    <row r="1540" spans="1:18">
      <c r="A1540" t="s">
        <v>285</v>
      </c>
      <c r="B1540" t="s">
        <v>0</v>
      </c>
      <c r="C1540" t="s">
        <v>71</v>
      </c>
      <c r="D1540">
        <v>-263.4545</v>
      </c>
      <c r="E1540">
        <v>3.6958000000000002</v>
      </c>
      <c r="F1540">
        <v>0.4</v>
      </c>
      <c r="G1540" t="s">
        <v>722</v>
      </c>
      <c r="H1540">
        <v>1382</v>
      </c>
      <c r="I1540">
        <v>67</v>
      </c>
      <c r="J1540">
        <v>0.4612</v>
      </c>
      <c r="K1540" t="s">
        <v>722</v>
      </c>
      <c r="L1540" t="s">
        <v>722</v>
      </c>
      <c r="M1540" t="s">
        <v>722</v>
      </c>
      <c r="N1540">
        <v>9.5751000000000008</v>
      </c>
      <c r="O1540">
        <v>-1.054</v>
      </c>
      <c r="P1540">
        <v>4.6632999999999996</v>
      </c>
      <c r="Q1540" t="s">
        <v>722</v>
      </c>
      <c r="R1540" t="e">
        <f>VLOOKUP(A1540,player_info!B:C,2,FALSE)</f>
        <v>#N/A</v>
      </c>
    </row>
    <row r="1541" spans="1:18">
      <c r="A1541" t="s">
        <v>1202</v>
      </c>
      <c r="B1541" t="s">
        <v>0</v>
      </c>
      <c r="C1541" t="s">
        <v>132</v>
      </c>
      <c r="D1541">
        <v>-263.7715</v>
      </c>
      <c r="E1541">
        <v>3.3788</v>
      </c>
      <c r="F1541" t="s">
        <v>722</v>
      </c>
      <c r="G1541" t="s">
        <v>722</v>
      </c>
      <c r="H1541">
        <v>1383</v>
      </c>
      <c r="I1541">
        <v>68</v>
      </c>
      <c r="J1541">
        <v>0.39989999999999998</v>
      </c>
      <c r="K1541" t="s">
        <v>722</v>
      </c>
      <c r="L1541" t="s">
        <v>722</v>
      </c>
      <c r="M1541" t="s">
        <v>722</v>
      </c>
      <c r="N1541">
        <v>10.2057</v>
      </c>
      <c r="O1541">
        <v>-1.0008999999999999</v>
      </c>
      <c r="P1541">
        <v>4.5007999999999999</v>
      </c>
      <c r="Q1541" t="s">
        <v>722</v>
      </c>
      <c r="R1541" t="e">
        <f>VLOOKUP(A1541,player_info!B:C,2,FALSE)</f>
        <v>#N/A</v>
      </c>
    </row>
    <row r="1542" spans="1:18">
      <c r="A1542" t="s">
        <v>286</v>
      </c>
      <c r="B1542" t="s">
        <v>0</v>
      </c>
      <c r="C1542" t="s">
        <v>24</v>
      </c>
      <c r="D1542">
        <v>-264.05990000000003</v>
      </c>
      <c r="E1542">
        <v>3.0903999999999998</v>
      </c>
      <c r="F1542">
        <v>6.08</v>
      </c>
      <c r="G1542" t="s">
        <v>722</v>
      </c>
      <c r="H1542">
        <v>1384</v>
      </c>
      <c r="I1542">
        <v>69</v>
      </c>
      <c r="J1542">
        <v>0.3483</v>
      </c>
      <c r="K1542" t="s">
        <v>722</v>
      </c>
      <c r="L1542" t="s">
        <v>722</v>
      </c>
      <c r="M1542" t="s">
        <v>722</v>
      </c>
      <c r="N1542">
        <v>6.2195</v>
      </c>
      <c r="O1542">
        <v>0</v>
      </c>
      <c r="P1542">
        <v>5.3601000000000001</v>
      </c>
      <c r="Q1542" t="s">
        <v>722</v>
      </c>
      <c r="R1542" t="e">
        <f>VLOOKUP(A1542,player_info!B:C,2,FALSE)</f>
        <v>#N/A</v>
      </c>
    </row>
    <row r="1543" spans="1:18">
      <c r="A1543" t="s">
        <v>275</v>
      </c>
      <c r="B1543" t="s">
        <v>0</v>
      </c>
      <c r="C1543" t="s">
        <v>41</v>
      </c>
      <c r="D1543">
        <v>-264.28280000000001</v>
      </c>
      <c r="E1543">
        <v>2.8675000000000002</v>
      </c>
      <c r="F1543" t="s">
        <v>722</v>
      </c>
      <c r="G1543" t="s">
        <v>722</v>
      </c>
      <c r="H1543">
        <v>1385</v>
      </c>
      <c r="I1543">
        <v>70</v>
      </c>
      <c r="J1543">
        <v>0.69010000000000005</v>
      </c>
      <c r="K1543" t="s">
        <v>722</v>
      </c>
      <c r="L1543" t="s">
        <v>722</v>
      </c>
      <c r="M1543" t="s">
        <v>722</v>
      </c>
      <c r="N1543">
        <v>6.7554999999999996</v>
      </c>
      <c r="O1543">
        <v>0</v>
      </c>
      <c r="P1543">
        <v>4.5846999999999998</v>
      </c>
      <c r="Q1543" t="s">
        <v>722</v>
      </c>
      <c r="R1543" t="e">
        <f>VLOOKUP(A1543,player_info!B:C,2,FALSE)</f>
        <v>#N/A</v>
      </c>
    </row>
    <row r="1544" spans="1:18">
      <c r="A1544" t="s">
        <v>287</v>
      </c>
      <c r="B1544" t="s">
        <v>0</v>
      </c>
      <c r="C1544" t="s">
        <v>57</v>
      </c>
      <c r="D1544">
        <v>-264.53359999999998</v>
      </c>
      <c r="E1544">
        <v>2.6166999999999998</v>
      </c>
      <c r="F1544">
        <v>15.94</v>
      </c>
      <c r="G1544" t="s">
        <v>722</v>
      </c>
      <c r="H1544">
        <v>1386</v>
      </c>
      <c r="I1544">
        <v>71</v>
      </c>
      <c r="J1544">
        <v>0.96209999999999996</v>
      </c>
      <c r="K1544" t="s">
        <v>722</v>
      </c>
      <c r="L1544" t="s">
        <v>722</v>
      </c>
      <c r="M1544" t="s">
        <v>722</v>
      </c>
      <c r="N1544">
        <v>3.7686999999999999</v>
      </c>
      <c r="O1544">
        <v>-2.75E-2</v>
      </c>
      <c r="P1544">
        <v>5.2576999999999998</v>
      </c>
      <c r="Q1544" t="s">
        <v>722</v>
      </c>
      <c r="R1544" t="e">
        <f>VLOOKUP(A1544,player_info!B:C,2,FALSE)</f>
        <v>#N/A</v>
      </c>
    </row>
    <row r="1545" spans="1:18">
      <c r="A1545" t="s">
        <v>1203</v>
      </c>
      <c r="B1545" t="s">
        <v>0</v>
      </c>
      <c r="C1545" t="s">
        <v>57</v>
      </c>
      <c r="D1545">
        <v>-265.41219999999998</v>
      </c>
      <c r="E1545">
        <v>1.7381</v>
      </c>
      <c r="F1545" t="s">
        <v>722</v>
      </c>
      <c r="G1545" t="s">
        <v>722</v>
      </c>
      <c r="H1545">
        <v>1387</v>
      </c>
      <c r="I1545">
        <v>72</v>
      </c>
      <c r="J1545">
        <v>0.2089</v>
      </c>
      <c r="K1545" t="s">
        <v>722</v>
      </c>
      <c r="L1545" t="s">
        <v>722</v>
      </c>
      <c r="M1545" t="s">
        <v>722</v>
      </c>
      <c r="N1545">
        <v>4.2173999999999996</v>
      </c>
      <c r="O1545">
        <v>0</v>
      </c>
      <c r="P1545">
        <v>5.1597</v>
      </c>
      <c r="Q1545" t="s">
        <v>722</v>
      </c>
      <c r="R1545" t="e">
        <f>VLOOKUP(A1545,player_info!B:C,2,FALSE)</f>
        <v>#N/A</v>
      </c>
    </row>
    <row r="1546" spans="1:18">
      <c r="A1546" t="s">
        <v>1204</v>
      </c>
      <c r="B1546" t="s">
        <v>0</v>
      </c>
      <c r="C1546" t="s">
        <v>132</v>
      </c>
      <c r="D1546">
        <v>-265.57929999999999</v>
      </c>
      <c r="E1546">
        <v>1.571</v>
      </c>
      <c r="F1546" t="s">
        <v>722</v>
      </c>
      <c r="G1546" t="s">
        <v>722</v>
      </c>
      <c r="H1546">
        <v>1388</v>
      </c>
      <c r="I1546">
        <v>73</v>
      </c>
      <c r="J1546">
        <v>0.1045</v>
      </c>
      <c r="K1546" t="s">
        <v>722</v>
      </c>
      <c r="L1546" t="s">
        <v>722</v>
      </c>
      <c r="M1546" t="s">
        <v>722</v>
      </c>
      <c r="N1546">
        <v>2.6991999999999998</v>
      </c>
      <c r="O1546">
        <v>-0.03</v>
      </c>
      <c r="P1546">
        <v>5.3263999999999996</v>
      </c>
      <c r="Q1546" t="s">
        <v>722</v>
      </c>
      <c r="R1546" t="e">
        <f>VLOOKUP(A1546,player_info!B:C,2,FALSE)</f>
        <v>#N/A</v>
      </c>
    </row>
    <row r="1547" spans="1:18">
      <c r="A1547" t="s">
        <v>276</v>
      </c>
      <c r="B1547" t="s">
        <v>0</v>
      </c>
      <c r="C1547" t="s">
        <v>36</v>
      </c>
      <c r="D1547">
        <v>-265.66289999999998</v>
      </c>
      <c r="E1547">
        <v>1.4873000000000001</v>
      </c>
      <c r="F1547" t="s">
        <v>722</v>
      </c>
      <c r="G1547" t="s">
        <v>722</v>
      </c>
      <c r="H1547">
        <v>1389</v>
      </c>
      <c r="I1547">
        <v>74</v>
      </c>
      <c r="J1547">
        <v>0.1229</v>
      </c>
      <c r="K1547" t="s">
        <v>722</v>
      </c>
      <c r="L1547" t="s">
        <v>722</v>
      </c>
      <c r="M1547" t="s">
        <v>722</v>
      </c>
      <c r="N1547">
        <v>2.9521000000000002</v>
      </c>
      <c r="O1547">
        <v>0</v>
      </c>
      <c r="P1547">
        <v>5.4804000000000004</v>
      </c>
      <c r="Q1547" t="s">
        <v>722</v>
      </c>
      <c r="R1547" t="e">
        <f>VLOOKUP(A1547,player_info!B:C,2,FALSE)</f>
        <v>#N/A</v>
      </c>
    </row>
    <row r="1548" spans="1:18">
      <c r="A1548" t="s">
        <v>282</v>
      </c>
      <c r="B1548" t="s">
        <v>0</v>
      </c>
      <c r="C1548" t="s">
        <v>64</v>
      </c>
      <c r="D1548">
        <v>-265.7047</v>
      </c>
      <c r="E1548">
        <v>1.4456</v>
      </c>
      <c r="F1548">
        <v>0.64</v>
      </c>
      <c r="G1548" t="s">
        <v>722</v>
      </c>
      <c r="H1548">
        <v>1390</v>
      </c>
      <c r="I1548">
        <v>75</v>
      </c>
      <c r="J1548">
        <v>0.41810000000000003</v>
      </c>
      <c r="K1548" t="s">
        <v>722</v>
      </c>
      <c r="L1548" t="s">
        <v>722</v>
      </c>
      <c r="M1548" t="s">
        <v>722</v>
      </c>
      <c r="N1548">
        <v>4.6761999999999997</v>
      </c>
      <c r="O1548">
        <v>-2.8563000000000001</v>
      </c>
      <c r="P1548">
        <v>4.8609999999999998</v>
      </c>
      <c r="Q1548" t="s">
        <v>722</v>
      </c>
      <c r="R1548" t="e">
        <f>VLOOKUP(A1548,player_info!B:C,2,FALSE)</f>
        <v>#N/A</v>
      </c>
    </row>
    <row r="1549" spans="1:18">
      <c r="A1549" t="s">
        <v>290</v>
      </c>
      <c r="B1549" t="s">
        <v>0</v>
      </c>
      <c r="C1549" t="s">
        <v>62</v>
      </c>
      <c r="D1549">
        <v>-265.86700000000002</v>
      </c>
      <c r="E1549">
        <v>1.2833000000000001</v>
      </c>
      <c r="F1549" t="s">
        <v>722</v>
      </c>
      <c r="G1549" t="s">
        <v>722</v>
      </c>
      <c r="H1549">
        <v>1391</v>
      </c>
      <c r="I1549">
        <v>76</v>
      </c>
      <c r="J1549">
        <v>0.59409999999999996</v>
      </c>
      <c r="K1549" t="s">
        <v>722</v>
      </c>
      <c r="L1549" t="s">
        <v>722</v>
      </c>
      <c r="M1549" t="s">
        <v>722</v>
      </c>
      <c r="N1549">
        <v>2.7504</v>
      </c>
      <c r="O1549">
        <v>0</v>
      </c>
      <c r="P1549">
        <v>5.4546000000000001</v>
      </c>
      <c r="Q1549" t="s">
        <v>722</v>
      </c>
      <c r="R1549" t="e">
        <f>VLOOKUP(A1549,player_info!B:C,2,FALSE)</f>
        <v>#N/A</v>
      </c>
    </row>
    <row r="1550" spans="1:18">
      <c r="A1550" t="s">
        <v>288</v>
      </c>
      <c r="B1550" t="s">
        <v>0</v>
      </c>
      <c r="C1550" t="s">
        <v>30</v>
      </c>
      <c r="D1550">
        <v>-266.37860000000001</v>
      </c>
      <c r="E1550">
        <v>0.77170000000000005</v>
      </c>
      <c r="F1550">
        <v>2.1</v>
      </c>
      <c r="G1550" t="s">
        <v>722</v>
      </c>
      <c r="H1550">
        <v>1392</v>
      </c>
      <c r="I1550">
        <v>77</v>
      </c>
      <c r="J1550">
        <v>0.2402</v>
      </c>
      <c r="K1550" t="s">
        <v>722</v>
      </c>
      <c r="L1550" t="s">
        <v>722</v>
      </c>
      <c r="M1550" t="s">
        <v>722</v>
      </c>
      <c r="N1550">
        <v>4.4543999999999997</v>
      </c>
      <c r="O1550">
        <v>-8.92</v>
      </c>
      <c r="P1550">
        <v>5.0368000000000004</v>
      </c>
      <c r="Q1550" t="s">
        <v>722</v>
      </c>
      <c r="R1550" t="e">
        <f>VLOOKUP(A1550,player_info!B:C,2,FALSE)</f>
        <v>#N/A</v>
      </c>
    </row>
    <row r="1551" spans="1:18">
      <c r="A1551" t="s">
        <v>291</v>
      </c>
      <c r="B1551" t="s">
        <v>0</v>
      </c>
      <c r="C1551" t="s">
        <v>22</v>
      </c>
      <c r="D1551">
        <v>-266.54349999999999</v>
      </c>
      <c r="E1551">
        <v>0.60680000000000001</v>
      </c>
      <c r="F1551" t="s">
        <v>722</v>
      </c>
      <c r="G1551" t="s">
        <v>722</v>
      </c>
      <c r="H1551">
        <v>1393</v>
      </c>
      <c r="I1551">
        <v>78</v>
      </c>
      <c r="J1551">
        <v>0.31230000000000002</v>
      </c>
      <c r="K1551" t="s">
        <v>722</v>
      </c>
      <c r="L1551" t="s">
        <v>722</v>
      </c>
      <c r="M1551" t="s">
        <v>722</v>
      </c>
      <c r="N1551">
        <v>1.5785</v>
      </c>
      <c r="O1551">
        <v>0</v>
      </c>
      <c r="P1551">
        <v>5.5392000000000001</v>
      </c>
      <c r="Q1551" t="s">
        <v>722</v>
      </c>
      <c r="R1551" t="e">
        <f>VLOOKUP(A1551,player_info!B:C,2,FALSE)</f>
        <v>#N/A</v>
      </c>
    </row>
    <row r="1552" spans="1:18">
      <c r="A1552" t="s">
        <v>271</v>
      </c>
      <c r="B1552" t="s">
        <v>0</v>
      </c>
      <c r="C1552" t="s">
        <v>68</v>
      </c>
      <c r="D1552">
        <v>-266.69400000000002</v>
      </c>
      <c r="E1552">
        <v>0.45619999999999999</v>
      </c>
      <c r="F1552">
        <v>7.24</v>
      </c>
      <c r="G1552" t="s">
        <v>722</v>
      </c>
      <c r="H1552">
        <v>1394</v>
      </c>
      <c r="I1552">
        <v>79</v>
      </c>
      <c r="J1552">
        <v>0.3286</v>
      </c>
      <c r="K1552" t="s">
        <v>722</v>
      </c>
      <c r="L1552" t="s">
        <v>722</v>
      </c>
      <c r="M1552" t="s">
        <v>722</v>
      </c>
      <c r="N1552">
        <v>1.5595000000000001</v>
      </c>
      <c r="O1552">
        <v>-0.92</v>
      </c>
      <c r="P1552">
        <v>5.4635999999999996</v>
      </c>
      <c r="Q1552" t="s">
        <v>722</v>
      </c>
      <c r="R1552" t="e">
        <f>VLOOKUP(A1552,player_info!B:C,2,FALSE)</f>
        <v>#N/A</v>
      </c>
    </row>
    <row r="1553" spans="1:18">
      <c r="A1553" t="s">
        <v>1205</v>
      </c>
      <c r="B1553" t="s">
        <v>0</v>
      </c>
      <c r="C1553" t="s">
        <v>26</v>
      </c>
      <c r="D1553">
        <v>-267.01749999999998</v>
      </c>
      <c r="E1553">
        <v>0.13270000000000001</v>
      </c>
      <c r="F1553">
        <v>-0.44</v>
      </c>
      <c r="G1553" t="s">
        <v>722</v>
      </c>
      <c r="H1553">
        <v>1395</v>
      </c>
      <c r="I1553">
        <v>80</v>
      </c>
      <c r="J1553">
        <v>6.4000000000000001E-2</v>
      </c>
      <c r="K1553" t="s">
        <v>722</v>
      </c>
      <c r="L1553" t="s">
        <v>722</v>
      </c>
      <c r="M1553" t="s">
        <v>722</v>
      </c>
      <c r="N1553">
        <v>1.7686999999999999</v>
      </c>
      <c r="O1553">
        <v>-4.6399999999999997</v>
      </c>
      <c r="P1553">
        <v>5.3269000000000002</v>
      </c>
      <c r="Q1553" t="s">
        <v>722</v>
      </c>
      <c r="R1553" t="e">
        <f>VLOOKUP(A1553,player_info!B:C,2,FALSE)</f>
        <v>#N/A</v>
      </c>
    </row>
    <row r="1554" spans="1:18">
      <c r="A1554" t="s">
        <v>281</v>
      </c>
      <c r="B1554" t="s">
        <v>0</v>
      </c>
      <c r="C1554" t="s">
        <v>41</v>
      </c>
      <c r="D1554">
        <v>-267.02780000000001</v>
      </c>
      <c r="E1554">
        <v>0.1225</v>
      </c>
      <c r="F1554" t="s">
        <v>722</v>
      </c>
      <c r="G1554" t="s">
        <v>722</v>
      </c>
      <c r="H1554">
        <v>1396</v>
      </c>
      <c r="I1554">
        <v>81</v>
      </c>
      <c r="J1554">
        <v>0.115</v>
      </c>
      <c r="K1554" t="s">
        <v>722</v>
      </c>
      <c r="L1554" t="s">
        <v>722</v>
      </c>
      <c r="M1554" t="s">
        <v>722</v>
      </c>
      <c r="N1554">
        <v>0.26939999999999997</v>
      </c>
      <c r="O1554">
        <v>0</v>
      </c>
      <c r="P1554">
        <v>5.6689999999999996</v>
      </c>
      <c r="Q1554" t="s">
        <v>722</v>
      </c>
      <c r="R1554" t="e">
        <f>VLOOKUP(A1554,player_info!B:C,2,FALSE)</f>
        <v>#N/A</v>
      </c>
    </row>
    <row r="1555" spans="1:18">
      <c r="A1555" t="s">
        <v>283</v>
      </c>
      <c r="B1555" t="s">
        <v>0</v>
      </c>
      <c r="C1555" t="s">
        <v>73</v>
      </c>
      <c r="D1555">
        <v>-267.13529999999997</v>
      </c>
      <c r="E1555">
        <v>1.49E-2</v>
      </c>
      <c r="F1555">
        <v>58.88</v>
      </c>
      <c r="G1555" t="s">
        <v>722</v>
      </c>
      <c r="H1555">
        <v>1397</v>
      </c>
      <c r="I1555">
        <v>82</v>
      </c>
      <c r="J1555">
        <v>1.49E-2</v>
      </c>
      <c r="K1555" t="s">
        <v>722</v>
      </c>
      <c r="L1555" t="s">
        <v>722</v>
      </c>
      <c r="M1555" t="s">
        <v>722</v>
      </c>
      <c r="N1555">
        <v>3.7199999999999997E-2</v>
      </c>
      <c r="O1555">
        <v>0</v>
      </c>
      <c r="P1555">
        <v>5.6981999999999999</v>
      </c>
      <c r="Q1555" t="s">
        <v>722</v>
      </c>
      <c r="R1555" t="e">
        <f>VLOOKUP(A1555,player_info!B:C,2,FALSE)</f>
        <v>#N/A</v>
      </c>
    </row>
    <row r="1556" spans="1:18">
      <c r="A1556" t="s">
        <v>1206</v>
      </c>
      <c r="B1556" t="s">
        <v>0</v>
      </c>
      <c r="C1556" t="s">
        <v>68</v>
      </c>
      <c r="D1556">
        <v>-267.15030000000002</v>
      </c>
      <c r="E1556">
        <v>0</v>
      </c>
      <c r="F1556" t="s">
        <v>722</v>
      </c>
      <c r="G1556" t="s">
        <v>722</v>
      </c>
      <c r="H1556">
        <v>1399</v>
      </c>
      <c r="I1556">
        <v>83</v>
      </c>
      <c r="J1556">
        <v>0</v>
      </c>
      <c r="K1556" t="s">
        <v>722</v>
      </c>
      <c r="L1556" t="s">
        <v>722</v>
      </c>
      <c r="M1556" t="s">
        <v>722</v>
      </c>
      <c r="N1556">
        <v>0</v>
      </c>
      <c r="O1556">
        <v>0</v>
      </c>
      <c r="P1556" t="s">
        <v>722</v>
      </c>
      <c r="Q1556" t="s">
        <v>722</v>
      </c>
      <c r="R1556" t="e">
        <f>VLOOKUP(A1556,player_info!B:C,2,FALSE)</f>
        <v>#N/A</v>
      </c>
    </row>
    <row r="1557" spans="1:18">
      <c r="A1557" t="s">
        <v>263</v>
      </c>
      <c r="B1557" t="s">
        <v>0</v>
      </c>
      <c r="C1557" t="s">
        <v>17</v>
      </c>
      <c r="D1557">
        <v>-267.15030000000002</v>
      </c>
      <c r="E1557">
        <v>0</v>
      </c>
      <c r="F1557" t="s">
        <v>722</v>
      </c>
      <c r="G1557" t="s">
        <v>722</v>
      </c>
      <c r="H1557">
        <v>1399</v>
      </c>
      <c r="I1557">
        <v>83</v>
      </c>
      <c r="J1557">
        <v>0</v>
      </c>
      <c r="K1557" t="s">
        <v>722</v>
      </c>
      <c r="L1557" t="s">
        <v>722</v>
      </c>
      <c r="M1557" t="s">
        <v>722</v>
      </c>
      <c r="N1557">
        <v>0</v>
      </c>
      <c r="O1557">
        <v>0</v>
      </c>
      <c r="P1557" t="s">
        <v>722</v>
      </c>
      <c r="Q1557" t="s">
        <v>722</v>
      </c>
      <c r="R1557" t="e">
        <f>VLOOKUP(A1557,player_info!B:C,2,FALSE)</f>
        <v>#N/A</v>
      </c>
    </row>
    <row r="1558" spans="1:18">
      <c r="A1558" t="s">
        <v>267</v>
      </c>
      <c r="B1558" t="s">
        <v>0</v>
      </c>
      <c r="C1558" t="s">
        <v>75</v>
      </c>
      <c r="D1558">
        <v>-267.15030000000002</v>
      </c>
      <c r="E1558">
        <v>0</v>
      </c>
      <c r="F1558">
        <v>1</v>
      </c>
      <c r="G1558" t="s">
        <v>722</v>
      </c>
      <c r="H1558">
        <v>1399</v>
      </c>
      <c r="I1558">
        <v>83</v>
      </c>
      <c r="J1558">
        <v>0</v>
      </c>
      <c r="K1558" t="s">
        <v>722</v>
      </c>
      <c r="L1558" t="s">
        <v>722</v>
      </c>
      <c r="M1558" t="s">
        <v>722</v>
      </c>
      <c r="N1558">
        <v>-1.9300000000000001E-2</v>
      </c>
      <c r="O1558">
        <v>-0.15</v>
      </c>
      <c r="P1558">
        <v>5.6924000000000001</v>
      </c>
      <c r="Q1558" t="s">
        <v>722</v>
      </c>
      <c r="R1558" t="e">
        <f>VLOOKUP(A1558,player_info!B:C,2,FALSE)</f>
        <v>#N/A</v>
      </c>
    </row>
    <row r="1559" spans="1:18">
      <c r="A1559" t="s">
        <v>267</v>
      </c>
      <c r="B1559" t="s">
        <v>0</v>
      </c>
      <c r="C1559" t="s">
        <v>75</v>
      </c>
      <c r="D1559">
        <v>-267.15030000000002</v>
      </c>
      <c r="E1559">
        <v>0</v>
      </c>
      <c r="F1559">
        <v>1</v>
      </c>
      <c r="G1559" t="s">
        <v>722</v>
      </c>
      <c r="H1559">
        <v>1399</v>
      </c>
      <c r="I1559">
        <v>83</v>
      </c>
      <c r="J1559">
        <v>0</v>
      </c>
      <c r="K1559" t="s">
        <v>722</v>
      </c>
      <c r="L1559" t="s">
        <v>722</v>
      </c>
      <c r="M1559" t="s">
        <v>722</v>
      </c>
      <c r="N1559">
        <v>-1.9300000000000001E-2</v>
      </c>
      <c r="O1559">
        <v>-0.15</v>
      </c>
      <c r="P1559">
        <v>5.6924000000000001</v>
      </c>
      <c r="Q1559" t="s">
        <v>722</v>
      </c>
      <c r="R1559" t="e">
        <f>VLOOKUP(A1559,player_info!B:C,2,FALSE)</f>
        <v>#N/A</v>
      </c>
    </row>
    <row r="1560" spans="1:18">
      <c r="A1560" t="s">
        <v>1207</v>
      </c>
      <c r="B1560" t="s">
        <v>0</v>
      </c>
      <c r="C1560" t="s">
        <v>141</v>
      </c>
      <c r="D1560">
        <v>-267.15030000000002</v>
      </c>
      <c r="E1560">
        <v>0</v>
      </c>
      <c r="F1560" t="s">
        <v>722</v>
      </c>
      <c r="G1560" t="s">
        <v>722</v>
      </c>
      <c r="H1560">
        <v>1399</v>
      </c>
      <c r="I1560">
        <v>83</v>
      </c>
      <c r="J1560">
        <v>0</v>
      </c>
      <c r="K1560" t="s">
        <v>722</v>
      </c>
      <c r="L1560" t="s">
        <v>722</v>
      </c>
      <c r="M1560" t="s">
        <v>722</v>
      </c>
      <c r="N1560">
        <v>0</v>
      </c>
      <c r="O1560">
        <v>0</v>
      </c>
      <c r="P1560" t="s">
        <v>722</v>
      </c>
      <c r="Q1560" t="s">
        <v>722</v>
      </c>
      <c r="R1560" t="e">
        <f>VLOOKUP(A1560,player_info!B:C,2,FALSE)</f>
        <v>#N/A</v>
      </c>
    </row>
    <row r="1561" spans="1:18">
      <c r="A1561" t="s">
        <v>269</v>
      </c>
      <c r="B1561" t="s">
        <v>0</v>
      </c>
      <c r="C1561" t="s">
        <v>30</v>
      </c>
      <c r="D1561">
        <v>-267.15030000000002</v>
      </c>
      <c r="E1561">
        <v>0</v>
      </c>
      <c r="F1561" t="s">
        <v>722</v>
      </c>
      <c r="G1561" t="s">
        <v>722</v>
      </c>
      <c r="H1561">
        <v>1399</v>
      </c>
      <c r="I1561">
        <v>83</v>
      </c>
      <c r="J1561">
        <v>0</v>
      </c>
      <c r="K1561" t="s">
        <v>722</v>
      </c>
      <c r="L1561" t="s">
        <v>722</v>
      </c>
      <c r="M1561" t="s">
        <v>722</v>
      </c>
      <c r="N1561">
        <v>0</v>
      </c>
      <c r="O1561">
        <v>0</v>
      </c>
      <c r="P1561" t="s">
        <v>722</v>
      </c>
      <c r="Q1561" t="s">
        <v>722</v>
      </c>
      <c r="R1561" t="e">
        <f>VLOOKUP(A1561,player_info!B:C,2,FALSE)</f>
        <v>#N/A</v>
      </c>
    </row>
    <row r="1562" spans="1:18">
      <c r="A1562" t="s">
        <v>1208</v>
      </c>
      <c r="B1562" t="s">
        <v>0</v>
      </c>
      <c r="C1562" t="s">
        <v>64</v>
      </c>
      <c r="D1562">
        <v>-267.15030000000002</v>
      </c>
      <c r="E1562">
        <v>0</v>
      </c>
      <c r="F1562" t="s">
        <v>722</v>
      </c>
      <c r="G1562" t="s">
        <v>722</v>
      </c>
      <c r="H1562">
        <v>1399</v>
      </c>
      <c r="I1562">
        <v>83</v>
      </c>
      <c r="J1562">
        <v>0</v>
      </c>
      <c r="K1562" t="s">
        <v>722</v>
      </c>
      <c r="L1562" t="s">
        <v>722</v>
      </c>
      <c r="M1562" t="s">
        <v>722</v>
      </c>
      <c r="N1562">
        <v>0</v>
      </c>
      <c r="O1562">
        <v>0</v>
      </c>
      <c r="P1562" t="s">
        <v>722</v>
      </c>
      <c r="Q1562" t="s">
        <v>722</v>
      </c>
      <c r="R1562" t="e">
        <f>VLOOKUP(A1562,player_info!B:C,2,FALSE)</f>
        <v>#N/A</v>
      </c>
    </row>
    <row r="1563" spans="1:18">
      <c r="A1563" t="s">
        <v>1209</v>
      </c>
      <c r="B1563" t="s">
        <v>0</v>
      </c>
      <c r="C1563" t="s">
        <v>32</v>
      </c>
      <c r="D1563">
        <v>-267.15030000000002</v>
      </c>
      <c r="E1563">
        <v>0</v>
      </c>
      <c r="F1563" t="s">
        <v>722</v>
      </c>
      <c r="G1563" t="s">
        <v>722</v>
      </c>
      <c r="H1563">
        <v>1399</v>
      </c>
      <c r="I1563">
        <v>83</v>
      </c>
      <c r="J1563">
        <v>0</v>
      </c>
      <c r="K1563" t="s">
        <v>722</v>
      </c>
      <c r="L1563" t="s">
        <v>722</v>
      </c>
      <c r="M1563" t="s">
        <v>722</v>
      </c>
      <c r="N1563">
        <v>0</v>
      </c>
      <c r="O1563">
        <v>0</v>
      </c>
      <c r="P1563" t="s">
        <v>722</v>
      </c>
      <c r="Q1563" t="s">
        <v>722</v>
      </c>
      <c r="R1563" t="e">
        <f>VLOOKUP(A1563,player_info!B:C,2,FALSE)</f>
        <v>#N/A</v>
      </c>
    </row>
    <row r="1564" spans="1:18">
      <c r="A1564" t="s">
        <v>1210</v>
      </c>
      <c r="B1564" t="s">
        <v>0</v>
      </c>
      <c r="C1564" t="s">
        <v>132</v>
      </c>
      <c r="D1564">
        <v>-267.15030000000002</v>
      </c>
      <c r="E1564">
        <v>0</v>
      </c>
      <c r="F1564" t="s">
        <v>722</v>
      </c>
      <c r="G1564" t="s">
        <v>722</v>
      </c>
      <c r="H1564">
        <v>1399</v>
      </c>
      <c r="I1564">
        <v>83</v>
      </c>
      <c r="J1564">
        <v>0</v>
      </c>
      <c r="K1564" t="s">
        <v>722</v>
      </c>
      <c r="L1564" t="s">
        <v>722</v>
      </c>
      <c r="M1564" t="s">
        <v>722</v>
      </c>
      <c r="N1564">
        <v>0</v>
      </c>
      <c r="O1564">
        <v>0</v>
      </c>
      <c r="P1564" t="s">
        <v>722</v>
      </c>
      <c r="Q1564" t="s">
        <v>722</v>
      </c>
      <c r="R1564" t="e">
        <f>VLOOKUP(A1564,player_info!B:C,2,FALSE)</f>
        <v>#N/A</v>
      </c>
    </row>
    <row r="1565" spans="1:18">
      <c r="A1565" t="s">
        <v>1211</v>
      </c>
      <c r="B1565" t="s">
        <v>0</v>
      </c>
      <c r="C1565" t="s">
        <v>141</v>
      </c>
      <c r="D1565">
        <v>-267.15030000000002</v>
      </c>
      <c r="E1565">
        <v>0</v>
      </c>
      <c r="F1565" t="s">
        <v>722</v>
      </c>
      <c r="G1565" t="s">
        <v>722</v>
      </c>
      <c r="H1565">
        <v>1399</v>
      </c>
      <c r="I1565">
        <v>83</v>
      </c>
      <c r="J1565">
        <v>0</v>
      </c>
      <c r="K1565" t="s">
        <v>722</v>
      </c>
      <c r="L1565" t="s">
        <v>722</v>
      </c>
      <c r="M1565" t="s">
        <v>722</v>
      </c>
      <c r="N1565">
        <v>0</v>
      </c>
      <c r="O1565">
        <v>0</v>
      </c>
      <c r="P1565" t="s">
        <v>722</v>
      </c>
      <c r="Q1565" t="s">
        <v>722</v>
      </c>
      <c r="R1565" t="e">
        <f>VLOOKUP(A1565,player_info!B:C,2,FALSE)</f>
        <v>#N/A</v>
      </c>
    </row>
    <row r="1566" spans="1:18">
      <c r="A1566" t="s">
        <v>1212</v>
      </c>
      <c r="B1566" t="s">
        <v>0</v>
      </c>
      <c r="C1566" t="s">
        <v>28</v>
      </c>
      <c r="D1566">
        <v>-267.15030000000002</v>
      </c>
      <c r="E1566">
        <v>0</v>
      </c>
      <c r="F1566" t="s">
        <v>722</v>
      </c>
      <c r="G1566" t="s">
        <v>722</v>
      </c>
      <c r="H1566">
        <v>1399</v>
      </c>
      <c r="I1566">
        <v>83</v>
      </c>
      <c r="J1566">
        <v>0</v>
      </c>
      <c r="K1566" t="s">
        <v>722</v>
      </c>
      <c r="L1566" t="s">
        <v>722</v>
      </c>
      <c r="M1566" t="s">
        <v>722</v>
      </c>
      <c r="N1566">
        <v>0</v>
      </c>
      <c r="O1566">
        <v>0</v>
      </c>
      <c r="P1566" t="s">
        <v>722</v>
      </c>
      <c r="Q1566" t="s">
        <v>722</v>
      </c>
      <c r="R1566" t="e">
        <f>VLOOKUP(A1566,player_info!B:C,2,FALSE)</f>
        <v>#N/A</v>
      </c>
    </row>
    <row r="1567" spans="1:18">
      <c r="A1567" t="s">
        <v>1213</v>
      </c>
      <c r="B1567" t="s">
        <v>0</v>
      </c>
      <c r="C1567" t="s">
        <v>34</v>
      </c>
      <c r="D1567">
        <v>-267.15030000000002</v>
      </c>
      <c r="E1567">
        <v>0</v>
      </c>
      <c r="F1567" t="s">
        <v>722</v>
      </c>
      <c r="G1567" t="s">
        <v>722</v>
      </c>
      <c r="H1567">
        <v>1399</v>
      </c>
      <c r="I1567">
        <v>83</v>
      </c>
      <c r="J1567">
        <v>0</v>
      </c>
      <c r="K1567" t="s">
        <v>722</v>
      </c>
      <c r="L1567" t="s">
        <v>722</v>
      </c>
      <c r="M1567" t="s">
        <v>722</v>
      </c>
      <c r="N1567">
        <v>0</v>
      </c>
      <c r="O1567">
        <v>0</v>
      </c>
      <c r="P1567" t="s">
        <v>722</v>
      </c>
      <c r="Q1567" t="s">
        <v>722</v>
      </c>
      <c r="R1567" t="e">
        <f>VLOOKUP(A1567,player_info!B:C,2,FALSE)</f>
        <v>#N/A</v>
      </c>
    </row>
    <row r="1568" spans="1:18">
      <c r="A1568" t="s">
        <v>274</v>
      </c>
      <c r="B1568" t="s">
        <v>0</v>
      </c>
      <c r="C1568" t="s">
        <v>341</v>
      </c>
      <c r="D1568">
        <v>-267.15030000000002</v>
      </c>
      <c r="E1568">
        <v>0</v>
      </c>
      <c r="F1568">
        <v>18.48</v>
      </c>
      <c r="G1568" t="s">
        <v>722</v>
      </c>
      <c r="H1568">
        <v>1399</v>
      </c>
      <c r="I1568">
        <v>83</v>
      </c>
      <c r="J1568">
        <v>0</v>
      </c>
      <c r="K1568" t="s">
        <v>722</v>
      </c>
      <c r="L1568" t="s">
        <v>722</v>
      </c>
      <c r="M1568" t="s">
        <v>722</v>
      </c>
      <c r="N1568">
        <v>0</v>
      </c>
      <c r="O1568">
        <v>0</v>
      </c>
      <c r="P1568" t="s">
        <v>722</v>
      </c>
      <c r="Q1568" t="s">
        <v>722</v>
      </c>
      <c r="R1568" t="e">
        <f>VLOOKUP(A1568,player_info!B:C,2,FALSE)</f>
        <v>#N/A</v>
      </c>
    </row>
    <row r="1569" spans="1:18">
      <c r="A1569" t="s">
        <v>305</v>
      </c>
      <c r="B1569" t="s">
        <v>0</v>
      </c>
      <c r="C1569" t="s">
        <v>36</v>
      </c>
      <c r="D1569">
        <v>-267.15030000000002</v>
      </c>
      <c r="E1569">
        <v>0</v>
      </c>
      <c r="F1569" t="s">
        <v>722</v>
      </c>
      <c r="G1569" t="s">
        <v>722</v>
      </c>
      <c r="H1569">
        <v>1399</v>
      </c>
      <c r="I1569">
        <v>83</v>
      </c>
      <c r="J1569">
        <v>0</v>
      </c>
      <c r="K1569" t="s">
        <v>722</v>
      </c>
      <c r="L1569" t="s">
        <v>722</v>
      </c>
      <c r="M1569" t="s">
        <v>722</v>
      </c>
      <c r="N1569">
        <v>0</v>
      </c>
      <c r="O1569">
        <v>0</v>
      </c>
      <c r="P1569" t="s">
        <v>722</v>
      </c>
      <c r="Q1569" t="s">
        <v>722</v>
      </c>
      <c r="R1569" t="e">
        <f>VLOOKUP(A1569,player_info!B:C,2,FALSE)</f>
        <v>#N/A</v>
      </c>
    </row>
    <row r="1570" spans="1:18">
      <c r="A1570" t="s">
        <v>1214</v>
      </c>
      <c r="B1570" t="s">
        <v>0</v>
      </c>
      <c r="C1570" t="s">
        <v>141</v>
      </c>
      <c r="D1570">
        <v>-267.15030000000002</v>
      </c>
      <c r="E1570">
        <v>0</v>
      </c>
      <c r="F1570" t="s">
        <v>722</v>
      </c>
      <c r="G1570" t="s">
        <v>722</v>
      </c>
      <c r="H1570">
        <v>1399</v>
      </c>
      <c r="I1570">
        <v>83</v>
      </c>
      <c r="J1570">
        <v>0</v>
      </c>
      <c r="K1570" t="s">
        <v>722</v>
      </c>
      <c r="L1570" t="s">
        <v>722</v>
      </c>
      <c r="M1570" t="s">
        <v>722</v>
      </c>
      <c r="N1570">
        <v>0</v>
      </c>
      <c r="O1570">
        <v>0</v>
      </c>
      <c r="P1570" t="s">
        <v>722</v>
      </c>
      <c r="Q1570" t="s">
        <v>722</v>
      </c>
      <c r="R1570" t="e">
        <f>VLOOKUP(A1570,player_info!B:C,2,FALSE)</f>
        <v>#N/A</v>
      </c>
    </row>
    <row r="1571" spans="1:18">
      <c r="A1571" t="s">
        <v>261</v>
      </c>
      <c r="B1571" t="s">
        <v>0</v>
      </c>
      <c r="C1571" t="s">
        <v>47</v>
      </c>
      <c r="D1571">
        <v>-267.15030000000002</v>
      </c>
      <c r="E1571">
        <v>0</v>
      </c>
      <c r="F1571">
        <v>1.76</v>
      </c>
      <c r="G1571" t="s">
        <v>722</v>
      </c>
      <c r="H1571">
        <v>1399</v>
      </c>
      <c r="I1571">
        <v>83</v>
      </c>
      <c r="J1571">
        <v>0</v>
      </c>
      <c r="K1571" t="s">
        <v>722</v>
      </c>
      <c r="L1571" t="s">
        <v>722</v>
      </c>
      <c r="M1571" t="s">
        <v>722</v>
      </c>
      <c r="N1571">
        <v>0</v>
      </c>
      <c r="O1571">
        <v>0</v>
      </c>
      <c r="P1571" t="s">
        <v>722</v>
      </c>
      <c r="Q1571" t="s">
        <v>722</v>
      </c>
      <c r="R1571" t="e">
        <f>VLOOKUP(A1571,player_info!B:C,2,FALSE)</f>
        <v>#N/A</v>
      </c>
    </row>
    <row r="1572" spans="1:18">
      <c r="A1572" t="s">
        <v>1215</v>
      </c>
      <c r="B1572" t="s">
        <v>0</v>
      </c>
      <c r="C1572" t="s">
        <v>41</v>
      </c>
      <c r="D1572">
        <v>-267.15030000000002</v>
      </c>
      <c r="E1572">
        <v>0</v>
      </c>
      <c r="F1572" t="s">
        <v>722</v>
      </c>
      <c r="G1572" t="s">
        <v>722</v>
      </c>
      <c r="H1572">
        <v>1399</v>
      </c>
      <c r="I1572">
        <v>83</v>
      </c>
      <c r="J1572">
        <v>0</v>
      </c>
      <c r="K1572" t="s">
        <v>722</v>
      </c>
      <c r="L1572" t="s">
        <v>722</v>
      </c>
      <c r="M1572" t="s">
        <v>722</v>
      </c>
      <c r="N1572">
        <v>0</v>
      </c>
      <c r="O1572">
        <v>0</v>
      </c>
      <c r="P1572" t="s">
        <v>722</v>
      </c>
      <c r="Q1572" t="s">
        <v>722</v>
      </c>
      <c r="R1572" t="e">
        <f>VLOOKUP(A1572,player_info!B:C,2,FALSE)</f>
        <v>#N/A</v>
      </c>
    </row>
    <row r="1573" spans="1:18">
      <c r="A1573" t="s">
        <v>1216</v>
      </c>
      <c r="B1573" t="s">
        <v>0</v>
      </c>
      <c r="C1573" t="s">
        <v>24</v>
      </c>
      <c r="D1573">
        <v>-267.15030000000002</v>
      </c>
      <c r="E1573">
        <v>0</v>
      </c>
      <c r="F1573" t="s">
        <v>722</v>
      </c>
      <c r="G1573" t="s">
        <v>722</v>
      </c>
      <c r="H1573">
        <v>1399</v>
      </c>
      <c r="I1573">
        <v>83</v>
      </c>
      <c r="J1573">
        <v>0</v>
      </c>
      <c r="K1573" t="s">
        <v>722</v>
      </c>
      <c r="L1573" t="s">
        <v>722</v>
      </c>
      <c r="M1573" t="s">
        <v>722</v>
      </c>
      <c r="N1573">
        <v>0</v>
      </c>
      <c r="O1573">
        <v>0</v>
      </c>
      <c r="P1573" t="s">
        <v>722</v>
      </c>
      <c r="Q1573" t="s">
        <v>722</v>
      </c>
      <c r="R1573" t="e">
        <f>VLOOKUP(A1573,player_info!B:C,2,FALSE)</f>
        <v>#N/A</v>
      </c>
    </row>
    <row r="1574" spans="1:18">
      <c r="A1574" t="s">
        <v>270</v>
      </c>
      <c r="B1574" t="s">
        <v>0</v>
      </c>
      <c r="C1574" t="s">
        <v>15</v>
      </c>
      <c r="D1574">
        <v>-267.15030000000002</v>
      </c>
      <c r="E1574">
        <v>0</v>
      </c>
      <c r="F1574" t="s">
        <v>722</v>
      </c>
      <c r="G1574" t="s">
        <v>722</v>
      </c>
      <c r="H1574">
        <v>1399</v>
      </c>
      <c r="I1574">
        <v>83</v>
      </c>
      <c r="J1574">
        <v>0</v>
      </c>
      <c r="K1574" t="s">
        <v>722</v>
      </c>
      <c r="L1574" t="s">
        <v>722</v>
      </c>
      <c r="M1574" t="s">
        <v>722</v>
      </c>
      <c r="N1574">
        <v>0</v>
      </c>
      <c r="O1574">
        <v>0</v>
      </c>
      <c r="P1574" t="s">
        <v>722</v>
      </c>
      <c r="Q1574" t="s">
        <v>722</v>
      </c>
      <c r="R1574" t="e">
        <f>VLOOKUP(A1574,player_info!B:C,2,FALSE)</f>
        <v>#N/A</v>
      </c>
    </row>
    <row r="1575" spans="1:18">
      <c r="A1575" t="s">
        <v>1217</v>
      </c>
      <c r="B1575" t="s">
        <v>0</v>
      </c>
      <c r="C1575" t="s">
        <v>71</v>
      </c>
      <c r="D1575">
        <v>-267.15030000000002</v>
      </c>
      <c r="E1575">
        <v>0</v>
      </c>
      <c r="F1575" t="s">
        <v>722</v>
      </c>
      <c r="G1575" t="s">
        <v>722</v>
      </c>
      <c r="H1575">
        <v>1399</v>
      </c>
      <c r="I1575">
        <v>83</v>
      </c>
      <c r="J1575">
        <v>0</v>
      </c>
      <c r="K1575" t="s">
        <v>722</v>
      </c>
      <c r="L1575" t="s">
        <v>722</v>
      </c>
      <c r="M1575" t="s">
        <v>722</v>
      </c>
      <c r="N1575">
        <v>0</v>
      </c>
      <c r="O1575">
        <v>0</v>
      </c>
      <c r="P1575" t="s">
        <v>722</v>
      </c>
      <c r="Q1575" t="s">
        <v>722</v>
      </c>
      <c r="R1575" t="e">
        <f>VLOOKUP(A1575,player_info!B:C,2,FALSE)</f>
        <v>#N/A</v>
      </c>
    </row>
    <row r="1576" spans="1:18">
      <c r="A1576" t="s">
        <v>1218</v>
      </c>
      <c r="B1576" t="s">
        <v>0</v>
      </c>
      <c r="C1576" t="s">
        <v>19</v>
      </c>
      <c r="D1576">
        <v>-267.15030000000002</v>
      </c>
      <c r="E1576">
        <v>0</v>
      </c>
      <c r="F1576" t="s">
        <v>722</v>
      </c>
      <c r="G1576" t="s">
        <v>722</v>
      </c>
      <c r="H1576">
        <v>1399</v>
      </c>
      <c r="I1576">
        <v>83</v>
      </c>
      <c r="J1576">
        <v>0</v>
      </c>
      <c r="K1576" t="s">
        <v>722</v>
      </c>
      <c r="L1576" t="s">
        <v>722</v>
      </c>
      <c r="M1576" t="s">
        <v>722</v>
      </c>
      <c r="N1576">
        <v>0</v>
      </c>
      <c r="O1576">
        <v>0</v>
      </c>
      <c r="P1576" t="s">
        <v>722</v>
      </c>
      <c r="Q1576" t="s">
        <v>722</v>
      </c>
      <c r="R1576" t="e">
        <f>VLOOKUP(A1576,player_info!B:C,2,FALSE)</f>
        <v>#N/A</v>
      </c>
    </row>
    <row r="1577" spans="1:18">
      <c r="A1577" t="s">
        <v>272</v>
      </c>
      <c r="B1577" t="s">
        <v>0</v>
      </c>
      <c r="C1577" t="s">
        <v>26</v>
      </c>
      <c r="D1577">
        <v>-267.15030000000002</v>
      </c>
      <c r="E1577">
        <v>0</v>
      </c>
      <c r="F1577" t="s">
        <v>722</v>
      </c>
      <c r="G1577" t="s">
        <v>722</v>
      </c>
      <c r="H1577">
        <v>1399</v>
      </c>
      <c r="I1577">
        <v>83</v>
      </c>
      <c r="J1577">
        <v>0</v>
      </c>
      <c r="K1577" t="s">
        <v>722</v>
      </c>
      <c r="L1577" t="s">
        <v>722</v>
      </c>
      <c r="M1577" t="s">
        <v>722</v>
      </c>
      <c r="N1577">
        <v>0</v>
      </c>
      <c r="O1577">
        <v>0</v>
      </c>
      <c r="P1577" t="s">
        <v>722</v>
      </c>
      <c r="Q1577" t="s">
        <v>722</v>
      </c>
      <c r="R1577" t="e">
        <f>VLOOKUP(A1577,player_info!B:C,2,FALSE)</f>
        <v>#N/A</v>
      </c>
    </row>
    <row r="1578" spans="1:18">
      <c r="A1578" t="s">
        <v>1219</v>
      </c>
      <c r="B1578" t="s">
        <v>0</v>
      </c>
      <c r="C1578" t="s">
        <v>53</v>
      </c>
      <c r="D1578">
        <v>-267.15030000000002</v>
      </c>
      <c r="E1578">
        <v>0</v>
      </c>
      <c r="F1578" t="s">
        <v>722</v>
      </c>
      <c r="G1578" t="s">
        <v>722</v>
      </c>
      <c r="H1578">
        <v>1399</v>
      </c>
      <c r="I1578">
        <v>83</v>
      </c>
      <c r="J1578">
        <v>0</v>
      </c>
      <c r="K1578" t="s">
        <v>722</v>
      </c>
      <c r="L1578" t="s">
        <v>722</v>
      </c>
      <c r="M1578" t="s">
        <v>722</v>
      </c>
      <c r="N1578">
        <v>0</v>
      </c>
      <c r="O1578">
        <v>0</v>
      </c>
      <c r="P1578" t="s">
        <v>722</v>
      </c>
      <c r="Q1578" t="s">
        <v>722</v>
      </c>
      <c r="R1578" t="e">
        <f>VLOOKUP(A1578,player_info!B:C,2,FALSE)</f>
        <v>#N/A</v>
      </c>
    </row>
    <row r="1579" spans="1:18">
      <c r="A1579" t="s">
        <v>304</v>
      </c>
      <c r="B1579" t="s">
        <v>2</v>
      </c>
      <c r="C1579" t="s">
        <v>32</v>
      </c>
      <c r="D1579">
        <v>-267.15030000000002</v>
      </c>
      <c r="E1579">
        <v>0</v>
      </c>
      <c r="F1579" t="s">
        <v>722</v>
      </c>
      <c r="G1579" t="s">
        <v>722</v>
      </c>
      <c r="H1579">
        <v>1399</v>
      </c>
      <c r="I1579">
        <v>83</v>
      </c>
      <c r="J1579">
        <v>0</v>
      </c>
      <c r="K1579" t="s">
        <v>722</v>
      </c>
      <c r="L1579" t="s">
        <v>722</v>
      </c>
      <c r="M1579" t="s">
        <v>722</v>
      </c>
      <c r="N1579">
        <v>0</v>
      </c>
      <c r="O1579">
        <v>0</v>
      </c>
      <c r="P1579" t="s">
        <v>722</v>
      </c>
      <c r="Q1579" t="s">
        <v>722</v>
      </c>
      <c r="R1579" t="e">
        <f>VLOOKUP(A1579,player_info!B:C,2,FALSE)</f>
        <v>#N/A</v>
      </c>
    </row>
    <row r="1580" spans="1:18">
      <c r="A1580" t="s">
        <v>1220</v>
      </c>
      <c r="B1580" t="s">
        <v>0</v>
      </c>
      <c r="C1580" t="s">
        <v>19</v>
      </c>
      <c r="D1580">
        <v>-267.15030000000002</v>
      </c>
      <c r="E1580">
        <v>0</v>
      </c>
      <c r="F1580" t="s">
        <v>722</v>
      </c>
      <c r="G1580" t="s">
        <v>722</v>
      </c>
      <c r="H1580">
        <v>1399</v>
      </c>
      <c r="I1580">
        <v>83</v>
      </c>
      <c r="J1580">
        <v>0</v>
      </c>
      <c r="K1580" t="s">
        <v>722</v>
      </c>
      <c r="L1580" t="s">
        <v>722</v>
      </c>
      <c r="M1580" t="s">
        <v>722</v>
      </c>
      <c r="N1580">
        <v>0</v>
      </c>
      <c r="O1580">
        <v>0</v>
      </c>
      <c r="P1580" t="s">
        <v>722</v>
      </c>
      <c r="Q1580" t="s">
        <v>722</v>
      </c>
      <c r="R1580" t="e">
        <f>VLOOKUP(A1580,player_info!B:C,2,FALSE)</f>
        <v>#N/A</v>
      </c>
    </row>
    <row r="1581" spans="1:18">
      <c r="A1581" t="s">
        <v>1221</v>
      </c>
      <c r="B1581" t="s">
        <v>0</v>
      </c>
      <c r="C1581" t="s">
        <v>15</v>
      </c>
      <c r="D1581">
        <v>-267.15030000000002</v>
      </c>
      <c r="E1581">
        <v>0</v>
      </c>
      <c r="F1581" t="s">
        <v>722</v>
      </c>
      <c r="G1581" t="s">
        <v>722</v>
      </c>
      <c r="H1581">
        <v>1399</v>
      </c>
      <c r="I1581">
        <v>83</v>
      </c>
      <c r="J1581">
        <v>0</v>
      </c>
      <c r="K1581" t="s">
        <v>722</v>
      </c>
      <c r="L1581" t="s">
        <v>722</v>
      </c>
      <c r="M1581" t="s">
        <v>722</v>
      </c>
      <c r="N1581">
        <v>0</v>
      </c>
      <c r="O1581">
        <v>0</v>
      </c>
      <c r="P1581" t="s">
        <v>722</v>
      </c>
      <c r="Q1581" t="s">
        <v>722</v>
      </c>
      <c r="R1581" t="e">
        <f>VLOOKUP(A1581,player_info!B:C,2,FALSE)</f>
        <v>#N/A</v>
      </c>
    </row>
    <row r="1582" spans="1:18">
      <c r="A1582" t="s">
        <v>1222</v>
      </c>
      <c r="B1582" t="s">
        <v>0</v>
      </c>
      <c r="C1582" t="s">
        <v>34</v>
      </c>
      <c r="D1582">
        <v>-267.15030000000002</v>
      </c>
      <c r="E1582">
        <v>0</v>
      </c>
      <c r="F1582" t="s">
        <v>722</v>
      </c>
      <c r="G1582" t="s">
        <v>722</v>
      </c>
      <c r="H1582">
        <v>1399</v>
      </c>
      <c r="I1582">
        <v>83</v>
      </c>
      <c r="J1582">
        <v>0</v>
      </c>
      <c r="K1582" t="s">
        <v>722</v>
      </c>
      <c r="L1582" t="s">
        <v>722</v>
      </c>
      <c r="M1582" t="s">
        <v>722</v>
      </c>
      <c r="N1582">
        <v>0</v>
      </c>
      <c r="O1582">
        <v>0</v>
      </c>
      <c r="P1582" t="s">
        <v>722</v>
      </c>
      <c r="Q1582" t="s">
        <v>722</v>
      </c>
      <c r="R1582" t="e">
        <f>VLOOKUP(A1582,player_info!B:C,2,FALSE)</f>
        <v>#N/A</v>
      </c>
    </row>
    <row r="1583" spans="1:18">
      <c r="A1583" t="s">
        <v>1223</v>
      </c>
      <c r="B1583" t="s">
        <v>0</v>
      </c>
      <c r="C1583" t="s">
        <v>341</v>
      </c>
      <c r="D1583">
        <v>-267.15030000000002</v>
      </c>
      <c r="E1583">
        <v>0</v>
      </c>
      <c r="F1583" t="s">
        <v>722</v>
      </c>
      <c r="G1583" t="s">
        <v>722</v>
      </c>
      <c r="H1583">
        <v>1399</v>
      </c>
      <c r="I1583">
        <v>83</v>
      </c>
      <c r="J1583">
        <v>0</v>
      </c>
      <c r="K1583" t="s">
        <v>722</v>
      </c>
      <c r="L1583" t="s">
        <v>722</v>
      </c>
      <c r="M1583" t="s">
        <v>722</v>
      </c>
      <c r="N1583">
        <v>0</v>
      </c>
      <c r="O1583">
        <v>0</v>
      </c>
      <c r="P1583" t="s">
        <v>722</v>
      </c>
      <c r="Q1583" t="s">
        <v>722</v>
      </c>
      <c r="R1583" t="e">
        <f>VLOOKUP(A1583,player_info!B:C,2,FALSE)</f>
        <v>#N/A</v>
      </c>
    </row>
    <row r="1584" spans="1:18">
      <c r="A1584" t="s">
        <v>1224</v>
      </c>
      <c r="B1584" t="s">
        <v>0</v>
      </c>
      <c r="C1584" t="s">
        <v>36</v>
      </c>
      <c r="D1584">
        <v>-267.15030000000002</v>
      </c>
      <c r="E1584">
        <v>0</v>
      </c>
      <c r="F1584" t="s">
        <v>722</v>
      </c>
      <c r="G1584" t="s">
        <v>722</v>
      </c>
      <c r="H1584">
        <v>1399</v>
      </c>
      <c r="I1584">
        <v>83</v>
      </c>
      <c r="J1584">
        <v>0</v>
      </c>
      <c r="K1584" t="s">
        <v>722</v>
      </c>
      <c r="L1584" t="s">
        <v>722</v>
      </c>
      <c r="M1584" t="s">
        <v>722</v>
      </c>
      <c r="N1584">
        <v>0</v>
      </c>
      <c r="O1584">
        <v>0</v>
      </c>
      <c r="P1584" t="s">
        <v>722</v>
      </c>
      <c r="Q1584" t="s">
        <v>722</v>
      </c>
      <c r="R1584" t="e">
        <f>VLOOKUP(A1584,player_info!B:C,2,FALSE)</f>
        <v>#N/A</v>
      </c>
    </row>
    <row r="1585" spans="1:18">
      <c r="A1585" t="s">
        <v>1225</v>
      </c>
      <c r="B1585" t="s">
        <v>0</v>
      </c>
      <c r="C1585" t="s">
        <v>28</v>
      </c>
      <c r="D1585">
        <v>-267.15030000000002</v>
      </c>
      <c r="E1585">
        <v>0</v>
      </c>
      <c r="F1585" t="s">
        <v>722</v>
      </c>
      <c r="G1585" t="s">
        <v>722</v>
      </c>
      <c r="H1585">
        <v>1399</v>
      </c>
      <c r="I1585">
        <v>83</v>
      </c>
      <c r="J1585">
        <v>8.6300000000000002E-2</v>
      </c>
      <c r="K1585" t="s">
        <v>722</v>
      </c>
      <c r="L1585" t="s">
        <v>722</v>
      </c>
      <c r="M1585" t="s">
        <v>722</v>
      </c>
      <c r="N1585">
        <v>0</v>
      </c>
      <c r="O1585">
        <v>0</v>
      </c>
      <c r="P1585" t="s">
        <v>722</v>
      </c>
      <c r="Q1585" t="s">
        <v>722</v>
      </c>
      <c r="R1585" t="e">
        <f>VLOOKUP(A1585,player_info!B:C,2,FALSE)</f>
        <v>#N/A</v>
      </c>
    </row>
    <row r="1586" spans="1:18">
      <c r="A1586" t="s">
        <v>1172</v>
      </c>
      <c r="B1586" t="s">
        <v>1</v>
      </c>
      <c r="C1586" t="s">
        <v>34</v>
      </c>
      <c r="D1586">
        <v>-267.15030000000002</v>
      </c>
      <c r="E1586">
        <v>0</v>
      </c>
      <c r="F1586" t="s">
        <v>722</v>
      </c>
      <c r="G1586" t="s">
        <v>722</v>
      </c>
      <c r="H1586">
        <v>1399</v>
      </c>
      <c r="I1586">
        <v>83</v>
      </c>
      <c r="J1586">
        <v>0.49459999999999998</v>
      </c>
      <c r="K1586" t="s">
        <v>722</v>
      </c>
      <c r="L1586" t="s">
        <v>722</v>
      </c>
      <c r="M1586" t="s">
        <v>722</v>
      </c>
      <c r="N1586">
        <v>0</v>
      </c>
      <c r="O1586">
        <v>0</v>
      </c>
      <c r="P1586" t="s">
        <v>722</v>
      </c>
      <c r="Q1586" t="s">
        <v>722</v>
      </c>
      <c r="R1586" t="e">
        <f>VLOOKUP(A1586,player_info!B:C,2,FALSE)</f>
        <v>#N/A</v>
      </c>
    </row>
    <row r="1587" spans="1:18">
      <c r="A1587" t="s">
        <v>1226</v>
      </c>
      <c r="B1587" t="s">
        <v>0</v>
      </c>
      <c r="C1587" t="s">
        <v>30</v>
      </c>
      <c r="D1587">
        <v>-267.32279999999997</v>
      </c>
      <c r="E1587">
        <v>-0.17249999999999999</v>
      </c>
      <c r="F1587" t="s">
        <v>722</v>
      </c>
      <c r="G1587" t="s">
        <v>722</v>
      </c>
      <c r="H1587">
        <v>1403</v>
      </c>
      <c r="I1587">
        <v>84</v>
      </c>
      <c r="J1587" t="s">
        <v>722</v>
      </c>
      <c r="K1587" t="s">
        <v>722</v>
      </c>
      <c r="L1587" t="s">
        <v>722</v>
      </c>
      <c r="M1587" t="s">
        <v>722</v>
      </c>
      <c r="N1587">
        <v>0.71179999999999999</v>
      </c>
      <c r="O1587">
        <v>-0.88219999999999998</v>
      </c>
      <c r="P1587">
        <v>5.5502000000000002</v>
      </c>
      <c r="Q1587" t="s">
        <v>722</v>
      </c>
      <c r="R1587" t="e">
        <f>VLOOKUP(A1587,player_info!B:C,2,FALSE)</f>
        <v>#N/A</v>
      </c>
    </row>
    <row r="1588" spans="1:18">
      <c r="A1588" t="s">
        <v>268</v>
      </c>
      <c r="B1588" t="s">
        <v>0</v>
      </c>
      <c r="C1588" t="s">
        <v>44</v>
      </c>
      <c r="D1588">
        <v>-267.96690000000001</v>
      </c>
      <c r="E1588">
        <v>-0.81659999999999999</v>
      </c>
      <c r="F1588">
        <v>1</v>
      </c>
      <c r="G1588" t="s">
        <v>722</v>
      </c>
      <c r="H1588">
        <v>1408</v>
      </c>
      <c r="I1588">
        <v>85</v>
      </c>
      <c r="J1588" t="s">
        <v>722</v>
      </c>
      <c r="K1588" t="s">
        <v>722</v>
      </c>
      <c r="L1588" t="s">
        <v>722</v>
      </c>
      <c r="M1588" t="s">
        <v>722</v>
      </c>
      <c r="N1588">
        <v>-0.46560000000000001</v>
      </c>
      <c r="O1588">
        <v>-3.6</v>
      </c>
      <c r="P1588">
        <v>5.4374000000000002</v>
      </c>
      <c r="Q1588" t="s">
        <v>722</v>
      </c>
      <c r="R1588" t="e">
        <f>VLOOKUP(A1588,player_info!B:C,2,FALSE)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21"/>
  <sheetViews>
    <sheetView workbookViewId="0">
      <selection activeCell="Y34" sqref="Y34"/>
    </sheetView>
  </sheetViews>
  <sheetFormatPr defaultRowHeight="15"/>
  <sheetData>
    <row r="1" spans="1:24">
      <c r="A1" t="s">
        <v>248</v>
      </c>
      <c r="B1" t="s">
        <v>247</v>
      </c>
      <c r="C1" t="s">
        <v>10</v>
      </c>
    </row>
    <row r="2" spans="1:24">
      <c r="A2" t="s">
        <v>0</v>
      </c>
      <c r="B2">
        <v>1</v>
      </c>
      <c r="C2" s="5">
        <v>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>
      <c r="A3" t="s">
        <v>0</v>
      </c>
      <c r="B3">
        <v>2</v>
      </c>
      <c r="C3" s="5">
        <v>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>
      <c r="A4" t="s">
        <v>0</v>
      </c>
      <c r="B4">
        <v>3</v>
      </c>
      <c r="C4" s="5">
        <v>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>
      <c r="A5" t="s">
        <v>0</v>
      </c>
      <c r="B5">
        <v>4</v>
      </c>
      <c r="C5" s="5">
        <v>49</v>
      </c>
      <c r="E5" s="11"/>
    </row>
    <row r="6" spans="1:24">
      <c r="A6" t="s">
        <v>0</v>
      </c>
      <c r="B6">
        <v>5</v>
      </c>
      <c r="C6" s="5">
        <v>0</v>
      </c>
      <c r="E6" s="11"/>
    </row>
    <row r="7" spans="1:24">
      <c r="A7" t="s">
        <v>0</v>
      </c>
      <c r="B7">
        <v>6</v>
      </c>
      <c r="C7" s="5">
        <v>0</v>
      </c>
      <c r="E7" s="11"/>
    </row>
    <row r="8" spans="1:24">
      <c r="A8" t="s">
        <v>0</v>
      </c>
      <c r="B8">
        <v>7</v>
      </c>
      <c r="C8" s="5">
        <v>28.5</v>
      </c>
    </row>
    <row r="9" spans="1:24">
      <c r="A9" t="s">
        <v>0</v>
      </c>
      <c r="B9">
        <v>8</v>
      </c>
      <c r="C9" s="5">
        <v>19.2</v>
      </c>
    </row>
    <row r="10" spans="1:24">
      <c r="A10" t="s">
        <v>0</v>
      </c>
      <c r="B10">
        <v>9</v>
      </c>
      <c r="C10" s="5">
        <v>0</v>
      </c>
    </row>
    <row r="11" spans="1:24">
      <c r="A11" t="s">
        <v>0</v>
      </c>
      <c r="B11">
        <v>10</v>
      </c>
      <c r="C11" s="5">
        <v>10.5</v>
      </c>
    </row>
    <row r="12" spans="1:24">
      <c r="A12" t="s">
        <v>0</v>
      </c>
      <c r="B12">
        <v>11</v>
      </c>
      <c r="C12" s="5">
        <v>6.4</v>
      </c>
    </row>
    <row r="13" spans="1:24">
      <c r="A13" t="s">
        <v>0</v>
      </c>
      <c r="B13">
        <v>12</v>
      </c>
      <c r="C13" s="5">
        <v>4.266</v>
      </c>
    </row>
    <row r="14" spans="1:24">
      <c r="A14" t="s">
        <v>0</v>
      </c>
      <c r="B14">
        <v>13</v>
      </c>
      <c r="C14" s="5">
        <v>1.6</v>
      </c>
    </row>
    <row r="15" spans="1:24">
      <c r="A15" t="s">
        <v>0</v>
      </c>
      <c r="B15">
        <v>14</v>
      </c>
      <c r="C15" s="5">
        <v>1</v>
      </c>
    </row>
    <row r="16" spans="1:24">
      <c r="A16" t="s">
        <v>0</v>
      </c>
      <c r="B16">
        <v>15</v>
      </c>
      <c r="C16" s="5">
        <v>1</v>
      </c>
    </row>
    <row r="17" spans="1:3">
      <c r="A17" t="s">
        <v>0</v>
      </c>
      <c r="B17">
        <v>16</v>
      </c>
      <c r="C17" s="5">
        <v>1</v>
      </c>
    </row>
    <row r="18" spans="1:3">
      <c r="A18" t="s">
        <v>0</v>
      </c>
      <c r="B18">
        <v>17</v>
      </c>
      <c r="C18" s="5">
        <v>1</v>
      </c>
    </row>
    <row r="19" spans="1:3">
      <c r="A19" t="s">
        <v>0</v>
      </c>
      <c r="B19">
        <v>18</v>
      </c>
      <c r="C19" s="5">
        <v>1</v>
      </c>
    </row>
    <row r="20" spans="1:3">
      <c r="A20" t="s">
        <v>0</v>
      </c>
      <c r="B20">
        <v>19</v>
      </c>
      <c r="C20" s="5">
        <v>1</v>
      </c>
    </row>
    <row r="21" spans="1:3">
      <c r="A21" t="s">
        <v>0</v>
      </c>
      <c r="B21">
        <v>20</v>
      </c>
      <c r="C21" s="5">
        <v>1</v>
      </c>
    </row>
    <row r="22" spans="1:3">
      <c r="A22" t="s">
        <v>1</v>
      </c>
      <c r="B22">
        <v>1</v>
      </c>
      <c r="C22">
        <v>66</v>
      </c>
    </row>
    <row r="23" spans="1:3">
      <c r="A23" t="s">
        <v>1</v>
      </c>
      <c r="B23">
        <v>2</v>
      </c>
      <c r="C23">
        <v>47.4</v>
      </c>
    </row>
    <row r="24" spans="1:3">
      <c r="A24" t="s">
        <v>1</v>
      </c>
      <c r="B24">
        <v>3</v>
      </c>
      <c r="C24">
        <v>37</v>
      </c>
    </row>
    <row r="25" spans="1:3">
      <c r="A25" t="s">
        <v>1</v>
      </c>
      <c r="B25">
        <v>4</v>
      </c>
      <c r="C25">
        <v>27.9</v>
      </c>
    </row>
    <row r="26" spans="1:3">
      <c r="A26" t="s">
        <v>1</v>
      </c>
      <c r="B26">
        <v>5</v>
      </c>
      <c r="C26">
        <v>21.666</v>
      </c>
    </row>
    <row r="27" spans="1:3">
      <c r="A27" t="s">
        <v>1</v>
      </c>
      <c r="B27">
        <v>6</v>
      </c>
      <c r="C27">
        <v>17</v>
      </c>
    </row>
    <row r="28" spans="1:3">
      <c r="A28" t="s">
        <v>1</v>
      </c>
      <c r="B28">
        <v>7</v>
      </c>
      <c r="C28">
        <v>13.398</v>
      </c>
    </row>
    <row r="29" spans="1:3">
      <c r="A29" t="s">
        <v>1</v>
      </c>
      <c r="B29">
        <v>8</v>
      </c>
      <c r="C29">
        <v>8.6</v>
      </c>
    </row>
    <row r="30" spans="1:3">
      <c r="A30" t="s">
        <v>1</v>
      </c>
      <c r="B30">
        <v>9</v>
      </c>
      <c r="C30">
        <v>6.4</v>
      </c>
    </row>
    <row r="31" spans="1:3">
      <c r="A31" t="s">
        <v>1</v>
      </c>
      <c r="B31">
        <v>10</v>
      </c>
      <c r="C31">
        <v>5.8</v>
      </c>
    </row>
    <row r="32" spans="1:3">
      <c r="A32" t="s">
        <v>1</v>
      </c>
      <c r="B32">
        <v>11</v>
      </c>
      <c r="C32">
        <v>3.65</v>
      </c>
    </row>
    <row r="33" spans="1:3">
      <c r="A33" t="s">
        <v>1</v>
      </c>
      <c r="B33">
        <v>12</v>
      </c>
      <c r="C33">
        <v>1.7599999999999998</v>
      </c>
    </row>
    <row r="34" spans="1:3">
      <c r="A34" t="s">
        <v>1</v>
      </c>
      <c r="B34">
        <v>13</v>
      </c>
      <c r="C34">
        <v>1</v>
      </c>
    </row>
    <row r="35" spans="1:3">
      <c r="A35" t="s">
        <v>1</v>
      </c>
      <c r="B35">
        <v>14</v>
      </c>
      <c r="C35">
        <v>1</v>
      </c>
    </row>
    <row r="36" spans="1:3">
      <c r="A36" t="s">
        <v>1</v>
      </c>
      <c r="B36">
        <v>15</v>
      </c>
      <c r="C36">
        <v>1</v>
      </c>
    </row>
    <row r="37" spans="1:3">
      <c r="A37" t="s">
        <v>1</v>
      </c>
      <c r="B37">
        <v>16</v>
      </c>
      <c r="C37">
        <v>1</v>
      </c>
    </row>
    <row r="38" spans="1:3">
      <c r="A38" t="s">
        <v>1</v>
      </c>
      <c r="B38">
        <v>17</v>
      </c>
      <c r="C38">
        <v>1</v>
      </c>
    </row>
    <row r="39" spans="1:3">
      <c r="A39" t="s">
        <v>1</v>
      </c>
      <c r="B39">
        <v>18</v>
      </c>
      <c r="C39">
        <v>1</v>
      </c>
    </row>
    <row r="40" spans="1:3">
      <c r="A40" t="s">
        <v>1</v>
      </c>
      <c r="B40">
        <v>19</v>
      </c>
      <c r="C40">
        <v>1</v>
      </c>
    </row>
    <row r="41" spans="1:3">
      <c r="A41" t="s">
        <v>1</v>
      </c>
      <c r="B41">
        <v>20</v>
      </c>
      <c r="C41">
        <v>1</v>
      </c>
    </row>
    <row r="42" spans="1:3">
      <c r="A42" t="s">
        <v>2</v>
      </c>
      <c r="B42">
        <v>1</v>
      </c>
      <c r="C42">
        <v>51</v>
      </c>
    </row>
    <row r="43" spans="1:3">
      <c r="A43" t="s">
        <v>2</v>
      </c>
      <c r="B43">
        <v>2</v>
      </c>
      <c r="C43">
        <v>34.56</v>
      </c>
    </row>
    <row r="44" spans="1:3">
      <c r="A44" t="s">
        <v>2</v>
      </c>
      <c r="B44">
        <v>3</v>
      </c>
      <c r="C44">
        <v>23.6</v>
      </c>
    </row>
    <row r="45" spans="1:3">
      <c r="A45" t="s">
        <v>2</v>
      </c>
      <c r="B45">
        <v>4</v>
      </c>
      <c r="C45">
        <v>16.05</v>
      </c>
    </row>
    <row r="46" spans="1:3">
      <c r="A46" t="s">
        <v>2</v>
      </c>
      <c r="B46">
        <v>5</v>
      </c>
      <c r="C46">
        <v>12.6</v>
      </c>
    </row>
    <row r="47" spans="1:3">
      <c r="A47" t="s">
        <v>2</v>
      </c>
      <c r="B47">
        <v>6</v>
      </c>
      <c r="C47">
        <v>10.4</v>
      </c>
    </row>
    <row r="48" spans="1:3">
      <c r="A48" t="s">
        <v>2</v>
      </c>
      <c r="B48">
        <v>7</v>
      </c>
      <c r="C48">
        <v>7.5340000000000007</v>
      </c>
    </row>
    <row r="49" spans="1:3">
      <c r="A49" t="s">
        <v>2</v>
      </c>
      <c r="B49">
        <v>8</v>
      </c>
      <c r="C49">
        <v>7.5340000000000007</v>
      </c>
    </row>
    <row r="50" spans="1:3">
      <c r="A50" t="s">
        <v>2</v>
      </c>
      <c r="B50">
        <v>9</v>
      </c>
      <c r="C50">
        <v>4.1500000000000004</v>
      </c>
    </row>
    <row r="51" spans="1:3">
      <c r="A51" t="s">
        <v>2</v>
      </c>
      <c r="B51">
        <v>10</v>
      </c>
      <c r="C51">
        <v>3</v>
      </c>
    </row>
    <row r="52" spans="1:3">
      <c r="A52" t="s">
        <v>2</v>
      </c>
      <c r="B52">
        <v>11</v>
      </c>
      <c r="C52">
        <v>1.536</v>
      </c>
    </row>
    <row r="53" spans="1:3">
      <c r="A53" t="s">
        <v>2</v>
      </c>
      <c r="B53">
        <v>12</v>
      </c>
      <c r="C53">
        <v>1</v>
      </c>
    </row>
    <row r="54" spans="1:3">
      <c r="A54" t="s">
        <v>2</v>
      </c>
      <c r="B54">
        <v>13</v>
      </c>
      <c r="C54">
        <v>1</v>
      </c>
    </row>
    <row r="55" spans="1:3">
      <c r="A55" t="s">
        <v>2</v>
      </c>
      <c r="B55">
        <v>14</v>
      </c>
      <c r="C55">
        <v>1</v>
      </c>
    </row>
    <row r="56" spans="1:3">
      <c r="A56" t="s">
        <v>2</v>
      </c>
      <c r="B56">
        <v>15</v>
      </c>
      <c r="C56">
        <v>1</v>
      </c>
    </row>
    <row r="57" spans="1:3">
      <c r="A57" t="s">
        <v>2</v>
      </c>
      <c r="B57">
        <v>16</v>
      </c>
      <c r="C57">
        <v>1</v>
      </c>
    </row>
    <row r="58" spans="1:3">
      <c r="A58" t="s">
        <v>2</v>
      </c>
      <c r="B58">
        <v>17</v>
      </c>
      <c r="C58">
        <v>1</v>
      </c>
    </row>
    <row r="59" spans="1:3">
      <c r="A59" t="s">
        <v>2</v>
      </c>
      <c r="B59">
        <v>18</v>
      </c>
      <c r="C59">
        <v>1</v>
      </c>
    </row>
    <row r="60" spans="1:3">
      <c r="A60" t="s">
        <v>2</v>
      </c>
      <c r="B60">
        <v>19</v>
      </c>
      <c r="C60">
        <v>1</v>
      </c>
    </row>
    <row r="61" spans="1:3">
      <c r="A61" t="s">
        <v>2</v>
      </c>
      <c r="B61">
        <v>20</v>
      </c>
      <c r="C61">
        <v>1</v>
      </c>
    </row>
    <row r="62" spans="1:3">
      <c r="A62" t="s">
        <v>3</v>
      </c>
      <c r="B62">
        <v>1</v>
      </c>
      <c r="C62">
        <v>0</v>
      </c>
    </row>
    <row r="63" spans="1:3">
      <c r="A63" t="s">
        <v>3</v>
      </c>
      <c r="B63">
        <v>2</v>
      </c>
      <c r="C63">
        <v>36</v>
      </c>
    </row>
    <row r="64" spans="1:3">
      <c r="A64" t="s">
        <v>3</v>
      </c>
      <c r="B64">
        <v>3</v>
      </c>
      <c r="C64">
        <v>0</v>
      </c>
    </row>
    <row r="65" spans="1:3">
      <c r="A65" t="s">
        <v>3</v>
      </c>
      <c r="B65">
        <v>4</v>
      </c>
      <c r="C65">
        <v>0</v>
      </c>
    </row>
    <row r="66" spans="1:3">
      <c r="A66" t="s">
        <v>3</v>
      </c>
      <c r="B66">
        <v>5</v>
      </c>
      <c r="C66">
        <v>0</v>
      </c>
    </row>
    <row r="67" spans="1:3">
      <c r="A67" t="s">
        <v>3</v>
      </c>
      <c r="B67">
        <v>6</v>
      </c>
      <c r="C67">
        <v>20</v>
      </c>
    </row>
    <row r="68" spans="1:3">
      <c r="A68" t="s">
        <v>3</v>
      </c>
      <c r="B68">
        <v>7</v>
      </c>
      <c r="C68">
        <v>5</v>
      </c>
    </row>
    <row r="69" spans="1:3">
      <c r="A69" t="s">
        <v>3</v>
      </c>
      <c r="B69">
        <v>8</v>
      </c>
      <c r="C69">
        <v>5</v>
      </c>
    </row>
    <row r="70" spans="1:3">
      <c r="A70" t="s">
        <v>3</v>
      </c>
      <c r="B70">
        <v>9</v>
      </c>
      <c r="C70">
        <v>5</v>
      </c>
    </row>
    <row r="71" spans="1:3">
      <c r="A71" t="s">
        <v>3</v>
      </c>
      <c r="B71">
        <v>10</v>
      </c>
      <c r="C71">
        <v>3</v>
      </c>
    </row>
    <row r="72" spans="1:3">
      <c r="A72" t="s">
        <v>3</v>
      </c>
      <c r="B72">
        <v>11</v>
      </c>
      <c r="C72">
        <v>3</v>
      </c>
    </row>
    <row r="73" spans="1:3">
      <c r="A73" t="s">
        <v>3</v>
      </c>
      <c r="B73">
        <v>12</v>
      </c>
      <c r="C73">
        <v>3</v>
      </c>
    </row>
    <row r="74" spans="1:3">
      <c r="A74" t="s">
        <v>3</v>
      </c>
      <c r="B74">
        <v>13</v>
      </c>
      <c r="C74">
        <v>2</v>
      </c>
    </row>
    <row r="75" spans="1:3">
      <c r="A75" t="s">
        <v>3</v>
      </c>
      <c r="B75">
        <v>14</v>
      </c>
      <c r="C75">
        <v>2</v>
      </c>
    </row>
    <row r="76" spans="1:3">
      <c r="A76" t="s">
        <v>3</v>
      </c>
      <c r="B76">
        <v>15</v>
      </c>
      <c r="C76">
        <v>1</v>
      </c>
    </row>
    <row r="77" spans="1:3">
      <c r="A77" t="s">
        <v>3</v>
      </c>
      <c r="B77">
        <v>16</v>
      </c>
      <c r="C77">
        <v>1</v>
      </c>
    </row>
    <row r="78" spans="1:3">
      <c r="A78" t="s">
        <v>3</v>
      </c>
      <c r="B78">
        <v>17</v>
      </c>
      <c r="C78">
        <v>1</v>
      </c>
    </row>
    <row r="79" spans="1:3">
      <c r="A79" t="s">
        <v>3</v>
      </c>
      <c r="B79">
        <v>18</v>
      </c>
      <c r="C79">
        <v>1</v>
      </c>
    </row>
    <row r="80" spans="1:3">
      <c r="A80" t="s">
        <v>3</v>
      </c>
      <c r="B80">
        <v>19</v>
      </c>
      <c r="C80">
        <v>1</v>
      </c>
    </row>
    <row r="81" spans="1:3">
      <c r="A81" t="s">
        <v>3</v>
      </c>
      <c r="B81">
        <v>20</v>
      </c>
      <c r="C81">
        <v>1</v>
      </c>
    </row>
    <row r="82" spans="1:3">
      <c r="A82" t="s">
        <v>4</v>
      </c>
      <c r="B82">
        <v>1</v>
      </c>
      <c r="C82">
        <v>0</v>
      </c>
    </row>
    <row r="83" spans="1:3">
      <c r="A83" t="s">
        <v>4</v>
      </c>
      <c r="B83">
        <v>2</v>
      </c>
      <c r="C83">
        <v>0</v>
      </c>
    </row>
    <row r="84" spans="1:3">
      <c r="A84" t="s">
        <v>4</v>
      </c>
      <c r="B84">
        <v>3</v>
      </c>
      <c r="C84">
        <v>0</v>
      </c>
    </row>
    <row r="85" spans="1:3">
      <c r="A85" t="s">
        <v>4</v>
      </c>
      <c r="B85">
        <v>4</v>
      </c>
      <c r="C85">
        <v>0</v>
      </c>
    </row>
    <row r="86" spans="1:3">
      <c r="A86" t="s">
        <v>4</v>
      </c>
      <c r="B86">
        <v>5</v>
      </c>
      <c r="C86">
        <v>0</v>
      </c>
    </row>
    <row r="87" spans="1:3">
      <c r="A87" t="s">
        <v>4</v>
      </c>
      <c r="B87">
        <v>6</v>
      </c>
      <c r="C87">
        <v>0</v>
      </c>
    </row>
    <row r="88" spans="1:3">
      <c r="A88" t="s">
        <v>4</v>
      </c>
      <c r="B88">
        <v>7</v>
      </c>
      <c r="C88">
        <v>0</v>
      </c>
    </row>
    <row r="89" spans="1:3">
      <c r="A89" t="s">
        <v>4</v>
      </c>
      <c r="B89">
        <v>8</v>
      </c>
      <c r="C89">
        <v>0</v>
      </c>
    </row>
    <row r="90" spans="1:3">
      <c r="A90" t="s">
        <v>4</v>
      </c>
      <c r="B90">
        <v>9</v>
      </c>
      <c r="C90">
        <v>0</v>
      </c>
    </row>
    <row r="91" spans="1:3">
      <c r="A91" t="s">
        <v>4</v>
      </c>
      <c r="B91">
        <v>10</v>
      </c>
      <c r="C91">
        <v>0</v>
      </c>
    </row>
    <row r="92" spans="1:3">
      <c r="A92" t="s">
        <v>4</v>
      </c>
      <c r="B92">
        <v>11</v>
      </c>
      <c r="C92">
        <v>0</v>
      </c>
    </row>
    <row r="93" spans="1:3">
      <c r="A93" t="s">
        <v>4</v>
      </c>
      <c r="B93">
        <v>12</v>
      </c>
      <c r="C93">
        <v>0</v>
      </c>
    </row>
    <row r="94" spans="1:3">
      <c r="A94" t="s">
        <v>4</v>
      </c>
      <c r="B94">
        <v>13</v>
      </c>
      <c r="C94">
        <v>0</v>
      </c>
    </row>
    <row r="95" spans="1:3">
      <c r="A95" t="s">
        <v>4</v>
      </c>
      <c r="B95">
        <v>14</v>
      </c>
      <c r="C95">
        <v>0</v>
      </c>
    </row>
    <row r="96" spans="1:3">
      <c r="A96" t="s">
        <v>4</v>
      </c>
      <c r="B96">
        <v>15</v>
      </c>
      <c r="C96">
        <v>3</v>
      </c>
    </row>
    <row r="97" spans="1:3">
      <c r="A97" t="s">
        <v>4</v>
      </c>
      <c r="B97">
        <v>16</v>
      </c>
      <c r="C97">
        <v>2</v>
      </c>
    </row>
    <row r="98" spans="1:3">
      <c r="A98" t="s">
        <v>4</v>
      </c>
      <c r="B98">
        <v>17</v>
      </c>
      <c r="C98">
        <v>1</v>
      </c>
    </row>
    <row r="99" spans="1:3">
      <c r="A99" t="s">
        <v>4</v>
      </c>
      <c r="B99">
        <v>18</v>
      </c>
      <c r="C99">
        <v>1</v>
      </c>
    </row>
    <row r="100" spans="1:3">
      <c r="A100" t="s">
        <v>4</v>
      </c>
      <c r="B100">
        <v>19</v>
      </c>
      <c r="C100">
        <v>1</v>
      </c>
    </row>
    <row r="101" spans="1:3">
      <c r="A101" t="s">
        <v>4</v>
      </c>
      <c r="B101">
        <v>20</v>
      </c>
      <c r="C101">
        <v>1</v>
      </c>
    </row>
    <row r="102" spans="1:3">
      <c r="A102" t="s">
        <v>5</v>
      </c>
      <c r="B102">
        <v>1</v>
      </c>
      <c r="C102">
        <v>0</v>
      </c>
    </row>
    <row r="103" spans="1:3">
      <c r="A103" t="s">
        <v>5</v>
      </c>
      <c r="B103">
        <v>2</v>
      </c>
      <c r="C103">
        <v>0</v>
      </c>
    </row>
    <row r="104" spans="1:3">
      <c r="A104" t="s">
        <v>5</v>
      </c>
      <c r="B104">
        <v>3</v>
      </c>
      <c r="C104">
        <v>0</v>
      </c>
    </row>
    <row r="105" spans="1:3">
      <c r="A105" t="s">
        <v>5</v>
      </c>
      <c r="B105">
        <v>4</v>
      </c>
      <c r="C105">
        <v>0</v>
      </c>
    </row>
    <row r="106" spans="1:3">
      <c r="A106" t="s">
        <v>5</v>
      </c>
      <c r="B106">
        <v>5</v>
      </c>
      <c r="C106">
        <v>0</v>
      </c>
    </row>
    <row r="107" spans="1:3">
      <c r="A107" t="s">
        <v>5</v>
      </c>
      <c r="B107">
        <v>6</v>
      </c>
      <c r="C107">
        <v>0</v>
      </c>
    </row>
    <row r="108" spans="1:3">
      <c r="A108" t="s">
        <v>5</v>
      </c>
      <c r="B108">
        <v>7</v>
      </c>
      <c r="C108">
        <v>0</v>
      </c>
    </row>
    <row r="109" spans="1:3">
      <c r="A109" t="s">
        <v>5</v>
      </c>
      <c r="B109">
        <v>8</v>
      </c>
      <c r="C109">
        <v>0</v>
      </c>
    </row>
    <row r="110" spans="1:3">
      <c r="A110" t="s">
        <v>5</v>
      </c>
      <c r="B110">
        <v>9</v>
      </c>
      <c r="C110">
        <v>0</v>
      </c>
    </row>
    <row r="111" spans="1:3">
      <c r="A111" t="s">
        <v>5</v>
      </c>
      <c r="B111">
        <v>10</v>
      </c>
      <c r="C111">
        <v>0</v>
      </c>
    </row>
    <row r="112" spans="1:3">
      <c r="A112" t="s">
        <v>5</v>
      </c>
      <c r="B112">
        <v>11</v>
      </c>
      <c r="C112">
        <v>0</v>
      </c>
    </row>
    <row r="113" spans="1:3">
      <c r="A113" t="s">
        <v>5</v>
      </c>
      <c r="B113">
        <v>12</v>
      </c>
      <c r="C113">
        <v>0</v>
      </c>
    </row>
    <row r="114" spans="1:3">
      <c r="A114" t="s">
        <v>5</v>
      </c>
      <c r="B114">
        <v>13</v>
      </c>
      <c r="C114">
        <v>0</v>
      </c>
    </row>
    <row r="115" spans="1:3">
      <c r="A115" t="s">
        <v>5</v>
      </c>
      <c r="B115">
        <v>14</v>
      </c>
      <c r="C115">
        <v>0</v>
      </c>
    </row>
    <row r="116" spans="1:3">
      <c r="A116" t="s">
        <v>5</v>
      </c>
      <c r="B116">
        <v>15</v>
      </c>
      <c r="C116">
        <v>0</v>
      </c>
    </row>
    <row r="117" spans="1:3">
      <c r="A117" t="s">
        <v>5</v>
      </c>
      <c r="B117">
        <v>16</v>
      </c>
      <c r="C117">
        <v>0</v>
      </c>
    </row>
    <row r="118" spans="1:3">
      <c r="A118" t="s">
        <v>5</v>
      </c>
      <c r="B118">
        <v>17</v>
      </c>
      <c r="C118">
        <v>0</v>
      </c>
    </row>
    <row r="119" spans="1:3">
      <c r="A119" t="s">
        <v>5</v>
      </c>
      <c r="B119">
        <v>18</v>
      </c>
      <c r="C119">
        <v>0</v>
      </c>
    </row>
    <row r="120" spans="1:3">
      <c r="A120" t="s">
        <v>5</v>
      </c>
      <c r="B120">
        <v>19</v>
      </c>
      <c r="C120">
        <v>0</v>
      </c>
    </row>
    <row r="121" spans="1:3">
      <c r="A121" t="s">
        <v>5</v>
      </c>
      <c r="B121">
        <v>20</v>
      </c>
      <c r="C1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43"/>
  <sheetViews>
    <sheetView workbookViewId="0">
      <selection activeCell="U14" sqref="U14:U15"/>
    </sheetView>
  </sheetViews>
  <sheetFormatPr defaultRowHeight="15"/>
  <cols>
    <col min="1" max="1" width="4.85546875" bestFit="1" customWidth="1"/>
    <col min="2" max="2" width="18.28515625" bestFit="1" customWidth="1"/>
    <col min="3" max="3" width="4.140625" bestFit="1" customWidth="1"/>
    <col min="4" max="5" width="5.5703125" bestFit="1" customWidth="1"/>
    <col min="6" max="6" width="4.28515625" bestFit="1" customWidth="1"/>
    <col min="7" max="7" width="9.7109375" bestFit="1" customWidth="1"/>
    <col min="8" max="8" width="10.140625" bestFit="1" customWidth="1"/>
    <col min="9" max="9" width="8.85546875" bestFit="1" customWidth="1"/>
    <col min="10" max="10" width="4.5703125" bestFit="1" customWidth="1"/>
    <col min="11" max="11" width="4.28515625" bestFit="1" customWidth="1"/>
    <col min="12" max="13" width="4.5703125" bestFit="1" customWidth="1"/>
    <col min="14" max="14" width="12.85546875" bestFit="1" customWidth="1"/>
    <col min="15" max="15" width="5.5703125" bestFit="1" customWidth="1"/>
    <col min="16" max="16" width="7.7109375" bestFit="1" customWidth="1"/>
    <col min="17" max="17" width="8" bestFit="1" customWidth="1"/>
    <col min="18" max="18" width="5.85546875" bestFit="1" customWidth="1"/>
    <col min="20" max="20" width="17.140625" customWidth="1"/>
  </cols>
  <sheetData>
    <row r="1" spans="1:21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s="6" t="s">
        <v>253</v>
      </c>
      <c r="J1" s="6" t="s">
        <v>254</v>
      </c>
      <c r="K1" t="s">
        <v>255</v>
      </c>
      <c r="L1" s="6" t="s">
        <v>6</v>
      </c>
      <c r="M1" s="6" t="s">
        <v>720</v>
      </c>
      <c r="N1" s="8" t="s">
        <v>1227</v>
      </c>
      <c r="O1" s="6" t="s">
        <v>710</v>
      </c>
      <c r="P1" s="6" t="s">
        <v>715</v>
      </c>
      <c r="Q1" s="5" t="s">
        <v>1326</v>
      </c>
      <c r="R1" s="6" t="s">
        <v>1331</v>
      </c>
    </row>
    <row r="2" spans="1:21">
      <c r="A2">
        <v>4</v>
      </c>
      <c r="B2" s="11" t="s">
        <v>20</v>
      </c>
      <c r="C2">
        <v>1</v>
      </c>
      <c r="D2" t="s">
        <v>1341</v>
      </c>
      <c r="E2" t="s">
        <v>15</v>
      </c>
      <c r="F2">
        <v>11</v>
      </c>
      <c r="G2">
        <v>2</v>
      </c>
      <c r="H2">
        <v>11</v>
      </c>
      <c r="I2" s="6">
        <v>4.8</v>
      </c>
      <c r="J2" s="6">
        <v>2</v>
      </c>
      <c r="K2">
        <v>5</v>
      </c>
      <c r="L2" s="6">
        <v>14.073124999999999</v>
      </c>
      <c r="M2" s="8">
        <v>5.3798000000000004</v>
      </c>
      <c r="N2" s="8">
        <v>0.50410419790104943</v>
      </c>
      <c r="O2" s="6">
        <v>131.42859999999999</v>
      </c>
      <c r="P2" s="6">
        <v>22.990100000000002</v>
      </c>
      <c r="Q2">
        <v>1</v>
      </c>
      <c r="R2" s="6">
        <f>VLOOKUP(B2,'FFA Data (Risk)'!A:S,16,FALSE)</f>
        <v>49.95</v>
      </c>
      <c r="T2" t="s">
        <v>1327</v>
      </c>
    </row>
    <row r="3" spans="1:21">
      <c r="A3">
        <v>10</v>
      </c>
      <c r="B3" s="13" t="s">
        <v>23</v>
      </c>
      <c r="C3">
        <v>2</v>
      </c>
      <c r="D3" t="s">
        <v>1346</v>
      </c>
      <c r="E3" t="s">
        <v>24</v>
      </c>
      <c r="F3">
        <v>7</v>
      </c>
      <c r="G3">
        <v>5</v>
      </c>
      <c r="H3">
        <v>21</v>
      </c>
      <c r="I3" s="6">
        <v>9.8000000000000007</v>
      </c>
      <c r="J3" s="6">
        <v>3.3</v>
      </c>
      <c r="K3">
        <v>11</v>
      </c>
      <c r="L3" s="6">
        <v>13.67625</v>
      </c>
      <c r="M3" s="8">
        <v>5.6851000000000003</v>
      </c>
      <c r="N3" s="8">
        <v>0.53271176911544227</v>
      </c>
      <c r="O3" s="6">
        <v>111.9314</v>
      </c>
      <c r="P3" s="6">
        <v>7.4606000000000003</v>
      </c>
      <c r="Q3">
        <v>2</v>
      </c>
      <c r="R3" s="6">
        <f>VLOOKUP(B3,'FFA Data (Risk)'!A:S,16,FALSE)</f>
        <v>43.9</v>
      </c>
      <c r="T3" t="s">
        <v>1334</v>
      </c>
      <c r="U3">
        <v>151</v>
      </c>
    </row>
    <row r="4" spans="1:21">
      <c r="A4">
        <v>6</v>
      </c>
      <c r="B4" s="13" t="s">
        <v>25</v>
      </c>
      <c r="C4">
        <v>2</v>
      </c>
      <c r="D4" t="s">
        <v>1342</v>
      </c>
      <c r="E4" t="s">
        <v>26</v>
      </c>
      <c r="F4">
        <v>10</v>
      </c>
      <c r="G4">
        <v>4</v>
      </c>
      <c r="H4">
        <v>19</v>
      </c>
      <c r="I4" s="6">
        <v>8.5</v>
      </c>
      <c r="J4" s="6">
        <v>2.9</v>
      </c>
      <c r="K4">
        <v>8</v>
      </c>
      <c r="L4" s="6">
        <v>12.987500000000001</v>
      </c>
      <c r="M4" s="8">
        <v>8.3867999999999991</v>
      </c>
      <c r="N4" s="8">
        <v>0.78586956521739115</v>
      </c>
      <c r="O4" s="6">
        <v>104.9456</v>
      </c>
      <c r="P4" s="6">
        <v>1.6258999999999999</v>
      </c>
      <c r="Q4">
        <v>3</v>
      </c>
      <c r="R4" s="6">
        <f>VLOOKUP(B4,'FFA Data (Risk)'!A:S,16,FALSE)</f>
        <v>40.674999999999997</v>
      </c>
      <c r="T4" t="s">
        <v>1335</v>
      </c>
      <c r="U4">
        <v>111</v>
      </c>
    </row>
    <row r="5" spans="1:21">
      <c r="A5">
        <v>12</v>
      </c>
      <c r="B5" t="s">
        <v>29</v>
      </c>
      <c r="C5">
        <v>2</v>
      </c>
      <c r="D5" t="s">
        <v>1347</v>
      </c>
      <c r="E5" t="s">
        <v>30</v>
      </c>
      <c r="F5">
        <v>11</v>
      </c>
      <c r="G5">
        <v>5</v>
      </c>
      <c r="H5">
        <v>24</v>
      </c>
      <c r="I5" s="6">
        <v>11.9</v>
      </c>
      <c r="J5" s="6">
        <v>4.4000000000000004</v>
      </c>
      <c r="K5">
        <v>9</v>
      </c>
      <c r="L5" s="6">
        <v>12.920624999999999</v>
      </c>
      <c r="M5" s="8">
        <v>8.9050999999999991</v>
      </c>
      <c r="N5" s="8">
        <v>0.83443590704647663</v>
      </c>
      <c r="O5" s="6">
        <v>103.99590000000001</v>
      </c>
      <c r="P5" s="6">
        <v>5.0145999999999997</v>
      </c>
      <c r="Q5">
        <v>4</v>
      </c>
      <c r="R5" s="6">
        <f>VLOOKUP(B5,'FFA Data (Risk)'!A:S,16,FALSE)</f>
        <v>43.725000000000001</v>
      </c>
    </row>
    <row r="6" spans="1:21">
      <c r="A6">
        <v>8</v>
      </c>
      <c r="B6" t="s">
        <v>27</v>
      </c>
      <c r="C6">
        <v>2</v>
      </c>
      <c r="D6" t="s">
        <v>1345</v>
      </c>
      <c r="E6" t="s">
        <v>28</v>
      </c>
      <c r="F6">
        <v>6</v>
      </c>
      <c r="G6">
        <v>3</v>
      </c>
      <c r="H6">
        <v>14</v>
      </c>
      <c r="I6" s="6">
        <v>9.1999999999999993</v>
      </c>
      <c r="J6" s="6">
        <v>2.6</v>
      </c>
      <c r="K6">
        <v>6</v>
      </c>
      <c r="L6" s="6">
        <v>13.077500000000001</v>
      </c>
      <c r="M6" s="8">
        <v>5.5606</v>
      </c>
      <c r="N6" s="8">
        <v>0.52104572713643171</v>
      </c>
      <c r="O6" s="6">
        <v>102.6434</v>
      </c>
      <c r="P6" s="6">
        <v>11.194599999999999</v>
      </c>
      <c r="Q6">
        <v>5</v>
      </c>
      <c r="R6" s="6">
        <f>VLOOKUP(B6,'FFA Data (Risk)'!A:S,16,FALSE)</f>
        <v>46.174999999999997</v>
      </c>
      <c r="T6" t="s">
        <v>1332</v>
      </c>
    </row>
    <row r="7" spans="1:21">
      <c r="A7">
        <v>14</v>
      </c>
      <c r="B7" t="s">
        <v>35</v>
      </c>
      <c r="C7">
        <v>2</v>
      </c>
      <c r="D7" t="s">
        <v>1349</v>
      </c>
      <c r="E7" t="s">
        <v>36</v>
      </c>
      <c r="F7">
        <v>9</v>
      </c>
      <c r="G7">
        <v>5</v>
      </c>
      <c r="H7">
        <v>22</v>
      </c>
      <c r="I7" s="6">
        <v>13.9</v>
      </c>
      <c r="J7" s="6">
        <v>3.8</v>
      </c>
      <c r="K7">
        <v>14</v>
      </c>
      <c r="L7" s="6">
        <v>12.546875</v>
      </c>
      <c r="M7" s="8">
        <v>7.4050000000000002</v>
      </c>
      <c r="N7" s="8">
        <v>0.69387181409295351</v>
      </c>
      <c r="O7" s="6">
        <v>95.319400000000002</v>
      </c>
      <c r="P7" s="6">
        <v>12.9994</v>
      </c>
      <c r="Q7">
        <v>6</v>
      </c>
      <c r="R7" s="6">
        <f>VLOOKUP(B7,'FFA Data (Risk)'!A:S,16,FALSE)</f>
        <v>41.65</v>
      </c>
    </row>
    <row r="8" spans="1:21">
      <c r="A8">
        <v>16</v>
      </c>
      <c r="B8" s="13" t="s">
        <v>45</v>
      </c>
      <c r="C8">
        <v>3</v>
      </c>
      <c r="D8" t="s">
        <v>1354</v>
      </c>
      <c r="E8" t="s">
        <v>22</v>
      </c>
      <c r="F8">
        <v>7</v>
      </c>
      <c r="G8">
        <v>6</v>
      </c>
      <c r="H8">
        <v>43</v>
      </c>
      <c r="I8" s="6">
        <v>16.5</v>
      </c>
      <c r="J8" s="6">
        <v>5.7</v>
      </c>
      <c r="K8">
        <v>19</v>
      </c>
      <c r="L8" s="6">
        <v>11.718749999999998</v>
      </c>
      <c r="M8" s="8">
        <v>5.6044</v>
      </c>
      <c r="N8" s="8">
        <v>0.52514992503748126</v>
      </c>
      <c r="O8" s="6">
        <v>87.578299999999999</v>
      </c>
      <c r="P8" s="6">
        <v>14.6332</v>
      </c>
      <c r="Q8">
        <v>7</v>
      </c>
      <c r="R8" s="6">
        <f>VLOOKUP(B8,'FFA Data (Risk)'!A:S,16,FALSE)</f>
        <v>34.1</v>
      </c>
    </row>
    <row r="9" spans="1:21">
      <c r="A9">
        <v>15</v>
      </c>
      <c r="B9" t="s">
        <v>40</v>
      </c>
      <c r="C9">
        <v>3</v>
      </c>
      <c r="D9" t="s">
        <v>1352</v>
      </c>
      <c r="E9" t="s">
        <v>41</v>
      </c>
      <c r="F9">
        <v>7</v>
      </c>
      <c r="G9">
        <v>8</v>
      </c>
      <c r="H9">
        <v>21</v>
      </c>
      <c r="I9" s="6">
        <v>16.2</v>
      </c>
      <c r="J9" s="6">
        <v>2.7</v>
      </c>
      <c r="K9">
        <v>17</v>
      </c>
      <c r="L9" s="6">
        <v>11.635</v>
      </c>
      <c r="M9" s="8">
        <v>7.6792999999999996</v>
      </c>
      <c r="N9" s="8">
        <v>0.7195745877061468</v>
      </c>
      <c r="O9" s="6">
        <v>77.061700000000002</v>
      </c>
      <c r="P9" s="6">
        <v>13.564500000000001</v>
      </c>
      <c r="Q9">
        <v>8</v>
      </c>
      <c r="R9" s="6">
        <f>VLOOKUP(B9,'FFA Data (Risk)'!A:S,16,FALSE)</f>
        <v>36.075000000000003</v>
      </c>
    </row>
    <row r="10" spans="1:21">
      <c r="A10">
        <v>21</v>
      </c>
      <c r="B10" t="s">
        <v>50</v>
      </c>
      <c r="C10">
        <v>3</v>
      </c>
      <c r="D10" t="s">
        <v>1356</v>
      </c>
      <c r="E10" t="s">
        <v>34</v>
      </c>
      <c r="F10">
        <v>7</v>
      </c>
      <c r="G10">
        <v>14</v>
      </c>
      <c r="H10">
        <v>51</v>
      </c>
      <c r="I10" s="6">
        <v>21.7</v>
      </c>
      <c r="J10" s="6">
        <v>6.1</v>
      </c>
      <c r="K10">
        <v>22</v>
      </c>
      <c r="L10" s="6">
        <v>11.543125000000002</v>
      </c>
      <c r="M10" s="8">
        <v>5.532</v>
      </c>
      <c r="N10" s="8">
        <v>0.51836581709145424</v>
      </c>
      <c r="O10" s="6">
        <v>68.828500000000005</v>
      </c>
      <c r="P10" s="6">
        <v>11.192399999999999</v>
      </c>
      <c r="Q10">
        <v>9</v>
      </c>
      <c r="R10" s="6">
        <f>VLOOKUP(B10,'FFA Data (Risk)'!A:S,16,FALSE)</f>
        <v>32.825000000000003</v>
      </c>
    </row>
    <row r="11" spans="1:21">
      <c r="R11" s="6"/>
    </row>
    <row r="12" spans="1:21">
      <c r="A12" t="s">
        <v>245</v>
      </c>
      <c r="B12" t="s">
        <v>246</v>
      </c>
      <c r="C12" t="s">
        <v>247</v>
      </c>
      <c r="D12" t="s">
        <v>248</v>
      </c>
      <c r="E12" t="s">
        <v>249</v>
      </c>
      <c r="F12" t="s">
        <v>250</v>
      </c>
      <c r="G12" t="s">
        <v>251</v>
      </c>
      <c r="H12" t="s">
        <v>252</v>
      </c>
      <c r="I12" s="6" t="s">
        <v>253</v>
      </c>
      <c r="J12" s="6" t="s">
        <v>254</v>
      </c>
      <c r="K12" t="s">
        <v>255</v>
      </c>
      <c r="L12" s="6" t="s">
        <v>6</v>
      </c>
      <c r="M12" s="6" t="s">
        <v>720</v>
      </c>
      <c r="N12" s="8" t="s">
        <v>1227</v>
      </c>
      <c r="O12" s="6" t="s">
        <v>710</v>
      </c>
      <c r="P12" s="6" t="s">
        <v>715</v>
      </c>
      <c r="Q12" s="5" t="s">
        <v>1326</v>
      </c>
      <c r="R12" s="6" t="s">
        <v>1331</v>
      </c>
    </row>
    <row r="13" spans="1:21">
      <c r="A13">
        <v>1</v>
      </c>
      <c r="B13" t="s">
        <v>14</v>
      </c>
      <c r="C13">
        <v>1</v>
      </c>
      <c r="D13" t="s">
        <v>1336</v>
      </c>
      <c r="E13" t="s">
        <v>15</v>
      </c>
      <c r="F13">
        <v>11</v>
      </c>
      <c r="G13">
        <v>1</v>
      </c>
      <c r="H13">
        <v>14</v>
      </c>
      <c r="I13" s="6">
        <v>2.7</v>
      </c>
      <c r="J13" s="6">
        <v>2.5</v>
      </c>
      <c r="K13">
        <v>1</v>
      </c>
      <c r="L13" s="6">
        <v>14.260624999999999</v>
      </c>
      <c r="M13" s="8">
        <v>9.9552999999999994</v>
      </c>
      <c r="N13" s="8">
        <v>0.93284295352323832</v>
      </c>
      <c r="O13" s="6">
        <v>132.09379999999999</v>
      </c>
      <c r="P13" s="6">
        <v>15.5724</v>
      </c>
      <c r="Q13">
        <v>1</v>
      </c>
      <c r="R13" s="6">
        <f>VLOOKUP(B13,'FFA Data (Risk)'!A:S,16,FALSE)</f>
        <v>51.8</v>
      </c>
      <c r="T13" t="s">
        <v>1329</v>
      </c>
    </row>
    <row r="14" spans="1:21">
      <c r="A14">
        <v>3</v>
      </c>
      <c r="B14" t="s">
        <v>18</v>
      </c>
      <c r="C14">
        <v>1</v>
      </c>
      <c r="D14" t="s">
        <v>1338</v>
      </c>
      <c r="E14" t="s">
        <v>19</v>
      </c>
      <c r="F14">
        <v>9</v>
      </c>
      <c r="G14">
        <v>1</v>
      </c>
      <c r="H14">
        <v>10</v>
      </c>
      <c r="I14" s="6">
        <v>3.7</v>
      </c>
      <c r="J14" s="6">
        <v>2.2000000000000002</v>
      </c>
      <c r="K14">
        <v>3</v>
      </c>
      <c r="L14" s="6">
        <v>15.249375000000001</v>
      </c>
      <c r="M14" s="8">
        <v>6.6185999999999998</v>
      </c>
      <c r="N14" s="8">
        <v>0.62018365817091448</v>
      </c>
      <c r="O14" s="6">
        <v>118.2646</v>
      </c>
      <c r="P14" s="6">
        <v>4.0753000000000004</v>
      </c>
      <c r="Q14">
        <v>2</v>
      </c>
      <c r="R14" s="6">
        <f>VLOOKUP(B14,'FFA Data (Risk)'!A:S,16,FALSE)</f>
        <v>51.05</v>
      </c>
      <c r="T14" t="s">
        <v>1334</v>
      </c>
      <c r="U14">
        <v>75</v>
      </c>
    </row>
    <row r="15" spans="1:21">
      <c r="A15">
        <v>5</v>
      </c>
      <c r="B15" t="s">
        <v>21</v>
      </c>
      <c r="C15">
        <v>1</v>
      </c>
      <c r="D15" t="s">
        <v>1339</v>
      </c>
      <c r="E15" t="s">
        <v>22</v>
      </c>
      <c r="F15">
        <v>7</v>
      </c>
      <c r="G15">
        <v>1</v>
      </c>
      <c r="H15">
        <v>15</v>
      </c>
      <c r="I15" s="6">
        <v>5</v>
      </c>
      <c r="J15" s="6">
        <v>3.2</v>
      </c>
      <c r="K15">
        <v>4</v>
      </c>
      <c r="L15" s="6">
        <v>14.378124999999999</v>
      </c>
      <c r="M15" s="8">
        <v>7.9901999999999997</v>
      </c>
      <c r="N15" s="8">
        <v>0.74870689655172407</v>
      </c>
      <c r="O15" s="6">
        <v>114.7782</v>
      </c>
      <c r="P15" s="6">
        <v>4.8897000000000004</v>
      </c>
      <c r="Q15">
        <v>3</v>
      </c>
      <c r="R15" s="6">
        <f>VLOOKUP(B15,'FFA Data (Risk)'!A:S,16,FALSE)</f>
        <v>51.774999999999999</v>
      </c>
      <c r="T15" t="s">
        <v>1335</v>
      </c>
      <c r="U15">
        <v>35</v>
      </c>
    </row>
    <row r="16" spans="1:21">
      <c r="A16">
        <v>2</v>
      </c>
      <c r="B16" t="s">
        <v>16</v>
      </c>
      <c r="C16">
        <v>1</v>
      </c>
      <c r="D16" t="s">
        <v>1337</v>
      </c>
      <c r="E16" t="s">
        <v>17</v>
      </c>
      <c r="F16">
        <v>5</v>
      </c>
      <c r="G16">
        <v>1</v>
      </c>
      <c r="H16">
        <v>13</v>
      </c>
      <c r="I16" s="6">
        <v>2.9</v>
      </c>
      <c r="J16" s="6">
        <v>2.7</v>
      </c>
      <c r="K16">
        <v>2</v>
      </c>
      <c r="L16" s="6">
        <v>14.370000000000003</v>
      </c>
      <c r="M16" s="8">
        <v>5.4764999999999997</v>
      </c>
      <c r="N16" s="8">
        <v>0.51316529235382302</v>
      </c>
      <c r="O16" s="6">
        <v>113.6003</v>
      </c>
      <c r="P16" s="6">
        <v>9.8554999999999993</v>
      </c>
      <c r="Q16">
        <v>4</v>
      </c>
      <c r="R16" s="6">
        <f>VLOOKUP(B16,'FFA Data (Risk)'!A:S,16,FALSE)</f>
        <v>51.924999999999997</v>
      </c>
    </row>
    <row r="17" spans="1:20">
      <c r="A17">
        <v>13</v>
      </c>
      <c r="B17" t="s">
        <v>33</v>
      </c>
      <c r="C17">
        <v>2</v>
      </c>
      <c r="D17" t="s">
        <v>1348</v>
      </c>
      <c r="E17" t="s">
        <v>34</v>
      </c>
      <c r="F17">
        <v>7</v>
      </c>
      <c r="G17">
        <v>4</v>
      </c>
      <c r="H17">
        <v>22</v>
      </c>
      <c r="I17" s="6">
        <v>12.2</v>
      </c>
      <c r="J17" s="6">
        <v>5.3</v>
      </c>
      <c r="K17">
        <v>13</v>
      </c>
      <c r="L17" s="6">
        <v>13.95</v>
      </c>
      <c r="M17" s="8">
        <v>5.8365999999999998</v>
      </c>
      <c r="N17" s="8">
        <v>0.54690779610194895</v>
      </c>
      <c r="O17" s="6">
        <v>106.1767</v>
      </c>
      <c r="P17" s="6">
        <v>7.2527999999999997</v>
      </c>
      <c r="Q17">
        <v>5</v>
      </c>
      <c r="R17" s="6">
        <f>VLOOKUP(B17,'FFA Data (Risk)'!A:S,16,FALSE)</f>
        <v>42.7</v>
      </c>
      <c r="T17" t="s">
        <v>1333</v>
      </c>
    </row>
    <row r="18" spans="1:20">
      <c r="A18">
        <v>9</v>
      </c>
      <c r="B18" t="s">
        <v>31</v>
      </c>
      <c r="C18">
        <v>2</v>
      </c>
      <c r="D18" t="s">
        <v>1340</v>
      </c>
      <c r="E18" t="s">
        <v>32</v>
      </c>
      <c r="F18">
        <v>9</v>
      </c>
      <c r="G18">
        <v>3</v>
      </c>
      <c r="H18">
        <v>16</v>
      </c>
      <c r="I18" s="6">
        <v>9.4</v>
      </c>
      <c r="J18" s="6">
        <v>3.2</v>
      </c>
      <c r="K18">
        <v>7</v>
      </c>
      <c r="L18" s="6">
        <v>14.729374999999997</v>
      </c>
      <c r="M18" s="8">
        <v>4.6040000000000001</v>
      </c>
      <c r="N18" s="8">
        <v>0.43140929535232381</v>
      </c>
      <c r="O18" s="6">
        <v>101.313</v>
      </c>
      <c r="P18" s="6">
        <v>13.539899999999999</v>
      </c>
      <c r="Q18">
        <v>6</v>
      </c>
      <c r="R18" s="6">
        <f>VLOOKUP(B18,'FFA Data (Risk)'!A:S,16,FALSE)</f>
        <v>50.875</v>
      </c>
    </row>
    <row r="19" spans="1:20">
      <c r="A19">
        <v>11</v>
      </c>
      <c r="B19" t="s">
        <v>37</v>
      </c>
      <c r="C19">
        <v>2</v>
      </c>
      <c r="D19" t="s">
        <v>1344</v>
      </c>
      <c r="E19" t="s">
        <v>24</v>
      </c>
      <c r="F19">
        <v>7</v>
      </c>
      <c r="G19">
        <v>1</v>
      </c>
      <c r="H19">
        <v>30</v>
      </c>
      <c r="I19" s="6">
        <v>11.5</v>
      </c>
      <c r="J19" s="6">
        <v>5.3</v>
      </c>
      <c r="K19">
        <v>12</v>
      </c>
      <c r="L19" s="6">
        <v>13.233125000000001</v>
      </c>
      <c r="M19" s="8">
        <v>6.1531000000000002</v>
      </c>
      <c r="N19" s="8">
        <v>0.57656484257871066</v>
      </c>
      <c r="O19" s="6">
        <v>96.534999999999997</v>
      </c>
      <c r="P19" s="6">
        <v>18.68</v>
      </c>
      <c r="Q19">
        <v>7</v>
      </c>
      <c r="R19" s="6">
        <f>VLOOKUP(B19,'FFA Data (Risk)'!A:S,16,FALSE)</f>
        <v>42.05</v>
      </c>
    </row>
    <row r="20" spans="1:20">
      <c r="A20">
        <v>18</v>
      </c>
      <c r="B20" t="s">
        <v>43</v>
      </c>
      <c r="C20">
        <v>3</v>
      </c>
      <c r="D20" t="s">
        <v>1351</v>
      </c>
      <c r="E20" t="s">
        <v>44</v>
      </c>
      <c r="F20">
        <v>8</v>
      </c>
      <c r="G20">
        <v>2</v>
      </c>
      <c r="H20">
        <v>32</v>
      </c>
      <c r="I20" s="6">
        <v>17.399999999999999</v>
      </c>
      <c r="J20" s="6">
        <v>5.4</v>
      </c>
      <c r="K20">
        <v>15</v>
      </c>
      <c r="L20" s="6">
        <v>12.941875000000001</v>
      </c>
      <c r="M20" s="8">
        <v>6.4955999999999996</v>
      </c>
      <c r="N20" s="8">
        <v>0.60865817091454266</v>
      </c>
      <c r="O20" s="6">
        <v>79.011099999999999</v>
      </c>
      <c r="P20" s="6">
        <v>5.1128</v>
      </c>
      <c r="Q20">
        <v>8</v>
      </c>
      <c r="R20" s="6">
        <f>VLOOKUP(B20,'FFA Data (Risk)'!A:S,16,FALSE)</f>
        <v>40.950000000000003</v>
      </c>
    </row>
    <row r="21" spans="1:20">
      <c r="A21">
        <v>17</v>
      </c>
      <c r="B21" t="s">
        <v>51</v>
      </c>
      <c r="C21">
        <v>3</v>
      </c>
      <c r="D21" t="s">
        <v>1350</v>
      </c>
      <c r="E21" t="s">
        <v>41</v>
      </c>
      <c r="F21">
        <v>7</v>
      </c>
      <c r="G21">
        <v>7</v>
      </c>
      <c r="H21">
        <v>29</v>
      </c>
      <c r="I21" s="6">
        <v>17</v>
      </c>
      <c r="J21" s="6">
        <v>3.8</v>
      </c>
      <c r="K21">
        <v>16</v>
      </c>
      <c r="L21" s="6">
        <v>12.231249999999999</v>
      </c>
      <c r="M21" s="8">
        <v>4.8639000000000001</v>
      </c>
      <c r="N21" s="8">
        <v>0.45576274362818592</v>
      </c>
      <c r="O21" s="6">
        <v>76.698899999999995</v>
      </c>
      <c r="P21" s="6">
        <v>5.6848000000000001</v>
      </c>
      <c r="Q21">
        <v>9</v>
      </c>
      <c r="R21" s="6">
        <f>VLOOKUP(B21,'FFA Data (Risk)'!A:S,16,FALSE)</f>
        <v>40.75</v>
      </c>
    </row>
    <row r="22" spans="1:20">
      <c r="A22">
        <v>20</v>
      </c>
      <c r="B22" t="s">
        <v>46</v>
      </c>
      <c r="C22">
        <v>3</v>
      </c>
      <c r="D22" t="s">
        <v>1357</v>
      </c>
      <c r="E22" t="s">
        <v>47</v>
      </c>
      <c r="F22">
        <v>8</v>
      </c>
      <c r="G22">
        <v>1</v>
      </c>
      <c r="H22">
        <v>58</v>
      </c>
      <c r="I22" s="6">
        <v>21.1</v>
      </c>
      <c r="J22" s="6">
        <v>8.6</v>
      </c>
      <c r="K22">
        <v>20</v>
      </c>
      <c r="L22" s="6">
        <v>13.0275</v>
      </c>
      <c r="M22" s="8">
        <v>5.3857999999999997</v>
      </c>
      <c r="N22" s="8">
        <v>0.50466641679160418</v>
      </c>
      <c r="O22" s="6">
        <v>71.097800000000007</v>
      </c>
      <c r="P22" s="6">
        <v>7.6657999999999999</v>
      </c>
      <c r="Q22">
        <v>10</v>
      </c>
      <c r="R22" s="6">
        <f>VLOOKUP(B22,'FFA Data (Risk)'!A:S,16,FALSE)</f>
        <v>39.924999999999997</v>
      </c>
    </row>
    <row r="23" spans="1:20">
      <c r="A23">
        <v>19</v>
      </c>
      <c r="B23" s="13" t="s">
        <v>48</v>
      </c>
      <c r="C23">
        <v>3</v>
      </c>
      <c r="D23" t="s">
        <v>1353</v>
      </c>
      <c r="E23" t="s">
        <v>49</v>
      </c>
      <c r="F23">
        <v>9</v>
      </c>
      <c r="G23">
        <v>4</v>
      </c>
      <c r="H23">
        <v>40</v>
      </c>
      <c r="I23" s="6">
        <v>19.7</v>
      </c>
      <c r="J23" s="6">
        <v>6.4</v>
      </c>
      <c r="K23">
        <v>23</v>
      </c>
      <c r="L23" s="6">
        <v>11.445000000000002</v>
      </c>
      <c r="M23" s="8">
        <v>5.1813000000000002</v>
      </c>
      <c r="N23" s="8">
        <v>0.48550412293853074</v>
      </c>
      <c r="O23" s="6">
        <v>70.930400000000006</v>
      </c>
      <c r="P23" s="6">
        <v>21.146100000000001</v>
      </c>
      <c r="Q23">
        <v>11</v>
      </c>
      <c r="R23" s="6">
        <f>VLOOKUP(B23,'FFA Data (Risk)'!A:S,16,FALSE)</f>
        <v>28.524999999999999</v>
      </c>
    </row>
    <row r="24" spans="1:20">
      <c r="A24">
        <v>25</v>
      </c>
      <c r="B24" t="s">
        <v>63</v>
      </c>
      <c r="C24">
        <v>4</v>
      </c>
      <c r="D24" t="s">
        <v>1360</v>
      </c>
      <c r="E24" t="s">
        <v>64</v>
      </c>
      <c r="F24">
        <v>5</v>
      </c>
      <c r="G24">
        <v>10</v>
      </c>
      <c r="H24">
        <v>71</v>
      </c>
      <c r="I24" s="6">
        <v>25.8</v>
      </c>
      <c r="J24" s="6">
        <v>9.1</v>
      </c>
      <c r="K24">
        <v>27</v>
      </c>
      <c r="L24" s="6">
        <v>10.944375000000001</v>
      </c>
      <c r="M24" s="8">
        <v>4.7137000000000002</v>
      </c>
      <c r="N24" s="8">
        <v>0.44168853073463266</v>
      </c>
      <c r="O24" s="6">
        <v>55.933500000000002</v>
      </c>
      <c r="P24" s="6">
        <v>12.547599999999999</v>
      </c>
      <c r="Q24">
        <v>12</v>
      </c>
      <c r="R24" s="6">
        <f>VLOOKUP(B24,'FFA Data (Risk)'!A:S,16,FALSE)</f>
        <v>28.45</v>
      </c>
    </row>
    <row r="25" spans="1:20">
      <c r="A25">
        <v>29</v>
      </c>
      <c r="B25" t="s">
        <v>60</v>
      </c>
      <c r="C25">
        <v>4</v>
      </c>
      <c r="D25" t="s">
        <v>1362</v>
      </c>
      <c r="E25" t="s">
        <v>57</v>
      </c>
      <c r="F25">
        <v>10</v>
      </c>
      <c r="G25">
        <v>14</v>
      </c>
      <c r="H25">
        <v>46</v>
      </c>
      <c r="I25" s="6">
        <v>29</v>
      </c>
      <c r="J25" s="6">
        <v>6.6</v>
      </c>
      <c r="K25">
        <v>28</v>
      </c>
      <c r="L25" s="6">
        <v>10.28</v>
      </c>
      <c r="M25" s="8">
        <v>4.1993999999999998</v>
      </c>
      <c r="N25" s="8">
        <v>0.39349700149925032</v>
      </c>
      <c r="O25" s="6">
        <v>43.634900000000002</v>
      </c>
      <c r="P25" s="6">
        <v>0.80200000000000005</v>
      </c>
      <c r="Q25">
        <v>13</v>
      </c>
      <c r="R25" s="6">
        <f>VLOOKUP(B25,'FFA Data (Risk)'!A:S,16,FALSE)</f>
        <v>22.524999999999999</v>
      </c>
    </row>
    <row r="26" spans="1:20">
      <c r="A26">
        <v>37</v>
      </c>
      <c r="B26" s="13" t="s">
        <v>67</v>
      </c>
      <c r="C26">
        <v>6</v>
      </c>
      <c r="D26" t="s">
        <v>1371</v>
      </c>
      <c r="E26" t="s">
        <v>68</v>
      </c>
      <c r="F26">
        <v>9</v>
      </c>
      <c r="G26">
        <v>27</v>
      </c>
      <c r="H26">
        <v>80</v>
      </c>
      <c r="I26" s="6">
        <v>41.1</v>
      </c>
      <c r="J26" s="6">
        <v>13.6</v>
      </c>
      <c r="K26">
        <v>38</v>
      </c>
      <c r="L26" s="6">
        <v>9.9850000000000012</v>
      </c>
      <c r="M26" s="8">
        <v>8.4013000000000009</v>
      </c>
      <c r="N26" s="8">
        <v>0.78722826086956521</v>
      </c>
      <c r="O26" s="6">
        <v>43.136899999999997</v>
      </c>
      <c r="P26" s="6">
        <v>1.0705</v>
      </c>
      <c r="Q26">
        <v>14</v>
      </c>
      <c r="R26" s="6">
        <f>VLOOKUP(B26,'FFA Data (Risk)'!A:S,16,FALSE)</f>
        <v>13.375</v>
      </c>
    </row>
    <row r="27" spans="1:20">
      <c r="A27">
        <v>30</v>
      </c>
      <c r="B27" t="s">
        <v>66</v>
      </c>
      <c r="C27">
        <v>5</v>
      </c>
      <c r="D27" t="s">
        <v>1363</v>
      </c>
      <c r="E27" t="s">
        <v>62</v>
      </c>
      <c r="F27">
        <v>11</v>
      </c>
      <c r="G27">
        <v>20</v>
      </c>
      <c r="H27">
        <v>50</v>
      </c>
      <c r="I27" s="6">
        <v>33.299999999999997</v>
      </c>
      <c r="J27" s="6">
        <v>6.1</v>
      </c>
      <c r="K27">
        <v>34</v>
      </c>
      <c r="L27" s="6">
        <v>10.92</v>
      </c>
      <c r="M27" s="8">
        <v>5.28</v>
      </c>
      <c r="N27" s="8">
        <v>0.49475262368815592</v>
      </c>
      <c r="O27" s="6">
        <v>42.529000000000003</v>
      </c>
      <c r="P27" s="6">
        <v>1.8904000000000001</v>
      </c>
      <c r="Q27">
        <v>15</v>
      </c>
      <c r="R27" s="6">
        <f>VLOOKUP(B27,'FFA Data (Risk)'!A:S,16,FALSE)</f>
        <v>27.8</v>
      </c>
    </row>
    <row r="28" spans="1:20">
      <c r="A28">
        <v>34</v>
      </c>
      <c r="B28" t="s">
        <v>70</v>
      </c>
      <c r="C28">
        <v>6</v>
      </c>
      <c r="D28" t="s">
        <v>1370</v>
      </c>
      <c r="E28" t="s">
        <v>71</v>
      </c>
      <c r="F28">
        <v>10</v>
      </c>
      <c r="G28">
        <v>28</v>
      </c>
      <c r="H28">
        <v>56</v>
      </c>
      <c r="I28" s="6">
        <v>38.9</v>
      </c>
      <c r="J28" s="6">
        <v>7.4</v>
      </c>
      <c r="K28">
        <v>32</v>
      </c>
      <c r="L28" s="6">
        <v>10.771250000000002</v>
      </c>
      <c r="M28" s="8">
        <v>4.6154999999999999</v>
      </c>
      <c r="N28" s="8">
        <v>0.43248688155922038</v>
      </c>
      <c r="O28" s="6">
        <v>41.603700000000003</v>
      </c>
      <c r="P28" s="6">
        <v>2.0173000000000001</v>
      </c>
      <c r="Q28">
        <v>16</v>
      </c>
      <c r="R28" s="6">
        <f>VLOOKUP(B28,'FFA Data (Risk)'!A:S,16,FALSE)</f>
        <v>25.95</v>
      </c>
    </row>
    <row r="29" spans="1:20">
      <c r="A29">
        <v>44</v>
      </c>
      <c r="B29" t="s">
        <v>84</v>
      </c>
      <c r="C29">
        <v>7</v>
      </c>
      <c r="D29" t="s">
        <v>1379</v>
      </c>
      <c r="E29" t="s">
        <v>85</v>
      </c>
      <c r="F29">
        <v>10</v>
      </c>
      <c r="G29">
        <v>18</v>
      </c>
      <c r="H29">
        <v>90</v>
      </c>
      <c r="I29" s="6">
        <v>48</v>
      </c>
      <c r="J29" s="6">
        <v>13.3</v>
      </c>
      <c r="K29">
        <v>37</v>
      </c>
      <c r="L29" s="6">
        <v>10.508125</v>
      </c>
      <c r="M29" s="8">
        <v>6.4682000000000004</v>
      </c>
      <c r="N29" s="8">
        <v>0.60609070464767612</v>
      </c>
      <c r="O29" s="6">
        <v>39.673499999999997</v>
      </c>
      <c r="P29" s="6">
        <v>0.30380000000000001</v>
      </c>
      <c r="Q29">
        <v>17</v>
      </c>
      <c r="R29" s="6">
        <f>VLOOKUP(B29,'FFA Data (Risk)'!A:S,16,FALSE)</f>
        <v>20.324999999999999</v>
      </c>
    </row>
    <row r="30" spans="1:20">
      <c r="A30">
        <v>39</v>
      </c>
      <c r="B30" t="s">
        <v>82</v>
      </c>
      <c r="C30">
        <v>6</v>
      </c>
      <c r="D30" t="s">
        <v>1374</v>
      </c>
      <c r="E30" t="s">
        <v>83</v>
      </c>
      <c r="F30">
        <v>6</v>
      </c>
      <c r="G30">
        <v>18</v>
      </c>
      <c r="H30">
        <v>75</v>
      </c>
      <c r="I30" s="6">
        <v>41.9</v>
      </c>
      <c r="J30" s="6">
        <v>11.3</v>
      </c>
      <c r="K30">
        <v>36</v>
      </c>
      <c r="L30" s="6">
        <v>10.009375</v>
      </c>
      <c r="M30" s="8">
        <v>6.2796000000000003</v>
      </c>
      <c r="N30" s="8">
        <v>0.58841829085457276</v>
      </c>
      <c r="O30" s="6">
        <v>39.499299999999998</v>
      </c>
      <c r="P30" s="6">
        <v>6.1296999999999997</v>
      </c>
      <c r="Q30">
        <v>18</v>
      </c>
      <c r="R30" s="6">
        <f>VLOOKUP(B30,'FFA Data (Risk)'!A:S,16,FALSE)</f>
        <v>19.3</v>
      </c>
    </row>
    <row r="31" spans="1:20">
      <c r="A31">
        <v>33</v>
      </c>
      <c r="B31" t="s">
        <v>72</v>
      </c>
      <c r="C31">
        <v>6</v>
      </c>
      <c r="D31" t="s">
        <v>1365</v>
      </c>
      <c r="E31" t="s">
        <v>73</v>
      </c>
      <c r="F31">
        <v>8</v>
      </c>
      <c r="G31">
        <v>23</v>
      </c>
      <c r="H31">
        <v>50</v>
      </c>
      <c r="I31" s="6">
        <v>38.200000000000003</v>
      </c>
      <c r="J31" s="6">
        <v>6.6</v>
      </c>
      <c r="K31">
        <v>35</v>
      </c>
      <c r="L31" s="6">
        <v>10.567499999999999</v>
      </c>
      <c r="M31" s="8">
        <v>4.5717999999999996</v>
      </c>
      <c r="N31" s="8">
        <v>0.42839205397301344</v>
      </c>
      <c r="O31" s="6">
        <v>39.24</v>
      </c>
      <c r="P31" s="6">
        <v>12.174200000000001</v>
      </c>
      <c r="Q31">
        <v>19</v>
      </c>
      <c r="R31" s="6">
        <f>VLOOKUP(B31,'FFA Data (Risk)'!A:S,16,FALSE)</f>
        <v>24.574999999999999</v>
      </c>
    </row>
    <row r="32" spans="1:20">
      <c r="A32">
        <v>38</v>
      </c>
      <c r="B32" t="s">
        <v>80</v>
      </c>
      <c r="C32">
        <v>6</v>
      </c>
      <c r="D32" t="s">
        <v>1372</v>
      </c>
      <c r="E32" t="s">
        <v>75</v>
      </c>
      <c r="F32">
        <v>5</v>
      </c>
      <c r="G32">
        <v>20</v>
      </c>
      <c r="H32">
        <v>102</v>
      </c>
      <c r="I32" s="6">
        <v>41.8</v>
      </c>
      <c r="J32" s="6">
        <v>14.4</v>
      </c>
      <c r="K32">
        <v>47</v>
      </c>
      <c r="L32" s="6">
        <v>9.2493749999999988</v>
      </c>
      <c r="M32" s="8">
        <v>6.9047000000000001</v>
      </c>
      <c r="N32" s="8">
        <v>0.64699212893553215</v>
      </c>
      <c r="O32" s="6">
        <v>27.499199999999998</v>
      </c>
      <c r="P32" s="6">
        <v>2.4159000000000002</v>
      </c>
      <c r="Q32">
        <v>20</v>
      </c>
      <c r="R32" s="6">
        <f>VLOOKUP(B32,'FFA Data (Risk)'!A:S,16,FALSE)</f>
        <v>18.600000000000001</v>
      </c>
    </row>
    <row r="33" spans="1:21">
      <c r="R33" s="6"/>
    </row>
    <row r="34" spans="1:21">
      <c r="A34" t="s">
        <v>245</v>
      </c>
      <c r="B34" t="s">
        <v>246</v>
      </c>
      <c r="C34" t="s">
        <v>247</v>
      </c>
      <c r="D34" t="s">
        <v>248</v>
      </c>
      <c r="E34" t="s">
        <v>249</v>
      </c>
      <c r="F34" t="s">
        <v>250</v>
      </c>
      <c r="G34" t="s">
        <v>251</v>
      </c>
      <c r="H34" t="s">
        <v>252</v>
      </c>
      <c r="I34" s="6" t="s">
        <v>253</v>
      </c>
      <c r="J34" s="6" t="s">
        <v>254</v>
      </c>
      <c r="K34" t="s">
        <v>255</v>
      </c>
      <c r="L34" s="6" t="s">
        <v>6</v>
      </c>
      <c r="M34" s="6" t="s">
        <v>720</v>
      </c>
      <c r="N34" s="8" t="s">
        <v>1227</v>
      </c>
      <c r="O34" s="6" t="s">
        <v>710</v>
      </c>
      <c r="P34" s="6" t="s">
        <v>715</v>
      </c>
      <c r="Q34" s="5" t="s">
        <v>1326</v>
      </c>
      <c r="R34" s="6" t="s">
        <v>1331</v>
      </c>
    </row>
    <row r="35" spans="1:21">
      <c r="A35">
        <v>24</v>
      </c>
      <c r="B35" t="s">
        <v>56</v>
      </c>
      <c r="C35">
        <v>4</v>
      </c>
      <c r="D35" t="s">
        <v>1355</v>
      </c>
      <c r="E35" t="s">
        <v>57</v>
      </c>
      <c r="F35">
        <v>10</v>
      </c>
      <c r="G35">
        <v>18</v>
      </c>
      <c r="H35">
        <v>41</v>
      </c>
      <c r="I35" s="6">
        <v>25.6</v>
      </c>
      <c r="J35" s="6">
        <v>4.0999999999999996</v>
      </c>
      <c r="K35">
        <v>18</v>
      </c>
      <c r="L35" s="6">
        <v>20.338625</v>
      </c>
      <c r="M35" s="8">
        <v>4.6223999999999998</v>
      </c>
      <c r="N35" s="8">
        <v>0.43313343328335829</v>
      </c>
      <c r="O35" s="6">
        <v>70.896799999999999</v>
      </c>
      <c r="P35" s="6">
        <v>15.4445</v>
      </c>
      <c r="Q35" s="5">
        <v>1</v>
      </c>
      <c r="R35" s="6">
        <f>VLOOKUP(B35,'FFA Data (Risk)'!A:S,16,FALSE)</f>
        <v>38.475000000000001</v>
      </c>
      <c r="T35" t="s">
        <v>1330</v>
      </c>
    </row>
    <row r="36" spans="1:21">
      <c r="A36">
        <v>26</v>
      </c>
      <c r="B36" t="s">
        <v>59</v>
      </c>
      <c r="C36">
        <v>4</v>
      </c>
      <c r="D36" t="s">
        <v>1358</v>
      </c>
      <c r="E36" t="s">
        <v>22</v>
      </c>
      <c r="F36">
        <v>7</v>
      </c>
      <c r="G36">
        <v>21</v>
      </c>
      <c r="H36">
        <v>42</v>
      </c>
      <c r="I36" s="6">
        <v>27.5</v>
      </c>
      <c r="J36" s="6">
        <v>4.5999999999999996</v>
      </c>
      <c r="K36">
        <v>21</v>
      </c>
      <c r="L36" s="6">
        <v>20.521000000000001</v>
      </c>
      <c r="M36" s="8">
        <v>4.9494999999999996</v>
      </c>
      <c r="N36" s="8">
        <v>0.46378373313343324</v>
      </c>
      <c r="O36" s="6">
        <v>65.901700000000005</v>
      </c>
      <c r="P36" s="6">
        <v>28.434100000000001</v>
      </c>
      <c r="Q36" s="5">
        <v>2</v>
      </c>
      <c r="R36" s="6">
        <f>VLOOKUP(B36,'FFA Data (Risk)'!A:S,16,FALSE)</f>
        <v>41.274999999999999</v>
      </c>
      <c r="T36" t="s">
        <v>1328</v>
      </c>
      <c r="U36">
        <v>7</v>
      </c>
    </row>
    <row r="37" spans="1:21">
      <c r="A37">
        <v>45</v>
      </c>
      <c r="B37" t="s">
        <v>89</v>
      </c>
      <c r="C37">
        <v>7</v>
      </c>
      <c r="D37" t="s">
        <v>1375</v>
      </c>
      <c r="E37" t="s">
        <v>32</v>
      </c>
      <c r="F37">
        <v>9</v>
      </c>
      <c r="G37">
        <v>31</v>
      </c>
      <c r="H37">
        <v>81</v>
      </c>
      <c r="I37" s="6">
        <v>48.8</v>
      </c>
      <c r="J37" s="6">
        <v>12.3</v>
      </c>
      <c r="K37">
        <v>59</v>
      </c>
      <c r="L37" s="6">
        <v>18.7255</v>
      </c>
      <c r="M37" s="8">
        <v>3.9064000000000001</v>
      </c>
      <c r="N37" s="8">
        <v>0.36604197901049473</v>
      </c>
      <c r="O37" s="6">
        <v>45.003</v>
      </c>
      <c r="P37" s="6">
        <v>18.1432</v>
      </c>
      <c r="Q37" s="5">
        <v>3</v>
      </c>
      <c r="R37" s="6">
        <f>VLOOKUP(B37,'FFA Data (Risk)'!A:S,16,FALSE)</f>
        <v>25.074999999999999</v>
      </c>
    </row>
    <row r="38" spans="1:21">
      <c r="A38">
        <v>48</v>
      </c>
      <c r="B38" t="s">
        <v>93</v>
      </c>
      <c r="C38">
        <v>8</v>
      </c>
      <c r="D38" t="s">
        <v>1377</v>
      </c>
      <c r="E38" t="s">
        <v>24</v>
      </c>
      <c r="F38">
        <v>7</v>
      </c>
      <c r="G38">
        <v>32</v>
      </c>
      <c r="H38">
        <v>94</v>
      </c>
      <c r="I38" s="6">
        <v>51.5</v>
      </c>
      <c r="J38" s="6">
        <v>13.7</v>
      </c>
      <c r="K38">
        <v>50</v>
      </c>
      <c r="L38" s="6">
        <v>18.567625</v>
      </c>
      <c r="M38" s="8">
        <v>3.0011999999999999</v>
      </c>
      <c r="N38" s="8">
        <v>0.28122188905547224</v>
      </c>
      <c r="O38" s="6">
        <v>29.932400000000001</v>
      </c>
      <c r="P38" s="6">
        <v>10.520300000000001</v>
      </c>
      <c r="Q38" s="5">
        <v>4</v>
      </c>
      <c r="R38" s="6">
        <f>VLOOKUP(B38,'FFA Data (Risk)'!A:S,16,FALSE)</f>
        <v>21.65</v>
      </c>
      <c r="T38" t="s">
        <v>1539</v>
      </c>
    </row>
    <row r="39" spans="1:21">
      <c r="A39">
        <v>54</v>
      </c>
      <c r="B39" t="s">
        <v>100</v>
      </c>
      <c r="C39">
        <v>8</v>
      </c>
      <c r="D39" t="s">
        <v>1387</v>
      </c>
      <c r="E39" t="s">
        <v>62</v>
      </c>
      <c r="F39">
        <v>11</v>
      </c>
      <c r="G39">
        <v>40</v>
      </c>
      <c r="H39">
        <v>103</v>
      </c>
      <c r="I39" s="6">
        <v>53.8</v>
      </c>
      <c r="J39" s="6">
        <v>12.7</v>
      </c>
      <c r="K39">
        <v>60</v>
      </c>
      <c r="L39" s="6">
        <v>18.309125000000002</v>
      </c>
      <c r="M39" s="8">
        <v>2.9586000000000001</v>
      </c>
      <c r="N39" s="8">
        <v>0.27723013493253373</v>
      </c>
      <c r="O39" s="6">
        <v>23.787299999999998</v>
      </c>
      <c r="P39" s="6">
        <v>9.2070000000000007</v>
      </c>
      <c r="Q39" s="5">
        <v>5</v>
      </c>
      <c r="R39" s="6">
        <f>VLOOKUP(B39,'FFA Data (Risk)'!A:S,16,FALSE)</f>
        <v>19.649999999999999</v>
      </c>
    </row>
    <row r="40" spans="1:21">
      <c r="A40">
        <v>66</v>
      </c>
      <c r="B40" t="s">
        <v>111</v>
      </c>
      <c r="C40">
        <v>10</v>
      </c>
      <c r="D40" t="s">
        <v>1400</v>
      </c>
      <c r="E40" t="s">
        <v>26</v>
      </c>
      <c r="F40">
        <v>10</v>
      </c>
      <c r="G40">
        <v>47</v>
      </c>
      <c r="H40">
        <v>117</v>
      </c>
      <c r="I40" s="6">
        <v>65.8</v>
      </c>
      <c r="J40" s="6">
        <v>13.9</v>
      </c>
      <c r="K40">
        <v>73</v>
      </c>
      <c r="L40" s="6">
        <v>17.486124999999998</v>
      </c>
      <c r="M40" s="8">
        <v>3.3176999999999999</v>
      </c>
      <c r="N40" s="8">
        <v>0.31087893553223384</v>
      </c>
      <c r="O40" s="6">
        <v>15.036899999999999</v>
      </c>
      <c r="P40" s="6">
        <v>1.1353</v>
      </c>
      <c r="Q40" s="5">
        <v>6</v>
      </c>
      <c r="R40" s="6">
        <f>VLOOKUP(B40,'FFA Data (Risk)'!A:S,16,FALSE)</f>
        <v>12</v>
      </c>
    </row>
    <row r="41" spans="1:21">
      <c r="A41">
        <v>79</v>
      </c>
      <c r="B41" s="13" t="s">
        <v>112</v>
      </c>
      <c r="C41">
        <v>12</v>
      </c>
      <c r="D41" t="s">
        <v>1409</v>
      </c>
      <c r="E41" t="s">
        <v>75</v>
      </c>
      <c r="F41">
        <v>5</v>
      </c>
      <c r="G41">
        <v>44</v>
      </c>
      <c r="H41">
        <v>134</v>
      </c>
      <c r="I41" s="6">
        <v>85.2</v>
      </c>
      <c r="J41" s="6">
        <v>17.600000000000001</v>
      </c>
      <c r="K41">
        <v>99</v>
      </c>
      <c r="L41" s="6">
        <f>VLOOKUP(B41,'PPG Lookup'!A:B,2,FALSE)</f>
        <v>17.202625000000001</v>
      </c>
      <c r="M41" s="8">
        <f>VLOOKUP(B41,'FFA Data (Risk)'!A:S,19,FALSE)</f>
        <v>6.9166999999999996</v>
      </c>
      <c r="N41" s="8">
        <f>(M41-MIN(M:M))/(MAX(M:M)-MIN(M:M))</f>
        <v>0.57325431155553053</v>
      </c>
      <c r="O41" s="6">
        <f>VLOOKUP(B41,'FFA Data (Risk)'!A:S,6,FALSE)</f>
        <v>14.1236</v>
      </c>
      <c r="P41" s="6">
        <f>VLOOKUP(B41,'FFA Data (Risk)'!A:S,13,FALSE)</f>
        <v>2.8448000000000002</v>
      </c>
      <c r="Q41" s="5">
        <f>VLOOKUP(B41,'FFA Data (Risk)'!A:S,11,FALSE)</f>
        <v>7</v>
      </c>
      <c r="R41" s="6">
        <f>VLOOKUP(B41,'FFA Data (Risk)'!A:S,16,FALSE)</f>
        <v>9.7750000000000004</v>
      </c>
    </row>
    <row r="42" spans="1:21">
      <c r="A42">
        <v>58</v>
      </c>
      <c r="B42" t="s">
        <v>106</v>
      </c>
      <c r="C42">
        <v>9</v>
      </c>
      <c r="D42" t="s">
        <v>1390</v>
      </c>
      <c r="E42" t="s">
        <v>15</v>
      </c>
      <c r="F42">
        <v>11</v>
      </c>
      <c r="G42">
        <v>33</v>
      </c>
      <c r="H42">
        <v>94</v>
      </c>
      <c r="I42" s="6">
        <v>57.8</v>
      </c>
      <c r="J42" s="6">
        <v>13.9</v>
      </c>
      <c r="K42">
        <v>61</v>
      </c>
      <c r="L42" s="6">
        <v>16.884249999999998</v>
      </c>
      <c r="M42" s="8">
        <v>3.9281000000000001</v>
      </c>
      <c r="N42" s="8">
        <v>0.36807533733133435</v>
      </c>
      <c r="O42" s="6">
        <v>13.6797</v>
      </c>
      <c r="P42" s="6">
        <v>7.4554999999999998</v>
      </c>
      <c r="Q42" s="5">
        <v>8</v>
      </c>
      <c r="R42" s="6">
        <f>VLOOKUP(B42,'FFA Data (Risk)'!A:S,16,FALSE)</f>
        <v>14.025</v>
      </c>
    </row>
    <row r="43" spans="1:21">
      <c r="A43">
        <v>69</v>
      </c>
      <c r="B43" t="s">
        <v>120</v>
      </c>
      <c r="C43">
        <v>10</v>
      </c>
      <c r="D43" t="s">
        <v>1402</v>
      </c>
      <c r="E43" t="s">
        <v>28</v>
      </c>
      <c r="F43">
        <v>6</v>
      </c>
      <c r="G43">
        <v>49</v>
      </c>
      <c r="H43">
        <v>135</v>
      </c>
      <c r="I43" s="6">
        <v>71.400000000000006</v>
      </c>
      <c r="J43" s="6">
        <v>15.5</v>
      </c>
      <c r="K43">
        <v>81</v>
      </c>
      <c r="L43" s="6">
        <v>16.679999999999996</v>
      </c>
      <c r="M43" s="8">
        <v>2.8349000000000002</v>
      </c>
      <c r="N43" s="8">
        <v>0.26563905547226385</v>
      </c>
      <c r="O43" s="6">
        <v>8.8779000000000003</v>
      </c>
      <c r="P43" s="6">
        <v>6.4478999999999997</v>
      </c>
      <c r="Q43" s="5">
        <v>9</v>
      </c>
      <c r="R43" s="6">
        <f>VLOOKUP(B43,'FFA Data (Risk)'!A:S,16,FALSE)</f>
        <v>9.875</v>
      </c>
    </row>
  </sheetData>
  <sortState ref="A35:R43">
    <sortCondition descending="1" ref="O35:O43"/>
  </sortState>
  <conditionalFormatting sqref="M2:M10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P2:P10">
    <cfRule type="colorScale" priority="7">
      <colorScale>
        <cfvo type="min" val="0"/>
        <cfvo type="max" val="0"/>
        <color rgb="FFFCFCFF"/>
        <color rgb="FF63BE7B"/>
      </colorScale>
    </cfRule>
  </conditionalFormatting>
  <conditionalFormatting sqref="P13:P32">
    <cfRule type="colorScale" priority="6">
      <colorScale>
        <cfvo type="min" val="0"/>
        <cfvo type="max" val="0"/>
        <color rgb="FFFCFCFF"/>
        <color rgb="FF63BE7B"/>
      </colorScale>
    </cfRule>
  </conditionalFormatting>
  <conditionalFormatting sqref="M13:M32">
    <cfRule type="colorScale" priority="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P35:P42">
    <cfRule type="colorScale" priority="4">
      <colorScale>
        <cfvo type="min" val="0"/>
        <cfvo type="max" val="0"/>
        <color rgb="FFFCFCFF"/>
        <color rgb="FF63BE7B"/>
      </colorScale>
    </cfRule>
  </conditionalFormatting>
  <conditionalFormatting sqref="M35:M42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M43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P43">
    <cfRule type="colorScale" priority="1">
      <colorScale>
        <cfvo type="min" val="0"/>
        <cfvo type="max" val="0"/>
        <color rgb="FFFCFCFF"/>
        <color rgb="FF63BE7B"/>
      </colorScale>
    </cfRule>
  </conditionalFormatting>
  <hyperlinks>
    <hyperlink ref="B1" r:id="rId1" display="http://www.google.com/url?q=http%3A%2F%2FPlayer.Name&amp;sa=D&amp;sntz=1&amp;usg=AFQjCNG_EtoPCl5OypjT3CB-t569zAuF0Q"/>
    <hyperlink ref="B12" r:id="rId2" display="http://www.google.com/url?q=http%3A%2F%2FPlayer.Name&amp;sa=D&amp;sntz=1&amp;usg=AFQjCNG_EtoPCl5OypjT3CB-t569zAuF0Q"/>
    <hyperlink ref="B34" r:id="rId3" display="http://www.google.com/url?q=http%3A%2F%2FPlayer.Name&amp;sa=D&amp;sntz=1&amp;usg=AFQjCNG_EtoPCl5OypjT3CB-t569zAuF0Q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A12" sqref="A12:B17"/>
    </sheetView>
  </sheetViews>
  <sheetFormatPr defaultRowHeight="15"/>
  <cols>
    <col min="1" max="1" width="33.28515625" bestFit="1" customWidth="1"/>
    <col min="2" max="2" width="4.140625" bestFit="1" customWidth="1"/>
    <col min="3" max="3" width="4.5703125" bestFit="1" customWidth="1"/>
    <col min="4" max="4" width="4.140625" style="6" bestFit="1" customWidth="1"/>
    <col min="5" max="5" width="4.140625" style="7" bestFit="1" customWidth="1"/>
    <col min="6" max="6" width="4.5703125" style="6" bestFit="1" customWidth="1"/>
    <col min="8" max="8" width="4" bestFit="1" customWidth="1"/>
    <col min="9" max="9" width="2" bestFit="1" customWidth="1"/>
    <col min="10" max="10" width="4" bestFit="1" customWidth="1"/>
  </cols>
  <sheetData>
    <row r="1" spans="1:10" ht="15.75" thickBot="1"/>
    <row r="2" spans="1:10">
      <c r="A2" s="20" t="s">
        <v>1553</v>
      </c>
      <c r="B2" s="21" t="s">
        <v>248</v>
      </c>
      <c r="C2" s="21" t="s">
        <v>10</v>
      </c>
      <c r="D2" s="22" t="s">
        <v>720</v>
      </c>
      <c r="E2" s="23" t="s">
        <v>247</v>
      </c>
      <c r="F2" s="22" t="s">
        <v>615</v>
      </c>
      <c r="G2" s="21"/>
      <c r="H2" s="21"/>
      <c r="I2" s="21"/>
      <c r="J2" s="24"/>
    </row>
    <row r="3" spans="1:10">
      <c r="A3" s="25" t="s">
        <v>20</v>
      </c>
      <c r="B3" s="26" t="s">
        <v>2</v>
      </c>
      <c r="C3" s="26">
        <v>60</v>
      </c>
      <c r="D3" s="17">
        <f>VLOOKUP(A3,'FFA Data (Risk)'!A:T,19,FALSE)</f>
        <v>5.3798000000000004</v>
      </c>
      <c r="E3" s="19">
        <f>VLOOKUP(A3,player_info!B:C,2,FALSE)</f>
        <v>1</v>
      </c>
      <c r="F3" s="17">
        <f>VLOOKUP(A3,'PPG Lookup'!A:B,2,FALSE)</f>
        <v>14.073124999999999</v>
      </c>
      <c r="G3" s="26"/>
      <c r="H3" s="26" t="s">
        <v>2</v>
      </c>
      <c r="I3" s="26">
        <f>COUNTIF(B3:B8,H3)</f>
        <v>2</v>
      </c>
      <c r="J3" s="27">
        <f>SUMIF(B3:B8,H3,C3:C8)</f>
        <v>73</v>
      </c>
    </row>
    <row r="4" spans="1:10">
      <c r="A4" s="25" t="s">
        <v>21</v>
      </c>
      <c r="B4" s="26" t="s">
        <v>1</v>
      </c>
      <c r="C4" s="26">
        <v>54</v>
      </c>
      <c r="D4" s="17">
        <f>VLOOKUP(A4,'FFA Data (Risk)'!A:T,19,FALSE)</f>
        <v>7.9901999999999997</v>
      </c>
      <c r="E4" s="19">
        <f>VLOOKUP(A4,player_info!B:C,2,FALSE)</f>
        <v>1</v>
      </c>
      <c r="F4" s="17">
        <f>VLOOKUP(A4,'PPG Lookup'!A:B,2,FALSE)</f>
        <v>14.378124999999999</v>
      </c>
      <c r="G4" s="26"/>
      <c r="H4" s="26" t="s">
        <v>1</v>
      </c>
      <c r="I4" s="26">
        <f>COUNTIF(B3:B8,H4)</f>
        <v>3</v>
      </c>
      <c r="J4" s="27">
        <f>SUMIF(B3:B8,H4,C3:C8)</f>
        <v>90</v>
      </c>
    </row>
    <row r="5" spans="1:10">
      <c r="A5" s="25" t="s">
        <v>48</v>
      </c>
      <c r="B5" s="26" t="s">
        <v>1</v>
      </c>
      <c r="C5" s="26">
        <v>26</v>
      </c>
      <c r="D5" s="17">
        <f>VLOOKUP(A5,'FFA Data (Risk)'!A:T,19,FALSE)</f>
        <v>5.1813000000000002</v>
      </c>
      <c r="E5" s="19">
        <f>VLOOKUP(A5,player_info!B:C,2,FALSE)</f>
        <v>3</v>
      </c>
      <c r="F5" s="17">
        <f>VLOOKUP(A5,'PPG Lookup'!A:B,2,FALSE)</f>
        <v>11.445000000000002</v>
      </c>
      <c r="G5" s="26"/>
      <c r="H5" s="26" t="s">
        <v>0</v>
      </c>
      <c r="I5" s="26">
        <f>COUNTIF(B3:B8,H5)</f>
        <v>1</v>
      </c>
      <c r="J5" s="27">
        <f>SUMIF(B3:B8,H5,C3:C8)</f>
        <v>23</v>
      </c>
    </row>
    <row r="6" spans="1:10">
      <c r="A6" s="25" t="s">
        <v>89</v>
      </c>
      <c r="B6" s="26" t="s">
        <v>0</v>
      </c>
      <c r="C6" s="26">
        <v>23</v>
      </c>
      <c r="D6" s="17">
        <f>VLOOKUP(A6,'FFA Data (Risk)'!A:T,19,FALSE)</f>
        <v>3.9064000000000001</v>
      </c>
      <c r="E6" s="19">
        <f>VLOOKUP(A6,player_info!B:C,2,FALSE)</f>
        <v>7</v>
      </c>
      <c r="F6" s="17">
        <f>VLOOKUP(A6,'PPG Lookup'!A:B,2,FALSE)</f>
        <v>18.7255</v>
      </c>
      <c r="G6" s="26"/>
      <c r="H6" s="26"/>
      <c r="I6" s="26"/>
      <c r="J6" s="27"/>
    </row>
    <row r="7" spans="1:10">
      <c r="A7" s="25" t="s">
        <v>67</v>
      </c>
      <c r="B7" s="26" t="s">
        <v>1</v>
      </c>
      <c r="C7" s="26">
        <v>10</v>
      </c>
      <c r="D7" s="17">
        <f>VLOOKUP(A7,'FFA Data (Risk)'!A:T,19,FALSE)</f>
        <v>8.4013000000000009</v>
      </c>
      <c r="E7" s="19">
        <f>VLOOKUP(A7,player_info!B:C,2,FALSE)</f>
        <v>6</v>
      </c>
      <c r="F7" s="17">
        <f>VLOOKUP(A7,'PPG Lookup'!A:B,2,FALSE)</f>
        <v>9.9850000000000012</v>
      </c>
      <c r="G7" s="26"/>
      <c r="H7" s="26"/>
      <c r="I7" s="26"/>
      <c r="J7" s="27"/>
    </row>
    <row r="8" spans="1:10">
      <c r="A8" s="25" t="s">
        <v>77</v>
      </c>
      <c r="B8" s="26" t="s">
        <v>2</v>
      </c>
      <c r="C8" s="3">
        <v>13</v>
      </c>
      <c r="D8" s="16">
        <f>VLOOKUP(A8,'FFA Data (Risk)'!A:T,19,FALSE)</f>
        <v>7.2061000000000002</v>
      </c>
      <c r="E8" s="18">
        <f>VLOOKUP(A8,player_info!B:C,2,FALSE)</f>
        <v>6</v>
      </c>
      <c r="F8" s="17">
        <f>VLOOKUP(A8,'PPG Lookup'!A:B,2,FALSE)</f>
        <v>9.0818750000000001</v>
      </c>
      <c r="G8" s="26"/>
      <c r="H8" s="26"/>
      <c r="I8" s="26"/>
      <c r="J8" s="27"/>
    </row>
    <row r="9" spans="1:10">
      <c r="A9" s="25"/>
      <c r="B9" s="26"/>
      <c r="C9" s="26">
        <f>SUM(C3:C8)</f>
        <v>186</v>
      </c>
      <c r="D9" s="17">
        <f>AVERAGE(D3:D8)</f>
        <v>6.3441833333333335</v>
      </c>
      <c r="E9" s="17">
        <f>AVERAGE(E3:E8)</f>
        <v>4</v>
      </c>
      <c r="F9" s="17">
        <f>SUM(F3:F8)+16</f>
        <v>93.688625000000002</v>
      </c>
      <c r="G9" s="26"/>
      <c r="H9" s="26"/>
      <c r="I9" s="26"/>
      <c r="J9" s="27"/>
    </row>
    <row r="10" spans="1:10">
      <c r="A10" s="25"/>
      <c r="B10" s="26"/>
      <c r="C10" s="26"/>
      <c r="D10" s="17"/>
      <c r="E10" s="19"/>
      <c r="F10" s="17"/>
      <c r="G10" s="26"/>
      <c r="H10" s="26"/>
      <c r="I10" s="26"/>
      <c r="J10" s="27"/>
    </row>
    <row r="11" spans="1:10" s="14" customFormat="1">
      <c r="A11" s="28" t="s">
        <v>1554</v>
      </c>
      <c r="B11" s="26" t="s">
        <v>248</v>
      </c>
      <c r="C11" s="26" t="s">
        <v>10</v>
      </c>
      <c r="D11" s="17" t="s">
        <v>720</v>
      </c>
      <c r="E11" s="19" t="s">
        <v>247</v>
      </c>
      <c r="F11" s="17" t="s">
        <v>615</v>
      </c>
      <c r="G11" s="29"/>
      <c r="H11" s="29"/>
      <c r="I11" s="29"/>
      <c r="J11" s="30"/>
    </row>
    <row r="12" spans="1:10" s="14" customFormat="1">
      <c r="A12" s="31" t="s">
        <v>23</v>
      </c>
      <c r="B12" s="29" t="s">
        <v>2</v>
      </c>
      <c r="C12" s="29">
        <v>52</v>
      </c>
      <c r="D12" s="17">
        <f>VLOOKUP(A12,'FFA Data (Risk)'!A:T,19,FALSE)</f>
        <v>5.6851000000000003</v>
      </c>
      <c r="E12" s="19">
        <f>VLOOKUP(A12,player_info!B:C,2,FALSE)</f>
        <v>2</v>
      </c>
      <c r="F12" s="17">
        <f>VLOOKUP(A12,'PPG Lookup'!A:B,2,FALSE)</f>
        <v>13.67625</v>
      </c>
      <c r="G12" s="29"/>
      <c r="H12" s="29" t="s">
        <v>2</v>
      </c>
      <c r="I12" s="29">
        <f>COUNTIF(B12:B17,H12)</f>
        <v>3</v>
      </c>
      <c r="J12" s="30">
        <f>SUMIF(B12:B17,H12,C12:C17)</f>
        <v>113</v>
      </c>
    </row>
    <row r="13" spans="1:10" s="14" customFormat="1">
      <c r="A13" s="31" t="s">
        <v>25</v>
      </c>
      <c r="B13" s="29" t="s">
        <v>2</v>
      </c>
      <c r="C13" s="29">
        <v>48</v>
      </c>
      <c r="D13" s="17">
        <f>VLOOKUP(A13,'FFA Data (Risk)'!A:T,19,FALSE)</f>
        <v>8.3867999999999991</v>
      </c>
      <c r="E13" s="19">
        <f>VLOOKUP(A13,player_info!B:C,2,FALSE)</f>
        <v>2</v>
      </c>
      <c r="F13" s="17">
        <f>VLOOKUP(A13,'PPG Lookup'!A:B,2,FALSE)</f>
        <v>12.987500000000001</v>
      </c>
      <c r="G13" s="29"/>
      <c r="H13" s="29" t="s">
        <v>1</v>
      </c>
      <c r="I13" s="29">
        <f>COUNTIF(B12:B17,H13)</f>
        <v>2</v>
      </c>
      <c r="J13" s="30">
        <f>SUMIF(B12:B17,H13,C12:C17)</f>
        <v>46</v>
      </c>
    </row>
    <row r="14" spans="1:10" s="14" customFormat="1">
      <c r="A14" s="31" t="s">
        <v>33</v>
      </c>
      <c r="B14" s="29" t="s">
        <v>1</v>
      </c>
      <c r="C14" s="29">
        <v>36</v>
      </c>
      <c r="D14" s="17">
        <f>VLOOKUP(A14,'FFA Data (Risk)'!A:T,19,FALSE)</f>
        <v>5.8365999999999998</v>
      </c>
      <c r="E14" s="19">
        <f>VLOOKUP(A14,player_info!B:C,2,FALSE)</f>
        <v>2</v>
      </c>
      <c r="F14" s="17">
        <f>VLOOKUP(A14,'PPG Lookup'!A:B,2,FALSE)</f>
        <v>13.95</v>
      </c>
      <c r="G14" s="29"/>
      <c r="H14" s="29" t="s">
        <v>0</v>
      </c>
      <c r="I14" s="29">
        <f>COUNTIF(B12:B17,H14)</f>
        <v>1</v>
      </c>
      <c r="J14" s="30">
        <f>SUMIF(B12:B17,H14,C12:C17)</f>
        <v>23</v>
      </c>
    </row>
    <row r="15" spans="1:10" s="14" customFormat="1">
      <c r="A15" s="31" t="s">
        <v>89</v>
      </c>
      <c r="B15" s="29" t="s">
        <v>0</v>
      </c>
      <c r="C15" s="29">
        <v>23</v>
      </c>
      <c r="D15" s="17">
        <f>VLOOKUP(A15,'FFA Data (Risk)'!A:T,19,FALSE)</f>
        <v>3.9064000000000001</v>
      </c>
      <c r="E15" s="19">
        <f>VLOOKUP(A15,player_info!B:C,2,FALSE)</f>
        <v>7</v>
      </c>
      <c r="F15" s="17">
        <f>VLOOKUP(A15,'PPG Lookup'!A:B,2,FALSE)</f>
        <v>18.7255</v>
      </c>
      <c r="G15" s="29"/>
      <c r="H15" s="29"/>
      <c r="I15" s="29"/>
      <c r="J15" s="30"/>
    </row>
    <row r="16" spans="1:10" s="14" customFormat="1">
      <c r="A16" s="31" t="s">
        <v>67</v>
      </c>
      <c r="B16" s="29" t="s">
        <v>1</v>
      </c>
      <c r="C16" s="29">
        <v>10</v>
      </c>
      <c r="D16" s="17">
        <f>VLOOKUP(A16,'FFA Data (Risk)'!A:T,19,FALSE)</f>
        <v>8.4013000000000009</v>
      </c>
      <c r="E16" s="19">
        <f>VLOOKUP(A16,player_info!B:C,2,FALSE)</f>
        <v>6</v>
      </c>
      <c r="F16" s="17">
        <f>VLOOKUP(A16,'PPG Lookup'!A:B,2,FALSE)</f>
        <v>9.9850000000000012</v>
      </c>
      <c r="G16" s="29"/>
      <c r="H16" s="29"/>
      <c r="I16" s="29"/>
      <c r="J16" s="30"/>
    </row>
    <row r="17" spans="1:10" s="14" customFormat="1">
      <c r="A17" s="31" t="s">
        <v>77</v>
      </c>
      <c r="B17" s="29" t="s">
        <v>2</v>
      </c>
      <c r="C17" s="15">
        <v>13</v>
      </c>
      <c r="D17" s="16">
        <f>VLOOKUP(A17,'FFA Data (Risk)'!A:T,19,FALSE)</f>
        <v>7.2061000000000002</v>
      </c>
      <c r="E17" s="18">
        <f>VLOOKUP(A17,player_info!B:C,2,FALSE)</f>
        <v>6</v>
      </c>
      <c r="F17" s="16">
        <f>VLOOKUP(A17,'PPG Lookup'!A:B,2,FALSE)</f>
        <v>9.0818750000000001</v>
      </c>
      <c r="G17" s="29"/>
      <c r="H17" s="29"/>
      <c r="I17" s="29"/>
      <c r="J17" s="30"/>
    </row>
    <row r="18" spans="1:10" s="14" customFormat="1" ht="15.75" thickBot="1">
      <c r="A18" s="32"/>
      <c r="B18" s="33"/>
      <c r="C18" s="33">
        <f>SUM(C12:C17)</f>
        <v>182</v>
      </c>
      <c r="D18" s="34">
        <f>AVERAGE(D12:D17)</f>
        <v>6.570383333333333</v>
      </c>
      <c r="E18" s="34">
        <f>AVERAGE(E12:E17)</f>
        <v>4.166666666666667</v>
      </c>
      <c r="F18" s="34">
        <f>SUM(F12:F17)+16</f>
        <v>94.406124999999989</v>
      </c>
      <c r="G18" s="33"/>
      <c r="H18" s="33"/>
      <c r="I18" s="33"/>
      <c r="J18" s="35"/>
    </row>
    <row r="19" spans="1:10" s="14" customFormat="1">
      <c r="D19" s="6"/>
      <c r="E19" s="6"/>
      <c r="F19" s="6"/>
    </row>
    <row r="20" spans="1:10">
      <c r="A20" s="28" t="s">
        <v>1551</v>
      </c>
      <c r="C20" t="s">
        <v>10</v>
      </c>
      <c r="D20" s="6" t="s">
        <v>720</v>
      </c>
      <c r="E20" s="7" t="s">
        <v>247</v>
      </c>
      <c r="F20" s="6" t="s">
        <v>615</v>
      </c>
      <c r="G20" s="14"/>
      <c r="H20" s="14"/>
      <c r="I20" s="14"/>
      <c r="J20" s="14"/>
    </row>
    <row r="21" spans="1:10">
      <c r="A21" s="14" t="s">
        <v>16</v>
      </c>
      <c r="B21" t="s">
        <v>1</v>
      </c>
      <c r="C21" s="14">
        <v>48</v>
      </c>
      <c r="D21" s="6">
        <f>VLOOKUP(A21,'FFA Data (Risk)'!A:T,19,FALSE)</f>
        <v>5.4764999999999997</v>
      </c>
      <c r="E21" s="7">
        <f>VLOOKUP(A21,player_info!B:C,2,FALSE)</f>
        <v>1</v>
      </c>
      <c r="F21" s="6">
        <f>VLOOKUP(A21,'PPG Lookup'!A:B,2,FALSE)</f>
        <v>14.370000000000003</v>
      </c>
      <c r="G21" s="14"/>
      <c r="H21" s="14" t="s">
        <v>2</v>
      </c>
      <c r="I21" s="14">
        <f>COUNTIF(B21:B26,H21)</f>
        <v>2</v>
      </c>
      <c r="J21" s="14">
        <f>SUMIF(B21:B26,H21,C21:C26)</f>
        <v>43</v>
      </c>
    </row>
    <row r="22" spans="1:10">
      <c r="A22" s="14" t="s">
        <v>37</v>
      </c>
      <c r="B22" t="s">
        <v>1</v>
      </c>
      <c r="C22" s="14">
        <v>36</v>
      </c>
      <c r="D22" s="6">
        <f>VLOOKUP(A22,'FFA Data (Risk)'!A:T,19,FALSE)</f>
        <v>6.1531000000000002</v>
      </c>
      <c r="E22" s="7">
        <f>VLOOKUP(A22,player_info!B:C,2,FALSE)</f>
        <v>2</v>
      </c>
      <c r="F22" s="6">
        <f>VLOOKUP(A22,'PPG Lookup'!A:B,2,FALSE)</f>
        <v>13.233125000000001</v>
      </c>
      <c r="G22" s="14"/>
      <c r="H22" s="14" t="s">
        <v>1</v>
      </c>
      <c r="I22" s="14">
        <f>COUNTIF(B21:B26,H22)</f>
        <v>3</v>
      </c>
      <c r="J22" s="14">
        <f>SUMIF(B21:B26,H22,C21:C26)</f>
        <v>130</v>
      </c>
    </row>
    <row r="23" spans="1:10">
      <c r="A23" s="14" t="s">
        <v>45</v>
      </c>
      <c r="B23" t="s">
        <v>2</v>
      </c>
      <c r="C23" s="14">
        <v>37</v>
      </c>
      <c r="D23" s="6">
        <f>VLOOKUP(A23,'FFA Data (Risk)'!A:T,19,FALSE)</f>
        <v>5.6044</v>
      </c>
      <c r="E23" s="7">
        <f>VLOOKUP(A23,player_info!B:C,2,FALSE)</f>
        <v>3</v>
      </c>
      <c r="F23" s="6">
        <f>VLOOKUP(A23,'PPG Lookup'!A:B,2,FALSE)</f>
        <v>11.718749999999998</v>
      </c>
      <c r="G23" s="14"/>
      <c r="H23" s="14" t="s">
        <v>0</v>
      </c>
      <c r="I23" s="14">
        <f>COUNTIF(B21:B26,H23)</f>
        <v>1</v>
      </c>
      <c r="J23" s="14">
        <f>SUMIF(B21:B26,H23,C21:C26)</f>
        <v>20</v>
      </c>
    </row>
    <row r="24" spans="1:10">
      <c r="A24" s="14" t="s">
        <v>89</v>
      </c>
      <c r="B24" t="s">
        <v>0</v>
      </c>
      <c r="C24" s="14">
        <v>20</v>
      </c>
      <c r="D24" s="6">
        <f>VLOOKUP(A24,'FFA Data (Risk)'!A:T,19,FALSE)</f>
        <v>3.9064000000000001</v>
      </c>
      <c r="E24" s="7">
        <f>VLOOKUP(A24,player_info!B:C,2,FALSE)</f>
        <v>7</v>
      </c>
      <c r="F24" s="6">
        <f>VLOOKUP(A24,'PPG Lookup'!A:B,2,FALSE)</f>
        <v>18.7255</v>
      </c>
      <c r="G24" s="14"/>
      <c r="H24" s="14"/>
      <c r="I24" s="14"/>
      <c r="J24" s="14"/>
    </row>
    <row r="25" spans="1:10">
      <c r="A25" s="14" t="s">
        <v>31</v>
      </c>
      <c r="B25" t="s">
        <v>1</v>
      </c>
      <c r="C25" s="14">
        <v>46</v>
      </c>
      <c r="D25" s="6">
        <f>VLOOKUP(A25,'FFA Data (Risk)'!A:T,19,FALSE)</f>
        <v>4.6040000000000001</v>
      </c>
      <c r="E25" s="7">
        <f>VLOOKUP(A25,player_info!B:C,2,FALSE)</f>
        <v>2</v>
      </c>
      <c r="F25" s="6">
        <f>VLOOKUP(A25,'PPG Lookup'!A:B,2,FALSE)</f>
        <v>14.729374999999997</v>
      </c>
      <c r="G25" s="14"/>
      <c r="H25" s="14"/>
      <c r="I25" s="14"/>
      <c r="J25" s="14"/>
    </row>
    <row r="26" spans="1:10">
      <c r="A26" s="14" t="s">
        <v>97</v>
      </c>
      <c r="B26" t="s">
        <v>2</v>
      </c>
      <c r="C26" s="15">
        <v>6</v>
      </c>
      <c r="D26" s="16">
        <f>VLOOKUP(A26,'FFA Data (Risk)'!A:T,19,FALSE)</f>
        <v>4.1589999999999998</v>
      </c>
      <c r="E26" s="18">
        <f>VLOOKUP(A26,player_info!B:C,2,FALSE)</f>
        <v>9</v>
      </c>
      <c r="F26" s="16">
        <f>VLOOKUP(A26,'PPG Lookup'!A:B,2,FALSE)</f>
        <v>8.6256250000000012</v>
      </c>
      <c r="G26" s="14"/>
      <c r="H26" s="14"/>
      <c r="I26" s="14"/>
      <c r="J26" s="14"/>
    </row>
    <row r="27" spans="1:10">
      <c r="C27" s="14">
        <f>SUM(C21:C26)</f>
        <v>193</v>
      </c>
      <c r="D27" s="6">
        <f>AVERAGE(D21:D26)</f>
        <v>4.9839000000000002</v>
      </c>
      <c r="E27" s="6">
        <f>AVERAGE(E21:E26)</f>
        <v>4</v>
      </c>
      <c r="F27" s="6">
        <f>SUM(F21:F26)+16</f>
        <v>97.402374999999992</v>
      </c>
      <c r="G27" s="14"/>
      <c r="H27" s="14"/>
      <c r="I27" s="14"/>
      <c r="J27" s="14"/>
    </row>
    <row r="29" spans="1:10">
      <c r="A29" s="28" t="s">
        <v>1552</v>
      </c>
      <c r="C29" t="s">
        <v>10</v>
      </c>
      <c r="D29" s="6" t="s">
        <v>720</v>
      </c>
      <c r="E29" s="7" t="s">
        <v>247</v>
      </c>
      <c r="F29" s="6" t="s">
        <v>615</v>
      </c>
      <c r="G29" s="14"/>
      <c r="H29" s="14"/>
      <c r="I29" s="14"/>
      <c r="J29" s="14"/>
    </row>
    <row r="30" spans="1:10">
      <c r="A30" s="14" t="s">
        <v>21</v>
      </c>
      <c r="B30" t="s">
        <v>1</v>
      </c>
      <c r="C30" s="14">
        <v>51</v>
      </c>
      <c r="D30" s="6">
        <f>VLOOKUP(A30,'FFA Data (Risk)'!A:T,19,FALSE)</f>
        <v>7.9901999999999997</v>
      </c>
      <c r="E30" s="7">
        <f>VLOOKUP(A30,player_info!B:C,2,FALSE)</f>
        <v>1</v>
      </c>
      <c r="F30" s="6">
        <f>VLOOKUP(A30,'PPG Lookup'!A:B,2,FALSE)</f>
        <v>14.378124999999999</v>
      </c>
      <c r="G30" s="14"/>
      <c r="H30" s="14" t="s">
        <v>2</v>
      </c>
      <c r="I30" s="14">
        <f>COUNTIF(B30:B35,H30)</f>
        <v>2</v>
      </c>
      <c r="J30" s="14">
        <f>SUMIF(B30:B35,H30,C30:C35)</f>
        <v>36</v>
      </c>
    </row>
    <row r="31" spans="1:10">
      <c r="A31" s="14" t="s">
        <v>18</v>
      </c>
      <c r="B31" t="s">
        <v>1</v>
      </c>
      <c r="C31" s="14">
        <v>49</v>
      </c>
      <c r="D31" s="6">
        <f>VLOOKUP(A31,'FFA Data (Risk)'!A:T,19,FALSE)</f>
        <v>6.6185999999999998</v>
      </c>
      <c r="E31" s="7">
        <f>VLOOKUP(A31,player_info!B:C,2,FALSE)</f>
        <v>1</v>
      </c>
      <c r="F31" s="6">
        <f>VLOOKUP(A31,'PPG Lookup'!A:B,2,FALSE)</f>
        <v>15.249375000000001</v>
      </c>
      <c r="G31" s="14"/>
      <c r="H31" s="14" t="s">
        <v>1</v>
      </c>
      <c r="I31" s="14">
        <f>COUNTIF(B30:B35,H31)</f>
        <v>3</v>
      </c>
      <c r="J31" s="14">
        <f>SUMIF(B30:B35,H31,C30:C35)</f>
        <v>136</v>
      </c>
    </row>
    <row r="32" spans="1:10">
      <c r="A32" s="14" t="s">
        <v>37</v>
      </c>
      <c r="B32" t="s">
        <v>1</v>
      </c>
      <c r="C32" s="14">
        <v>36</v>
      </c>
      <c r="D32" s="6">
        <f>VLOOKUP(A32,'FFA Data (Risk)'!A:T,19,FALSE)</f>
        <v>6.1531000000000002</v>
      </c>
      <c r="E32" s="7">
        <f>VLOOKUP(A32,player_info!B:C,2,FALSE)</f>
        <v>2</v>
      </c>
      <c r="F32" s="6">
        <f>VLOOKUP(A32,'PPG Lookup'!A:B,2,FALSE)</f>
        <v>13.233125000000001</v>
      </c>
      <c r="G32" s="14"/>
      <c r="H32" s="14" t="s">
        <v>0</v>
      </c>
      <c r="I32" s="14">
        <f>COUNTIF(B30:B35,H32)</f>
        <v>1</v>
      </c>
      <c r="J32" s="14">
        <f>SUMIF(B30:B35,H32,C30:C35)</f>
        <v>20</v>
      </c>
    </row>
    <row r="33" spans="1:10">
      <c r="A33" s="14" t="s">
        <v>52</v>
      </c>
      <c r="B33" t="s">
        <v>2</v>
      </c>
      <c r="C33" s="14">
        <v>30</v>
      </c>
      <c r="D33" s="6">
        <f>VLOOKUP(A33,'FFA Data (Risk)'!A:T,19,FALSE)</f>
        <v>5.4259000000000004</v>
      </c>
      <c r="E33" s="7">
        <f>VLOOKUP(A33,player_info!B:C,2,FALSE)</f>
        <v>4</v>
      </c>
      <c r="F33" s="6">
        <f>VLOOKUP(A33,'PPG Lookup'!A:B,2,FALSE)</f>
        <v>11.001250000000001</v>
      </c>
      <c r="G33" s="14"/>
      <c r="H33" s="14"/>
      <c r="I33" s="14"/>
      <c r="J33" s="14"/>
    </row>
    <row r="34" spans="1:10">
      <c r="A34" s="14" t="s">
        <v>89</v>
      </c>
      <c r="B34" t="s">
        <v>0</v>
      </c>
      <c r="C34" s="14">
        <v>20</v>
      </c>
      <c r="D34" s="6">
        <f>VLOOKUP(A34,'FFA Data (Risk)'!A:T,19,FALSE)</f>
        <v>3.9064000000000001</v>
      </c>
      <c r="E34" s="7">
        <f>VLOOKUP(A34,player_info!B:C,2,FALSE)</f>
        <v>7</v>
      </c>
      <c r="F34" s="6">
        <f>VLOOKUP(A34,'PPG Lookup'!A:B,2,FALSE)</f>
        <v>18.7255</v>
      </c>
      <c r="G34" s="14"/>
      <c r="H34" s="14"/>
      <c r="I34" s="14"/>
      <c r="J34" s="14"/>
    </row>
    <row r="35" spans="1:10">
      <c r="A35" s="14" t="s">
        <v>90</v>
      </c>
      <c r="B35" t="s">
        <v>2</v>
      </c>
      <c r="C35" s="15">
        <v>6</v>
      </c>
      <c r="D35" s="16">
        <f>VLOOKUP(A35,'FFA Data (Risk)'!A:T,19,FALSE)</f>
        <v>4.0517000000000003</v>
      </c>
      <c r="E35" s="18">
        <f>VLOOKUP(A35,player_info!B:C,2,FALSE)</f>
        <v>7</v>
      </c>
      <c r="F35" s="16">
        <f>VLOOKUP(A35,'PPG Lookup'!A:B,2,FALSE)</f>
        <v>8.526250000000001</v>
      </c>
      <c r="G35" s="14"/>
      <c r="H35" s="14"/>
      <c r="I35" s="14"/>
      <c r="J35" s="14"/>
    </row>
    <row r="36" spans="1:10">
      <c r="C36" s="14">
        <f>SUM(C30:C35)</f>
        <v>192</v>
      </c>
      <c r="D36" s="6">
        <f>AVERAGE(D30:D35)</f>
        <v>5.6909833333333326</v>
      </c>
      <c r="E36" s="6">
        <f>AVERAGE(E30:E35)</f>
        <v>3.6666666666666665</v>
      </c>
      <c r="F36" s="6">
        <f>SUM(F30:F35)+16</f>
        <v>97.113624999999999</v>
      </c>
      <c r="G36" s="14"/>
      <c r="H36" s="14"/>
      <c r="I36" s="14"/>
      <c r="J36" s="14"/>
    </row>
    <row r="37" spans="1:10">
      <c r="C37" s="14"/>
      <c r="E37" s="6"/>
      <c r="G37" s="14"/>
      <c r="H37" s="14"/>
      <c r="I37" s="14"/>
      <c r="J37" s="14"/>
    </row>
    <row r="38" spans="1:10">
      <c r="A38" s="28" t="s">
        <v>1561</v>
      </c>
      <c r="C38" t="s">
        <v>10</v>
      </c>
      <c r="D38" s="6" t="s">
        <v>720</v>
      </c>
      <c r="E38" s="7" t="s">
        <v>247</v>
      </c>
      <c r="F38" s="6" t="s">
        <v>615</v>
      </c>
      <c r="G38" s="14"/>
      <c r="H38" s="14"/>
      <c r="I38" s="14"/>
      <c r="J38" s="14"/>
    </row>
    <row r="39" spans="1:10">
      <c r="A39" s="14" t="s">
        <v>21</v>
      </c>
      <c r="B39" t="s">
        <v>1</v>
      </c>
      <c r="C39" s="14">
        <v>51</v>
      </c>
      <c r="D39" s="6">
        <f>VLOOKUP(A39,'FFA Data (Risk)'!A:T,19,FALSE)</f>
        <v>7.9901999999999997</v>
      </c>
      <c r="E39" s="7">
        <f>VLOOKUP(A39,player_info!B:C,2,FALSE)</f>
        <v>1</v>
      </c>
      <c r="F39" s="6">
        <f>VLOOKUP(A39,'PPG Lookup'!A:B,2,FALSE)</f>
        <v>14.378124999999999</v>
      </c>
      <c r="G39" s="14"/>
      <c r="H39" s="14" t="s">
        <v>2</v>
      </c>
      <c r="I39" s="14">
        <f>COUNTIF(B39:B44,H39)</f>
        <v>2</v>
      </c>
      <c r="J39" s="14">
        <f>SUMIF(B39:B44,H39,C39:C44)</f>
        <v>42</v>
      </c>
    </row>
    <row r="40" spans="1:10">
      <c r="A40" s="14" t="s">
        <v>37</v>
      </c>
      <c r="B40" t="s">
        <v>1</v>
      </c>
      <c r="C40" s="14">
        <v>49</v>
      </c>
      <c r="D40" s="6">
        <f>VLOOKUP(A40,'FFA Data (Risk)'!A:T,19,FALSE)</f>
        <v>6.1531000000000002</v>
      </c>
      <c r="E40" s="7">
        <f>VLOOKUP(A40,player_info!B:C,2,FALSE)</f>
        <v>2</v>
      </c>
      <c r="F40" s="6">
        <f>VLOOKUP(A40,'PPG Lookup'!A:B,2,FALSE)</f>
        <v>13.233125000000001</v>
      </c>
      <c r="G40" s="14"/>
      <c r="H40" s="14" t="s">
        <v>1</v>
      </c>
      <c r="I40" s="14">
        <f>COUNTIF(B39:B44,H40)</f>
        <v>3</v>
      </c>
      <c r="J40" s="14">
        <f>SUMIF(B39:B44,H40,C39:C44)</f>
        <v>130</v>
      </c>
    </row>
    <row r="41" spans="1:10">
      <c r="A41" s="14" t="s">
        <v>45</v>
      </c>
      <c r="B41" t="s">
        <v>2</v>
      </c>
      <c r="C41" s="14">
        <v>36</v>
      </c>
      <c r="D41" s="6">
        <f>VLOOKUP(A41,'FFA Data (Risk)'!A:T,19,FALSE)</f>
        <v>5.6044</v>
      </c>
      <c r="E41" s="7">
        <f>VLOOKUP(A41,player_info!B:C,2,FALSE)</f>
        <v>3</v>
      </c>
      <c r="F41" s="6">
        <f>VLOOKUP(A41,'PPG Lookup'!A:B,2,FALSE)</f>
        <v>11.718749999999998</v>
      </c>
      <c r="G41" s="14"/>
      <c r="H41" s="14" t="s">
        <v>0</v>
      </c>
      <c r="I41" s="14">
        <f>COUNTIF(B39:B44,H41)</f>
        <v>1</v>
      </c>
      <c r="J41" s="14">
        <f>SUMIF(B39:B44,H41,C39:C44)</f>
        <v>20</v>
      </c>
    </row>
    <row r="42" spans="1:10">
      <c r="A42" s="14" t="s">
        <v>48</v>
      </c>
      <c r="B42" t="s">
        <v>1</v>
      </c>
      <c r="C42" s="14">
        <v>30</v>
      </c>
      <c r="D42" s="6">
        <f>VLOOKUP(A42,'FFA Data (Risk)'!A:T,19,FALSE)</f>
        <v>5.1813000000000002</v>
      </c>
      <c r="E42" s="7">
        <f>VLOOKUP(A42,player_info!B:C,2,FALSE)</f>
        <v>3</v>
      </c>
      <c r="F42" s="6">
        <f>VLOOKUP(A42,'PPG Lookup'!A:B,2,FALSE)</f>
        <v>11.445000000000002</v>
      </c>
      <c r="G42" s="14"/>
      <c r="H42" s="14"/>
      <c r="I42" s="14"/>
      <c r="J42" s="14"/>
    </row>
    <row r="43" spans="1:10">
      <c r="A43" s="14" t="s">
        <v>93</v>
      </c>
      <c r="B43" t="s">
        <v>0</v>
      </c>
      <c r="C43" s="14">
        <v>20</v>
      </c>
      <c r="D43" s="6">
        <f>VLOOKUP(A43,'FFA Data (Risk)'!A:T,19,FALSE)</f>
        <v>3.0011999999999999</v>
      </c>
      <c r="E43" s="7">
        <f>VLOOKUP(A43,player_info!B:C,2,FALSE)</f>
        <v>8</v>
      </c>
      <c r="F43" s="6">
        <f>VLOOKUP(A43,'PPG Lookup'!A:B,2,FALSE)</f>
        <v>18.567625</v>
      </c>
      <c r="G43" s="14"/>
      <c r="H43" s="14"/>
      <c r="I43" s="14"/>
      <c r="J43" s="14"/>
    </row>
    <row r="44" spans="1:10">
      <c r="A44" s="14" t="s">
        <v>90</v>
      </c>
      <c r="B44" t="s">
        <v>2</v>
      </c>
      <c r="C44" s="15">
        <v>6</v>
      </c>
      <c r="D44" s="16">
        <f>VLOOKUP(A44,'FFA Data (Risk)'!A:T,19,FALSE)</f>
        <v>4.0517000000000003</v>
      </c>
      <c r="E44" s="18">
        <f>VLOOKUP(A44,player_info!B:C,2,FALSE)</f>
        <v>7</v>
      </c>
      <c r="F44" s="16">
        <f>VLOOKUP(A44,'PPG Lookup'!A:B,2,FALSE)</f>
        <v>8.526250000000001</v>
      </c>
      <c r="G44" s="14"/>
      <c r="H44" s="14"/>
      <c r="I44" s="14"/>
      <c r="J44" s="14"/>
    </row>
    <row r="45" spans="1:10">
      <c r="C45" s="14">
        <f>SUM(C39:C44)</f>
        <v>192</v>
      </c>
      <c r="D45" s="6">
        <f>AVERAGE(D39:D44)</f>
        <v>5.3303166666666675</v>
      </c>
      <c r="E45" s="6">
        <f>AVERAGE(E39:E44)</f>
        <v>4</v>
      </c>
      <c r="F45" s="6">
        <f>SUM(F39:F44)+16</f>
        <v>93.868875000000003</v>
      </c>
      <c r="G45" s="14"/>
      <c r="H45" s="14"/>
      <c r="I45" s="14"/>
      <c r="J45" s="1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</vt:lpstr>
      <vt:lpstr>player_info</vt:lpstr>
      <vt:lpstr>PPG Lookup</vt:lpstr>
      <vt:lpstr>QB Proj Calc</vt:lpstr>
      <vt:lpstr>RB-WR-TE Proj Calc</vt:lpstr>
      <vt:lpstr>FFA Data (Risk)</vt:lpstr>
      <vt:lpstr>hist_costs</vt:lpstr>
      <vt:lpstr>DRAFT TARGETS</vt:lpstr>
      <vt:lpstr>Sheet1</vt:lpstr>
      <vt:lpstr>PLAYERS</vt:lpstr>
      <vt:lpstr>DRAFT PLAN</vt:lpstr>
    </vt:vector>
  </TitlesOfParts>
  <Company>TASC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TASC Inc.</dc:creator>
  <cp:lastModifiedBy>Andrew</cp:lastModifiedBy>
  <dcterms:created xsi:type="dcterms:W3CDTF">2015-08-13T13:59:32Z</dcterms:created>
  <dcterms:modified xsi:type="dcterms:W3CDTF">2015-09-11T00:39:52Z</dcterms:modified>
</cp:coreProperties>
</file>