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0 Second Ad Cost" sheetId="1" r:id="rId3"/>
    <sheet state="visible" name="Team Popularity" sheetId="2" r:id="rId4"/>
    <sheet state="visible" name="Chart1" sheetId="3" r:id="rId5"/>
    <sheet state="visible" name="Leverage" sheetId="4" r:id="rId6"/>
    <sheet state="visible" name="Chart2" sheetId="5" r:id="rId7"/>
    <sheet state="visible" name="Potential Game Quality" sheetId="6" r:id="rId8"/>
    <sheet state="visible" name="Potential Prev. Season Record" sheetId="7" r:id="rId9"/>
  </sheets>
  <definedNames/>
  <calcPr/>
</workbook>
</file>

<file path=xl/sharedStrings.xml><?xml version="1.0" encoding="utf-8"?>
<sst xmlns="http://schemas.openxmlformats.org/spreadsheetml/2006/main" count="643" uniqueCount="374">
  <si>
    <t>Cost of 30 Second Ad</t>
  </si>
  <si>
    <t>Slot</t>
  </si>
  <si>
    <t>Avg 30 Second Ad Cost</t>
  </si>
  <si>
    <t>ref</t>
  </si>
  <si>
    <t>ThurE</t>
  </si>
  <si>
    <t>Assume the Thanksgiving daytime games have similar viewership to SunL</t>
  </si>
  <si>
    <t>ThurL</t>
  </si>
  <si>
    <t>ThurN</t>
  </si>
  <si>
    <t>SatN</t>
  </si>
  <si>
    <t>(The article may be referring to Saturday night college football, not NFL)</t>
  </si>
  <si>
    <t>SunE</t>
  </si>
  <si>
    <t>Assume early slot is on lower end of range, late slot is on higher end of range</t>
  </si>
  <si>
    <t>SunL</t>
  </si>
  <si>
    <t>2,3</t>
  </si>
  <si>
    <t>SunN</t>
  </si>
  <si>
    <t>MonN1</t>
  </si>
  <si>
    <t>MonN2</t>
  </si>
  <si>
    <t>Assume both Monday night slots are about the same</t>
  </si>
  <si>
    <t>http://variety.com/2014/tv/news/tv-ad-prices-football-walking-dead-big-bang-theory-blacklist-top-the-list-1201314484/</t>
  </si>
  <si>
    <t>http://www.sportsbusinessdaily.com/Journal/Issues/2015/05/04/In-Depth/Main.aspx</t>
  </si>
  <si>
    <t>http://variety.com/2014/tv/news/ad-buyers-hope-to-use-cbs-thursday-nfl-package-to-tackle-football-prices-1201156984/</t>
  </si>
  <si>
    <t>team</t>
  </si>
  <si>
    <t>twitter</t>
  </si>
  <si>
    <t>facebook</t>
  </si>
  <si>
    <t>total</t>
  </si>
  <si>
    <t>http://fanpagelist.com/category/sports-teams/nfl/view/list/sort/name/page2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</si>
  <si>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</si>
  <si>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</si>
  <si>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</si>
  <si>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</si>
  <si>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</si>
  <si>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</si>
  <si>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</si>
  <si>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</si>
  <si>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</si>
  <si>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</si>
  <si>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</si>
  <si>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</si>
  <si>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</si>
  <si>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</si>
  <si>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</si>
  <si>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</si>
  <si>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MIA</t>
  </si>
  <si>
    <t>MIN</t>
  </si>
  <si>
    <t>NYG</t>
  </si>
  <si>
    <t>NYJ</t>
  </si>
  <si>
    <t>NE</t>
  </si>
  <si>
    <t>NO</t>
  </si>
  <si>
    <t>OAK</t>
  </si>
  <si>
    <t>PHI</t>
  </si>
  <si>
    <t>PIT</t>
  </si>
  <si>
    <t>SD</t>
  </si>
  <si>
    <t>SF</t>
  </si>
  <si>
    <t>SEA</t>
  </si>
  <si>
    <t>STL</t>
  </si>
  <si>
    <t>TB</t>
  </si>
  <si>
    <t>TEN</t>
  </si>
  <si>
    <t>WAS</t>
  </si>
  <si>
    <t>Week</t>
  </si>
  <si>
    <t>Avg Playoff Leverage</t>
  </si>
  <si>
    <t xml:space="preserve">Source: </t>
  </si>
  <si>
    <t>Weeks 8-17 links here</t>
  </si>
  <si>
    <t>http://fivethirtyeight.com/tag/nfl-playoff-implications/</t>
  </si>
  <si>
    <t>`</t>
  </si>
  <si>
    <t>week</t>
  </si>
  <si>
    <t>avg WPA/Play</t>
  </si>
  <si>
    <t>Win Probability Added per Play (WPA/P) – The average Win Probability Added per play in which an offensive player is directly involved. WPA/P is a measure of an individual player’s impact on the outcome of his games, on a per play basis.</t>
  </si>
  <si>
    <t>Idea From:</t>
  </si>
  <si>
    <t>http://fivethirtyeight.com/datalab/thursday-night-football-has-been-awful-this-year-but-so-has-sunday-night-football/</t>
  </si>
  <si>
    <t>day</t>
  </si>
  <si>
    <t>away</t>
  </si>
  <si>
    <t>home</t>
  </si>
  <si>
    <t>time</t>
  </si>
  <si>
    <t>slot</t>
  </si>
  <si>
    <t>avg prev season win pct</t>
  </si>
  <si>
    <t>win pct diff</t>
  </si>
  <si>
    <t>http://www.nfl.com/news/story/0ap2000000343699/article/complete-2014-nfl-schedule</t>
  </si>
  <si>
    <t>GREEN BAY PACKERS AT SEATTLE SEAHAWKS -- 8:30 p.m.</t>
  </si>
  <si>
    <t>THURSDAY</t>
  </si>
  <si>
    <t>NEW ORLEANS SAINTS AT ATLANTA FALCONS -- 1:00 p.m.</t>
  </si>
  <si>
    <t>SUNDAY</t>
  </si>
  <si>
    <t>2013 record</t>
  </si>
  <si>
    <t>followers</t>
  </si>
  <si>
    <t>avg</t>
  </si>
  <si>
    <t>diff</t>
  </si>
  <si>
    <t>Social Media Fans</t>
  </si>
  <si>
    <t>CINCINNATI BENGALS AT BALTIMORE RAVENS -- 1:00 p.m.</t>
  </si>
  <si>
    <t>ARIZONA CARDINALS</t>
  </si>
  <si>
    <t>BUFFALO BILLS AT CHICAGO BEARS -- 1:00 p.m.</t>
  </si>
  <si>
    <t>ATLANTA FALCONS</t>
  </si>
  <si>
    <t>WASHINGTON REDSKINS AT HOUSTON TEXANS -- 1:00 p.m.</t>
  </si>
  <si>
    <t>BALTIMORE RAVENS</t>
  </si>
  <si>
    <t>TENNESSEE TITANS AT KANSAS CITY CHIEFS -- 1:00 p.m.</t>
  </si>
  <si>
    <t>BUFFALO BILLS</t>
  </si>
  <si>
    <t>NEW ENGLAND PATRIOTS AT MIAMI DOLPHINS -- 1:00 p.m.</t>
  </si>
  <si>
    <t>CAROLINA PANTHERS</t>
  </si>
  <si>
    <t>OAKLAND RAIDERS AT N.Y. JETS -- 1:00 p.m.</t>
  </si>
  <si>
    <t>CHICAGO BEARS</t>
  </si>
  <si>
    <t>JACKSONVILLE JAGUARS AT PHILADELPHIA EAGLES -- 1:00 p.m.</t>
  </si>
  <si>
    <t>CINCINNATI BENGALS</t>
  </si>
  <si>
    <t>CLEVELAND BROWNS AT PITTSBURGH STEELERS -- 1:00 p.m.</t>
  </si>
  <si>
    <t>CLEVELAND BROWNS</t>
  </si>
  <si>
    <t>MINNESOTA VIKINGS AT ST. LOUIS RAMS -- 1:00 p.m.</t>
  </si>
  <si>
    <t>DALLAS COWBOYS</t>
  </si>
  <si>
    <t>SAN FRANCISCO 49ERS AT DALLAS COWBOYS -- 4:25 p.m.</t>
  </si>
  <si>
    <t>DENVER BRONCOS</t>
  </si>
  <si>
    <t>CAROLINA PANTHERS AT TAMPA BAY BUCCANEERS -- 4:25 p.m.</t>
  </si>
  <si>
    <t>DETROIT LIONS</t>
  </si>
  <si>
    <t>INDIANAPOLIS COLTS AT DENVER BRONCOS -- 8:30 p.m.</t>
  </si>
  <si>
    <t>GREEN BAY PACKERS</t>
  </si>
  <si>
    <t>N.Y. GIANTS AT DETROIT LIONS -- 7:10 p.m.</t>
  </si>
  <si>
    <t>MONDAY</t>
  </si>
  <si>
    <t>HOUSTON TEXANS</t>
  </si>
  <si>
    <t>SAN DIEGO CHARGERS AT ARIZONA CARDINALS -- 10:20 p.m.</t>
  </si>
  <si>
    <t>INDIANAPOLIS COLTS</t>
  </si>
  <si>
    <t>PITTSBURGH STEELERS AT BALTIMORE RAVENS -- 8:25 p.m.</t>
  </si>
  <si>
    <t>JACKSONVILLE JAGUARS</t>
  </si>
  <si>
    <t>MIAMI DOLPHINS AT BUFFALO BILLS -- 1:00 p.m.</t>
  </si>
  <si>
    <t>KANSAS CITY CHIEFS</t>
  </si>
  <si>
    <t>DETROIT LIONS AT CAROLINA PANTHERS -- 1:00 p.m.</t>
  </si>
  <si>
    <t>MIAMI DOLPHINS</t>
  </si>
  <si>
    <t>ATLANTA FALCONS AT CINCINNATI BENGALS -- 1:00 p.m.</t>
  </si>
  <si>
    <t>MINNESOTA VIKINGS</t>
  </si>
  <si>
    <t>NEW ORLEANS SAINTS AT CLEVELAND BROWNS -- 1:00 p.m.</t>
  </si>
  <si>
    <t>N.Y. GIANTS</t>
  </si>
  <si>
    <t>NEW ENGLAND PATRIOTS AT MINNESOTA VIKINGS -- 1:00 p.m.</t>
  </si>
  <si>
    <t>N.Y. JETS</t>
  </si>
  <si>
    <t>ARIZONA CARDINALS AT N.Y. GIANTS -- 1:00 p.m.</t>
  </si>
  <si>
    <t>NEW ENGLAND PATRIOTS</t>
  </si>
  <si>
    <t>DALLAS COWBOYS AT TENNESSEE TITANS -- 1:00 p.m.</t>
  </si>
  <si>
    <t>NEW ORLEANS SAINTS</t>
  </si>
  <si>
    <t>JACKSONVILLE JAGUARS AT WASHINGTON REDSKINS -- 1:00 p.m.</t>
  </si>
  <si>
    <t>OAKLAND RAIDERS</t>
  </si>
  <si>
    <t>SEATTLE SEAHAWKS AT SAN DIEGO CHARGERS -- 4:05 p.m.</t>
  </si>
  <si>
    <t>PHILADELPHIA EAGLES</t>
  </si>
  <si>
    <t>ST. LOUIS RAMS AT TAMPA BAY BUCCANEERS -- 4:05 p.m.</t>
  </si>
  <si>
    <t>PITTSBURGH STEELERS</t>
  </si>
  <si>
    <t>KANSAS CITY CHIEFS AT DENVER BRONCOS -- 4:25 p.m.</t>
  </si>
  <si>
    <t>SAN DIEGO CHARGERS</t>
  </si>
  <si>
    <t>N.Y. JETS AT GREEN BAY PACKERS -- 4:25 p.m.</t>
  </si>
  <si>
    <t>SAN FRANCISCO 49ERS</t>
  </si>
  <si>
    <t>HOUSTON TEXANS AT OAKLAND RAIDERS -- 4:25 p.m.</t>
  </si>
  <si>
    <t>SEATTLE SEAHAWKS</t>
  </si>
  <si>
    <t>CHICAGO BEARS AT SAN FRANCISCO 49ERS -- 8:30 p.m.</t>
  </si>
  <si>
    <t>ST. LOUIS RAMS</t>
  </si>
  <si>
    <t>PHILADELPHIA EAGLES AT INDIANAPOLIS COLTS -- 8:30 p.m.</t>
  </si>
  <si>
    <t>TAMPA BAY BUCCANEERS</t>
  </si>
  <si>
    <t>TAMPA BAY BUCCANEERS AT ATLANTA FALCONS -- 8:25 p.m.</t>
  </si>
  <si>
    <t>TENNESSEE TITANS</t>
  </si>
  <si>
    <t>SAN DIEGO CHARGERS AT BUFFALO BILLS -- 1:00 p.m.</t>
  </si>
  <si>
    <t>WASHINGTON REDSKINS</t>
  </si>
  <si>
    <t>TENNESSEE TITANS AT CINCINNATI BENGALS -- 1:00 p.m.</t>
  </si>
  <si>
    <t>BALTIMORE RAVENS AT CLEVELAND BROWNS -- 1:00 p.m.</t>
  </si>
  <si>
    <t>GREEN BAY PACKERS AT DETROIT LIONS -- 1:00 p.m.</t>
  </si>
  <si>
    <t>INDIANAPOLIS COLTS AT JACKSONVILLE JAGUARS -- 1:00 p.m.</t>
  </si>
  <si>
    <t>OAKLAND RAIDERS AT NEW ENGLAND PATRIOTS -- 1:00 p.m.</t>
  </si>
  <si>
    <t>MINNESOTA VIKINGS AT NEW ORLEANS SAINTS -- 1:00 p.m.</t>
  </si>
  <si>
    <t>HOUSTON TEXANS AT N.Y. GIANTS -- 1:00 p.m.</t>
  </si>
  <si>
    <t>WASHINGTON REDSKINS AT PHILADELPHIA EAGLES -- 1:00 p.m.</t>
  </si>
  <si>
    <t>DALLAS COWBOYS AT ST. LOUIS RAMS -- 1:00 p.m.</t>
  </si>
  <si>
    <t>SAN FRANCISCO 49ERS AT ARIZONA CARDINALS -- 4:05 p.m.</t>
  </si>
  <si>
    <t>KANSAS CITY CHIEFS AT MIAMI DOLPHINS -- 4:25 p.m.</t>
  </si>
  <si>
    <t>DENVER BRONCOS AT SEATTLE SEAHAWKS -- 4:25 p.m.</t>
  </si>
  <si>
    <t>PITTSBURGH STEELERS AT CAROLINA PANTHERS -- 8:30 p.m.</t>
  </si>
  <si>
    <t>CHICAGO BEARS AT N.Y. JETS -- 8:30 p.m.</t>
  </si>
  <si>
    <t>N.Y. GIANTS AT WASHINGTON REDSKINS -- 8:25 p.m.</t>
  </si>
  <si>
    <t>CAROLINA PANTHERS AT BALTIMORE RAVENS -- 1:00 p.m.</t>
  </si>
  <si>
    <t>GREEN BAY PACKERS AT CHICAGO BEARS -- 1:00 p.m.</t>
  </si>
  <si>
    <t>BUFFALO BILLS AT HOUSTON TEXANS -- 1:00 p.m.</t>
  </si>
  <si>
    <t>TENNESSEE TITANS AT INDIANAPOLIS COLTS -- 1:00 p.m.</t>
  </si>
  <si>
    <t>ATLANTA FALCONS AT MINNESOTA VIKINGS -- 1:00 p.m.</t>
  </si>
  <si>
    <t>DETROIT LIONS AT N.Y. JETS -- 1:00 p.m.</t>
  </si>
  <si>
    <t>MIAMI DOLPHINS AT OAKLAND RAIDERS -- 1:00 p.m.</t>
  </si>
  <si>
    <t>TAMPA BAY BUCCANEERS AT PITTSBURGH STEELERS -- 1:00 p.m.</t>
  </si>
  <si>
    <t>JACKSONVILLE JAGUARS AT SAN DIEGO CHARGERS -- 4:05 p.m.</t>
  </si>
  <si>
    <t>PHILADELPHIA EAGLES AT SAN FRANCISCO 49ERS -- 4:25 p.m.</t>
  </si>
  <si>
    <t>NEW ORLEANS SAINTS AT DALLAS COWBOYS -- 8:30 p.m.</t>
  </si>
  <si>
    <t>NEW ENGLAND PATRIOTS AT KANSAS CITY CHIEFS -- 8:30 p.m.</t>
  </si>
  <si>
    <t>MINNESOTA VIKINGS AT GREEN BAY PACKERS -- 8:25 p.m.</t>
  </si>
  <si>
    <t>CHICAGO BEARS AT CAROLINA PANTHERS -- 1:00 p.m.</t>
  </si>
  <si>
    <t>HOUSTON TEXANS AT DALLAS COWBOYS -- 1:00 p.m.</t>
  </si>
  <si>
    <t>BUFFALO BILLS AT DETROIT LIONS -- 1:00 p.m.</t>
  </si>
  <si>
    <t>BALTIMORE RAVENS AT INDIANAPOLIS COLTS -- 1:00 p.m.</t>
  </si>
  <si>
    <t>PITTSBURGH STEELERS AT JACKSONVILLE JAGUARS -- 1:00 p.m.</t>
  </si>
  <si>
    <t>TAMPA BAY BUCCANEERS AT NEW ORLEANS SAINTS -- 1:00 p.m.</t>
  </si>
  <si>
    <t>ATLANTA FALCONS AT N.Y. GIANTS -- 1:00 p.m.</t>
  </si>
  <si>
    <t>ST. LOUIS RAMS AT PHILADELPHIA EAGLES -- 1:00 p.m.</t>
  </si>
  <si>
    <t>CLEVELAND BROWNS AT TENNESSEE TITANS -- 1:00 p.m.</t>
  </si>
  <si>
    <t>ARIZONA CARDINALS AT DENVER BRONCOS -- 4:05 p.m.</t>
  </si>
  <si>
    <t>N.Y. JETS AT SAN DIEGO CHARGERS -- 4:25 p.m.</t>
  </si>
  <si>
    <t>KANSAS CITY CHIEFS AT SAN FRANCISCO 49ERS -- 4:25 p.m.</t>
  </si>
  <si>
    <t>CINCINNATI BENGALS AT NEW ENGLAND PATRIOTS -- 8:30 p.m.</t>
  </si>
  <si>
    <t>SEATTLE SEAHAWKS AT WASHINGTON REDSKINS -- 8:30 p.m.</t>
  </si>
  <si>
    <t>INDIANAPOLIS COLTS AT HOUSTON TEXANS -- 8:25 p.m.</t>
  </si>
  <si>
    <t>CHICAGO BEARS AT ATLANTA FALCONS -- 1:00 p.m.</t>
  </si>
  <si>
    <t>NEW ENGLAND PATRIOTS AT BUFFALO BILLS -- 1:00 p.m.</t>
  </si>
  <si>
    <t>CAROLINA PANTHERS AT CINCINNATI BENGALS -- 1:00 p.m.</t>
  </si>
  <si>
    <t>PITTSBURGH STEELERS AT CLEVELAND BROWNS -- 1:00 p.m.</t>
  </si>
  <si>
    <t>GREEN BAY PACKERS AT MIAMI DOLPHINS -- 1:00 p.m.</t>
  </si>
  <si>
    <t>DETROIT LIONS AT MINNESOTA VIKINGS -- 1:00 p.m.</t>
  </si>
  <si>
    <t>DENVER BRONCOS AT N.Y. JETS -- 1:00 p.m.</t>
  </si>
  <si>
    <t>BALTIMORE RAVENS AT TAMPA BAY BUCCANEERS -- 1:00 p.m.</t>
  </si>
  <si>
    <t>JACKSONVILLE JAGUARS AT TENNESSEE TITANS -- 1:00 p.m.</t>
  </si>
  <si>
    <t>SAN DIEGO CHARGERS AT OAKLAND RAIDERS -- 4:05 p.m.</t>
  </si>
  <si>
    <t>WASHINGTON REDSKINS AT ARIZONA CARDINALS -- 4:25 p.m.</t>
  </si>
  <si>
    <t>DALLAS COWBOYS AT SEATTLE SEAHAWKS -- 4:25 p.m.</t>
  </si>
  <si>
    <t>N.Y. GIANTS AT PHILADELPHIA EAGLES -- 8:30 p.m.</t>
  </si>
  <si>
    <t>SAN FRANCISCO 49ERS AT ST. LOUIS RAMS -- 8:30 p.m.</t>
  </si>
  <si>
    <t>N.Y. JETS AT NEW ENGLAND PATRIOTS -- 8:25 p.m.</t>
  </si>
  <si>
    <t>ATLANTA FALCONS AT BALTIMORE RAVENS -- 1:00 p.m.</t>
  </si>
  <si>
    <t>MINNESOTA VIKINGS AT BUFFALO BILLS -- 1:00 p.m.</t>
  </si>
  <si>
    <t>MIAMI DOLPHINS AT CHICAGO BEARS -- 1:00 p.m.</t>
  </si>
  <si>
    <t>NEW ORLEANS SAINTS AT DETROIT LIONS -- 1:00 p.m.</t>
  </si>
  <si>
    <t>CAROLINA PANTHERS AT GREEN BAY PACKERS -- 1:00 p.m.</t>
  </si>
  <si>
    <t>CINCINNATI BENGALS AT INDIANAPOLIS COLTS -- 1:00 p.m.</t>
  </si>
  <si>
    <t>CLEVELAND BROWNS AT JACKSONVILLE JAGUARS -- 1:00 p.m.</t>
  </si>
  <si>
    <t>SEATTLE SEAHAWKS AT ST. LOUIS RAMS -- 1:00 p.m.</t>
  </si>
  <si>
    <t>TENNESSEE TITANS AT WASHINGTON REDSKINS -- 1:00 p.m.</t>
  </si>
  <si>
    <t>KANSAS CITY CHIEFS AT SAN DIEGO CHARGERS -- 4:05 p.m.</t>
  </si>
  <si>
    <t>N.Y. GIANTS AT DALLAS COWBOYS -- 4:25 p.m.</t>
  </si>
  <si>
    <t>ARIZONA CARDINALS AT OAKLAND RAIDERS -- 4:25 p.m.</t>
  </si>
  <si>
    <t>SAN FRANCISCO 49ERS AT DENVER BRONCOS -- 8:30 p.m.</t>
  </si>
  <si>
    <t>HOUSTON TEXANS AT PITTSBURGH STEELERS -- 8:30 p.m.</t>
  </si>
  <si>
    <t>SAN DIEGO CHARGERS AT DENVER BRONCOS -- 8:25 p.m.</t>
  </si>
  <si>
    <t>DETROIT LIONS AT ATLANTA FALCONS -- 9:30 a.m.</t>
  </si>
  <si>
    <t>SEATTLE SEAHAWKS AT CAROLINA PANTHERS -- 1:00 p.m.</t>
  </si>
  <si>
    <t>BALTIMORE RAVENS AT CINCINNATI BENGALS -- 1:00 p.m.</t>
  </si>
  <si>
    <t>MIAMI DOLPHINS AT JACKSONVILLE JAGUARS -- 1:00 p.m.</t>
  </si>
  <si>
    <t>ST. LOUIS RAMS AT KANSAS CITY CHIEFS -- 1:00 p.m.</t>
  </si>
  <si>
    <t>CHICAGO BEARS AT NEW ENGLAND PATRIOTS -- 1:00 p.m.</t>
  </si>
  <si>
    <t>BUFFALO BILLS AT N.Y. JETS -- 1:00 p.m.</t>
  </si>
  <si>
    <t>MINNESOTA VIKINGS AT TAMPA BAY BUCCANEERS -- 1:00 p.m.</t>
  </si>
  <si>
    <t>HOUSTON TEXANS AT TENNESSEE TITANS -- 1:00 p.m.</t>
  </si>
  <si>
    <t>PHILADELPHIA EAGLES AT ARIZONA CARDINALS -- 4:05 p.m.</t>
  </si>
  <si>
    <t>OAKLAND RAIDERS AT CLEVELAND BROWNS -- 4:25 p.m.</t>
  </si>
  <si>
    <t>INDIANAPOLIS COLTS AT PITTSBURGH STEELERS -- 4:25 p.m.</t>
  </si>
  <si>
    <t>GREEN BAY PACKERS AT NEW ORLEANS SAINTS -- 8:30 p.m.</t>
  </si>
  <si>
    <t>WASHINGTON REDSKINS AT DALLAS COWBOYS -- 8:30 p.m.</t>
  </si>
  <si>
    <t>NEW ORLEANS SAINTS AT CAROLINA PANTHERS -- 8:25 p.m.</t>
  </si>
  <si>
    <t>JACKSONVILLE JAGUARS AT CINCINNATI BENGALS -- 1:00 p.m.</t>
  </si>
  <si>
    <t>TAMPA BAY BUCCANEERS AT CLEVELAND BROWNS -- 1:00 p.m.</t>
  </si>
  <si>
    <t>ARIZONA CARDINALS AT DALLAS COWBOYS -- 1:00 p.m.</t>
  </si>
  <si>
    <t>PHILADELPHIA EAGLES AT HOUSTON TEXANS -- 1:00 p.m.</t>
  </si>
  <si>
    <t>N.Y. JETS AT KANSAS CITY CHIEFS -- 1:00 p.m.</t>
  </si>
  <si>
    <t>SAN DIEGO CHARGERS AT MIAMI DOLPHINS -- 1:00 p.m.</t>
  </si>
  <si>
    <t>WASHINGTON REDSKINS AT MINNESOTA VIKINGS -- 1:00 p.m.</t>
  </si>
  <si>
    <t>ST. LOUIS RAMS AT SAN FRANCISCO 49ERS -- 4:05 p.m.</t>
  </si>
  <si>
    <t>DENVER BRONCOS AT NEW ENGLAND PATRIOTS -- 4:25 p.m.</t>
  </si>
  <si>
    <t>OAKLAND RAIDERS AT SEATTLE SEAHAWKS -- 4:25 p.m.</t>
  </si>
  <si>
    <t>BALTIMORE RAVENS AT PITTSBURGH STEELERS -- 8:30 p.m.</t>
  </si>
  <si>
    <t>INDIANAPOLIS COLTS AT N.Y. GIANTS -- 8:30 p.m.</t>
  </si>
  <si>
    <t>CLEVELAND BROWNS AT CINCINNATI BENGALS -- 8:25 p.m.</t>
  </si>
  <si>
    <t>TENNESSEE TITANS AT BALTIMORE RAVENS -- 1:00 p.m.</t>
  </si>
  <si>
    <t>KANSAS CITY CHIEFS AT BUFFALO BILLS -- 1:00 p.m.</t>
  </si>
  <si>
    <t>MIAMI DOLPHINS AT DETROIT LIONS -- 1:00 p.m.</t>
  </si>
  <si>
    <t>DALLAS COWBOYS AT JACKSONVILLE JAGUARS -- 1:00 p.m.</t>
  </si>
  <si>
    <t>SAN FRANCISCO 49ERS AT NEW ORLEANS SAINTS -- 1:00 p.m.</t>
  </si>
  <si>
    <t>PITTSBURGH STEELERS AT N.Y. JETS -- 1:00 p.m.</t>
  </si>
  <si>
    <t>ATLANTA FALCONS AT TAMPA BAY BUCCANEERS -- 1:00 p.m.</t>
  </si>
  <si>
    <t>DENVER BRONCOS AT OAKLAND RAIDERS -- 4:05 p.m.</t>
  </si>
  <si>
    <t>ST. LOUIS RAMS AT ARIZONA CARDINALS -- 4:25 p.m.</t>
  </si>
  <si>
    <t>N.Y. GIANTS AT SEATTLE SEAHAWKS -- 4:25 p.m.</t>
  </si>
  <si>
    <t>CHICAGO BEARS AT GREEN BAY PACKERS -- 8:30 p.m.</t>
  </si>
  <si>
    <t>CAROLINA PANTHERS AT PHILADELPHIA EAGLES -- 8:30 p.m.</t>
  </si>
  <si>
    <t>BUFFALO BILLS AT MIAMI DOLPHINS -- 8:25 p.m.</t>
  </si>
  <si>
    <t>ATLANTA FALCONS AT CAROLINA PANTHERS -- 1:00 p.m.</t>
  </si>
  <si>
    <t>MINNESOTA VIKINGS AT CHICAGO BEARS -- 1:00 p.m.</t>
  </si>
  <si>
    <t>HOUSTON TEXANS AT CLEVELAND BROWNS --- 1:00 p.m.</t>
  </si>
  <si>
    <t>PHILADELPHIA EAGLES AT GREEN BAY PACKERS -- 1:00 p.m.</t>
  </si>
  <si>
    <t>SEATTLE SEAHAWKS AT KANSAS CITY CHIEFS -- 1:00 p.m.</t>
  </si>
  <si>
    <t>CINCINNATI BENGALS AT NEW ORLEANS SAINTS -- 1:00 p.m.</t>
  </si>
  <si>
    <t>SAN FRANCISCO 49ERS AT N.Y. GIANTS -- 1:00 p.m.</t>
  </si>
  <si>
    <t>DENVER BRONCOS AT ST. LOUIS RAMS -- 1:00 p.m.</t>
  </si>
  <si>
    <t>TAMPA BAY BUCCANEERS AT WASHINGTON REDSKINS -- 1:00 p.m.</t>
  </si>
  <si>
    <t>OAKLAND RAIDERS AT SAN DIEGO CHARGERS -- 4:05 p.m.</t>
  </si>
  <si>
    <t>DETROIT LIONS AT ARIZONA CARDINALS -- 4:25 p.m.</t>
  </si>
  <si>
    <t>NEW ENGLAND PATRIOTS AT INDIANAPOLIS COLTS -- 8:30 p.m.</t>
  </si>
  <si>
    <t>PITTSBURGH STEELERS AT TENNESSEE TITANS -- 8:30 p.m.</t>
  </si>
  <si>
    <t>KANSAS CITY CHIEFS AT OAKLAND RAIDERS -- 8:25 p.m.</t>
  </si>
  <si>
    <t>CLEVELAND BROWNS AT ATLANTA FALCONS -- 1:00 p.m.</t>
  </si>
  <si>
    <t>N.Y. JETS AT BUFFALO BILLS -- 1:00 p.m.</t>
  </si>
  <si>
    <t>TAMPA BAY BUCCANEERS AT CHICAGO BEARS -- 1:00 p.m.</t>
  </si>
  <si>
    <t>CINCINNATI BENGALS AT HOUSTON TEXANS -- 1:00 p.m.</t>
  </si>
  <si>
    <t>JACKSONVILLE JAGUARS AT INDIANAPOLIS COLTS -- 1:00 p.m.</t>
  </si>
  <si>
    <t>GREEN BAY PACKERS AT MINNESOTA VIKINGS -- 1:00 p.m.</t>
  </si>
  <si>
    <t>DETROIT LIONS AT NEW ENGLAND PATRIOTS -- 1:00 p.m.</t>
  </si>
  <si>
    <t>TENNESSEE TITANS AT PHILADELPHIA EAGLES -- 1:00 p.m.</t>
  </si>
  <si>
    <t>ST. LOUIS RAMS AT SAN DIEGO CHARGERS -- 4:05 p.m.</t>
  </si>
  <si>
    <t>ARIZONA CARDINALS AT SEATTLE SEAHAWKS -- 4:05 p.m.</t>
  </si>
  <si>
    <t>MIAMI DOLPHINS AT DENVER BRONCOS -- 4:25 p.m.</t>
  </si>
  <si>
    <t>WASHINGTON REDSKINS AT SAN FRANCISCO 49ERS -- 4:25 p.m.</t>
  </si>
  <si>
    <t>DALLAS COWBOYS AT N.Y. GIANTS -- 8:30 p.m.</t>
  </si>
  <si>
    <t>BALTIMORE RAVENS AT NEW ORLEANS SAINTS -- 8:30 p.m.</t>
  </si>
  <si>
    <t>CHICAGO BEARS AT DETROIT LIONS -- 12:30 p.m.</t>
  </si>
  <si>
    <t>PHILADELPHIA EAGLES AT DALLAS COWBOYS -- 4:30 p.m.</t>
  </si>
  <si>
    <t>SEATTLE SEAHAWKS AT SAN FRANCISCO 49ERS -- 8:30 p.m.</t>
  </si>
  <si>
    <t>SAN DIEGO CHARGERS AT BALTIMORE RAVENS -- 1:00 p.m.</t>
  </si>
  <si>
    <t>CLEVELAND BROWNS AT BUFFALO BILLS -- 1:00 p.m.</t>
  </si>
  <si>
    <t>TENNESSEE TITANS AT HOUSTON TEXANS -- 1:00 p.m.</t>
  </si>
  <si>
    <t>WASHINGTON REDSKINS AT INDIANAPOLIS COLTS -- 1:00 p.m.</t>
  </si>
  <si>
    <t>N.Y. GIANTS AT JACKSONVILLE JAGUARS -- 1:00 p.m.</t>
  </si>
  <si>
    <t>CAROLINA PANTHERS AT MINNESOTA VIKINGS -- 1:00 p.m.</t>
  </si>
  <si>
    <t>NEW ORLEANS SAINTS AT PITTSBURGH STEELERS -- 1:00 p.m.</t>
  </si>
  <si>
    <t>OAKLAND RAIDERS AT ST. LOUIS RAMS -- 1:00 p.m.</t>
  </si>
  <si>
    <t>CINCINNATI BENGALS AT TAMPA BAY BUCCANEERS -- 1:00 p.m.</t>
  </si>
  <si>
    <t>ARIZONA CARDINALS AT ATLANTA FALCONS -- 4:05 p.m.</t>
  </si>
  <si>
    <t>NEW ENGLAND PATRIOTS AT GREEN BAY PACKERS -- 4:25 p.m.</t>
  </si>
  <si>
    <t>DENVER BRONCOS AT KANSAS CITY CHIEFS -- 8:30 p.m.</t>
  </si>
  <si>
    <t>MIAMI DOLPHINS AT N.Y. JETS -- 8:30 p.m.</t>
  </si>
  <si>
    <t>DALLAS COWBOYS AT CHICAGO BEARS -- 8:25 p.m.</t>
  </si>
  <si>
    <t>PITTSBURGH STEELERS AT CINCINNATI BENGALS -- 1:00 p.m.</t>
  </si>
  <si>
    <t>INDIANAPOLIS COLTS AT CLEVELAND BROWNS -- 1:00 p.m.</t>
  </si>
  <si>
    <t>TAMPA BAY BUCCANEERS AT DETROIT LIONS -- 1:00 p.m.</t>
  </si>
  <si>
    <t>HOUSTON TEXANS AT JACKSONVILLE JAGUARS -- 1:00 p.m.</t>
  </si>
  <si>
    <t>BALTIMORE RAVENS AT MIAMI DOLPHINS -- 1:00 p.m.</t>
  </si>
  <si>
    <t>N.Y. JETS AT MINNESOTA VIKINGS -- 1:00 p.m.</t>
  </si>
  <si>
    <t>CAROLINA PANTHERS AT NEW ORLEANS SAINTS -- 1:00 p.m.</t>
  </si>
  <si>
    <t>N.Y. GIANTS AT TENNESSEE TITANS -- 1:00 p.m.</t>
  </si>
  <si>
    <t>ST. LOUIS RAMS AT WASHINGTON REDSKINS -- 1:00 p.m.</t>
  </si>
  <si>
    <t>KANSAS CITY CHIEFS AT ARIZONA CARDINALS -- 5p.m.</t>
  </si>
  <si>
    <t>BUFFALO BILLS AT DENVER BRONCOS -- 4:05 p.m.</t>
  </si>
  <si>
    <t>SAN FRANCISCO 49ERS AT OAKLAND RAIDERS -- 4:25 p.m.</t>
  </si>
  <si>
    <t>SEATTLE SEAHAWKS AT PHILADELPHIA EAGLES -- 4:25 p.m.</t>
  </si>
  <si>
    <t>NEW ENGLAND PATRIOTS AT SAN DIEGO CHARGERS -- 8:30 p.m.</t>
  </si>
  <si>
    <t>ATLANTA FALCONS AT GREEN BAY PACKERS -- 8:30 p.m.</t>
  </si>
  <si>
    <t>ARIZONA CARDINALS AT ST. LOUIS RAMS -- 8:25 p.m.</t>
  </si>
  <si>
    <t>PITTSBURGH STEELERS AT ATLANTA FALCONS -- 1:00 p.m.</t>
  </si>
  <si>
    <t>JACKSONVILLE JAGUARS AT BALTIMORE RAVENS -- 1:00 p.m.</t>
  </si>
  <si>
    <t>GREEN BAY PACKERS AT BUFFALO BILLS -- 1:00 p.m.</t>
  </si>
  <si>
    <t>TAMPA BAY BUCCANEERS AT CAROLINA PANTHERS -- 1:00 p.m.</t>
  </si>
  <si>
    <t>CINCINNATI BENGALS AT CLEVELAND BROWNS -- 1:00 p.m.</t>
  </si>
  <si>
    <t>MINNESOTA VIKINGS AT DETROIT LIONS -- 1:00 p.m.</t>
  </si>
  <si>
    <t>HOUSTON TEXANS AT INDIANAPOLIS COLTS -- 1:00 p.m.</t>
  </si>
  <si>
    <t>OAKLAND RAIDERS AT KANSAS CITY CHIEFS -- 1:00 p.m.</t>
  </si>
  <si>
    <t>MIAMI DOLPHINS AT NEW ENGLAND PATRIOTS -- 1:00 p.m.</t>
  </si>
  <si>
    <t>WASHINGTON REDSKINS AT N.Y. GIANTS -- 1:00 p.m.</t>
  </si>
  <si>
    <t>DENVER BRONCOS AT SAN DIEGO CHARGERS -- 4:05 p.m.</t>
  </si>
  <si>
    <t>N.Y. JETS AT TENNESSEE TITANS -- 4:05 p.m.</t>
  </si>
  <si>
    <t>SAN FRANCISCO 49ERS AT SEATTLE SEAHAWKS -- 4:25 p.m.</t>
  </si>
  <si>
    <t>DALLAS COWBOYS AT PHILADELPHIA EAGLES -- 8:30 p.m.</t>
  </si>
  <si>
    <t>NEW ORLEANS SAINTS AT CHICAGO BEARS -- 8:30 p.m.</t>
  </si>
  <si>
    <t>TENNESSEE TITANS AT JACKSONVILLE JAGUARS -- 8:25 p.m.</t>
  </si>
  <si>
    <t>SAN DIEGO CHARGERS AT SAN FRANCISCO 49ERS -- TBD</t>
  </si>
  <si>
    <t>SATURDAY</t>
  </si>
  <si>
    <t>PHILADELPHIA EAGLES AT WASHINGTON REDSKINS -- TBD</t>
  </si>
  <si>
    <t>CLEVELAND BROWNS AT CAROLINA PANTHERS -- 1:00 p.m.</t>
  </si>
  <si>
    <t>DETROIT LIONS AT CHICAGO BEARS -- 1:00 p.m.</t>
  </si>
  <si>
    <t>BALTIMORE RAVENS AT HOUSTON TEXANS -- 1:00 p.m.</t>
  </si>
  <si>
    <t>MINNESOTA VIKINGS AT MIAMI DOLPHINS -- 1:00 p.m.</t>
  </si>
  <si>
    <t>ATLANTA FALCONS AT NEW ORLEANS SAINTS -- 1:00 p.m.</t>
  </si>
  <si>
    <t>NEW ENGLAND PATRIOTS AT N.Y. JETS -- 1:00 p.m.</t>
  </si>
  <si>
    <t>KANSAS CITY CHIEFS AT PITTSBURGH STEELERS -- 1:00 p.m.</t>
  </si>
  <si>
    <t>GREEN BAY PACKERS AT TAMPA BAY BUCCANEERS -- 1:00 p.m.</t>
  </si>
  <si>
    <t>N.Y. GIANTS AT ST. LOUIS RAMS -- 3:05 p.m.</t>
  </si>
  <si>
    <t>INDIANAPOLIS COLTS AT DALLAS COWBOYS -- 4:25 p.m.</t>
  </si>
  <si>
    <t>BUFFALO BILLS AT OAKLAND RAIDERS -- 4:25 p.m.</t>
  </si>
  <si>
    <t>SEATTLE SEAHAWKS AT ARIZONA CARDINALS -- 8:30 p.m.</t>
  </si>
  <si>
    <t>DENVER BRONCOS AT CINCINNATI BENGALS -- 8:30 p.m.</t>
  </si>
  <si>
    <t>CAROLINA PANTHERS AT ATLANTA FALCONS -- 1:00 p.m.</t>
  </si>
  <si>
    <t>CLEVELAND BROWNS AT BALTIMORE RAVENS -- 1:00 p.m.</t>
  </si>
  <si>
    <t>DETROIT LIONS AT GREEN BAY PACKERS -- 1:00 p.m.</t>
  </si>
  <si>
    <t>JACKSONVILLE JAGUARS AT HOUSTON TEXANS -- 1:00 p.m.</t>
  </si>
  <si>
    <t>SAN DIEGO CHARGERS AT KANSAS CITY CHIEFS -- 1:00 p.m.</t>
  </si>
  <si>
    <t>N.Y. JETS AT MIAMI DOLPHINS -- 1:00 p.m.</t>
  </si>
  <si>
    <t>CHICAGO BEARS AT MINNESOTA VIKINGS -- 1:00 p.m.</t>
  </si>
  <si>
    <t>BUFFALO BILLS AT NEW ENGLAND PATRIOTS -- 1:00 p.m.</t>
  </si>
  <si>
    <t>PHILADELPHIA EAGLES AT N.Y. GIANTS -- 1:00 p.m.</t>
  </si>
  <si>
    <t>CINCINNATI BENGALS AT PITTSBURGH STEELERS -- 1:00 p.m.</t>
  </si>
  <si>
    <t>NEW ORLEANS SAINTS AT TAMPA BAY BUCCANEERS -- 1:00 p.m.</t>
  </si>
  <si>
    <t>INDIANAPOLIS COLTS AT TENNESSEE TITANS -- 1:00 p.m.</t>
  </si>
  <si>
    <t>DALLAS COWBOYS AT WASHINGTON REDSKINS -- 1:00 p.m.</t>
  </si>
  <si>
    <t>OAKLAND RAIDERS AT DENVER BRONCOS -- 4:25 p.m.</t>
  </si>
  <si>
    <t>ARIZONA CARDINALS AT SAN FRANCISCO 49ERS -- 4:25 p.m.</t>
  </si>
  <si>
    <t>ST. LOUIS RAMS AT SEATTLE SEAHAWKS -- 4:25 p.m.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</si>
</sst>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hh:mm"/>
    <numFmt numFmtId="166" formatCode="0.000"/>
  </numFmts>
  <fonts count="6">
    <font>
      <sz val="10.0"/>
      <color rgb="FF000000"/>
      <name val="Arial"/>
    </font>
    <font>
      <b/>
    </font>
    <font/>
    <font>
      <u/>
      <color rgb="FF0000FF"/>
    </font>
    <font>
      <sz val="10.0"/>
      <color rgb="FF333333"/>
    </font>
    <font>
      <sz val="11.0"/>
      <color rgb="FF222221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2" numFmtId="2" xfId="0" applyFont="1" applyNumberFormat="1"/>
    <xf borderId="0" fillId="0" fontId="2" numFmtId="3" xfId="0" applyAlignment="1" applyFont="1" applyNumberFormat="1">
      <alignment/>
    </xf>
    <xf borderId="0" fillId="3" fontId="4" numFmtId="0" xfId="0" applyAlignment="1" applyFill="1" applyFont="1">
      <alignment/>
    </xf>
    <xf borderId="0" fillId="3" fontId="5" numFmtId="0" xfId="0" applyAlignment="1" applyFont="1">
      <alignment horizontal="left"/>
    </xf>
    <xf borderId="0" fillId="0" fontId="2" numFmtId="165" xfId="0" applyAlignment="1" applyFont="1" applyNumberFormat="1">
      <alignment/>
    </xf>
    <xf borderId="0" fillId="0" fontId="2" numFmtId="165" xfId="0" applyFont="1" applyNumberFormat="1"/>
    <xf borderId="0" fillId="0" fontId="2" numFmtId="166" xfId="0" applyFont="1" applyNumberFormat="1"/>
    <xf borderId="0" fillId="0" fontId="2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1.xml"/><Relationship Id="rId8" Type="http://schemas.openxmlformats.org/officeDocument/2006/relationships/worksheet" Target="worksheets/sheet4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Social Media/Ad Cost Comparison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'30 Second Ad Cost'!$B$2</c:f>
            </c:strRef>
          </c:tx>
          <c:spPr>
            <a:solidFill>
              <a:srgbClr val="DC3912"/>
            </a:solidFill>
          </c:spPr>
          <c:cat>
            <c:strRef>
              <c:f>'Potential Prev. Season Record'!$P$4:$P$12</c:f>
            </c:strRef>
          </c:cat>
          <c:val>
            <c:numRef>
              <c:f>'30 Second Ad Cost'!$B$3:$B$11</c:f>
            </c:numRef>
          </c:val>
        </c:ser>
        <c:axId val="1447433794"/>
        <c:axId val="1936938937"/>
      </c:barChart>
      <c:catAx>
        <c:axId val="1447433794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936938937"/>
      </c:catAx>
      <c:valAx>
        <c:axId val="1936938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Avg. 30 Second Ad 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47433794"/>
      </c:valAx>
      <c:barChart>
        <c:barDir val="col"/>
        <c:ser>
          <c:idx val="0"/>
          <c:order val="0"/>
          <c:tx>
            <c:strRef>
              <c:f>'Potential Prev. Season Record'!$S$3</c:f>
            </c:strRef>
          </c:tx>
          <c:spPr>
            <a:solidFill>
              <a:srgbClr val="4684EE"/>
            </a:solidFill>
          </c:spPr>
          <c:cat>
            <c:strRef>
              <c:f>'Potential Prev. Season Record'!$P$4:$P$12</c:f>
            </c:strRef>
          </c:cat>
          <c:val>
            <c:numRef>
              <c:f>'Potential Prev. Season Record'!$S$4:$S$12</c:f>
            </c:numRef>
          </c:val>
        </c:ser>
        <c:axId val="1910756830"/>
        <c:axId val="1800030805"/>
      </c:barChart>
      <c:catAx>
        <c:axId val="1910756830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800030805"/>
      </c:catAx>
      <c:valAx>
        <c:axId val="180003080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Social Media Fans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10756830"/>
        <c:crosses val="max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Playoff Leverage by Week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Leverage!$B$1</c:f>
            </c:strRef>
          </c:tx>
          <c:spPr>
            <a:solidFill>
              <a:srgbClr val="4684EE"/>
            </a:solidFill>
          </c:spPr>
          <c:cat>
            <c:strRef>
              <c:f>Leverage!$A$2:$A$11</c:f>
            </c:strRef>
          </c:cat>
          <c:val>
            <c:numRef>
              <c:f>Leverage!$B$2:$B$11</c:f>
            </c:numRef>
          </c:val>
        </c:ser>
        <c:axId val="1838623782"/>
        <c:axId val="677460777"/>
      </c:barChart>
      <c:catAx>
        <c:axId val="183862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Week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77460777"/>
      </c:catAx>
      <c:valAx>
        <c:axId val="677460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38623782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www.sportsbusinessdaily.com/Journal/Issues/2015/05/04/In-Depth/Main.aspx" TargetMode="External"/><Relationship Id="rId1" Type="http://schemas.openxmlformats.org/officeDocument/2006/relationships/hyperlink" Target="http://variety.com/2014/tv/news/tv-ad-prices-football-walking-dead-big-bang-theory-blacklist-top-the-list-1201314484/" TargetMode="External"/><Relationship Id="rId4" Type="http://schemas.openxmlformats.org/officeDocument/2006/relationships/drawing" Target="../drawings/worksheetdrawing1.xml"/><Relationship Id="rId3" Type="http://schemas.openxmlformats.org/officeDocument/2006/relationships/hyperlink" Target="http://variety.com/2014/tv/news/ad-buyers-hope-to-use-cbs-thursday-nfl-package-to-tackle-football-prices-1201156984/" TargetMode="Externa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.xml"/><Relationship Id="rId1" Type="http://schemas.openxmlformats.org/officeDocument/2006/relationships/hyperlink" Target="http://fanpagelist.com/category/sports-teams/nfl/view/list/sort/name/page2" TargetMode="Externa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://fivethirtyeight.com/tag/nfl-playoff-implications/" TargetMode="Externa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6.xml"/><Relationship Id="rId1" Type="http://schemas.openxmlformats.org/officeDocument/2006/relationships/hyperlink" Target="http://fivethirtyeight.com/datalab/thursday-night-football-has-been-awful-this-year-but-so-has-sunday-night-football/" TargetMode="Externa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7.xml"/><Relationship Id="rId1" Type="http://schemas.openxmlformats.org/officeDocument/2006/relationships/hyperlink" Target="http://www.nfl.com/news/story/0ap2000000343699/article/complete-2014-nfl-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23.0"/>
    <col customWidth="1" min="3" max="4" width="11.14"/>
    <col customWidth="1" min="5" max="5" width="8.14"/>
  </cols>
  <sheetData>
    <row r="1">
      <c r="A1" s="1" t="s">
        <v>0</v>
      </c>
    </row>
    <row r="2">
      <c r="A2" s="2" t="s">
        <v>1</v>
      </c>
      <c r="B2" s="3" t="s">
        <v>2</v>
      </c>
      <c r="C2" s="3">
        <v>2014.0</v>
      </c>
      <c r="D2" s="3">
        <v>2013.0</v>
      </c>
      <c r="E2" s="3" t="s">
        <v>3</v>
      </c>
    </row>
    <row r="3">
      <c r="A3" s="4" t="s">
        <v>4</v>
      </c>
      <c r="B3" s="5">
        <v>600000.0</v>
      </c>
      <c r="C3" s="6"/>
      <c r="D3" s="6"/>
      <c r="E3" s="7"/>
      <c r="F3" s="4" t="s">
        <v>5</v>
      </c>
    </row>
    <row r="4">
      <c r="A4" s="4" t="s">
        <v>6</v>
      </c>
      <c r="B4" s="5">
        <v>600000.0</v>
      </c>
      <c r="C4" s="6"/>
      <c r="D4" s="6"/>
      <c r="E4" s="7"/>
      <c r="F4" s="4" t="s">
        <v>5</v>
      </c>
    </row>
    <row r="5">
      <c r="A5" s="4" t="s">
        <v>7</v>
      </c>
      <c r="B5" s="5">
        <v>492500.0</v>
      </c>
      <c r="C5" s="5"/>
      <c r="D5" s="6"/>
      <c r="E5" s="8">
        <v>1.0</v>
      </c>
      <c r="G5" s="4"/>
    </row>
    <row r="6">
      <c r="A6" s="4" t="s">
        <v>8</v>
      </c>
      <c r="B6" s="6" t="str">
        <f>AVERAGE(C6:D6)</f>
        <v>$137,458.00</v>
      </c>
      <c r="C6" s="5">
        <v>159916.0</v>
      </c>
      <c r="D6" s="5">
        <v>115000.0</v>
      </c>
      <c r="E6" s="8">
        <v>1.0</v>
      </c>
      <c r="F6" s="4" t="s">
        <v>9</v>
      </c>
    </row>
    <row r="7">
      <c r="A7" s="4" t="s">
        <v>10</v>
      </c>
      <c r="B7" s="5">
        <v>500000.0</v>
      </c>
      <c r="C7" s="5"/>
      <c r="D7" s="6"/>
      <c r="E7" s="8">
        <v>2.0</v>
      </c>
      <c r="F7" s="4" t="s">
        <v>11</v>
      </c>
      <c r="G7" s="4"/>
    </row>
    <row r="8">
      <c r="A8" s="4" t="s">
        <v>12</v>
      </c>
      <c r="B8" s="5">
        <v>600000.0</v>
      </c>
      <c r="C8" s="5"/>
      <c r="D8" s="6"/>
      <c r="E8" s="8" t="s">
        <v>13</v>
      </c>
      <c r="G8" s="4"/>
    </row>
    <row r="9">
      <c r="A9" s="4" t="s">
        <v>14</v>
      </c>
      <c r="B9" s="6" t="str">
        <f t="shared" ref="B9:B10" si="1">AVERAGE(C9:D9)</f>
        <v>$625,712.50</v>
      </c>
      <c r="C9" s="5">
        <v>623425.0</v>
      </c>
      <c r="D9" s="5">
        <v>628000.0</v>
      </c>
      <c r="E9" s="8">
        <v>1.0</v>
      </c>
      <c r="G9" s="4"/>
    </row>
    <row r="10">
      <c r="A10" s="4" t="s">
        <v>15</v>
      </c>
      <c r="B10" s="6" t="str">
        <f t="shared" si="1"/>
        <v>$402,949.00</v>
      </c>
      <c r="C10" s="5">
        <v>397898.0</v>
      </c>
      <c r="D10" s="5">
        <v>408000.0</v>
      </c>
      <c r="E10" s="8">
        <v>1.0</v>
      </c>
      <c r="G10" s="4"/>
    </row>
    <row r="11">
      <c r="A11" s="4" t="s">
        <v>16</v>
      </c>
      <c r="B11" s="5">
        <v>402949.0</v>
      </c>
      <c r="C11" s="6"/>
      <c r="D11" s="6"/>
      <c r="E11" s="7"/>
      <c r="F11" s="4" t="s">
        <v>17</v>
      </c>
    </row>
    <row r="13">
      <c r="A13" s="4">
        <v>1.0</v>
      </c>
      <c r="B13" s="9" t="s">
        <v>18</v>
      </c>
    </row>
    <row r="14">
      <c r="A14" s="4">
        <v>2.0</v>
      </c>
      <c r="B14" s="9" t="s">
        <v>19</v>
      </c>
    </row>
    <row r="15">
      <c r="A15" s="4">
        <v>3.0</v>
      </c>
      <c r="B15" s="9" t="s">
        <v>20</v>
      </c>
    </row>
  </sheetData>
  <mergeCells count="1">
    <mergeCell ref="A1:E1"/>
  </mergeCells>
  <hyperlinks>
    <hyperlink r:id="rId1" ref="B13"/>
    <hyperlink r:id="rId2" ref="B14"/>
    <hyperlink r:id="rId3" ref="B1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F1" s="9" t="s">
        <v>25</v>
      </c>
    </row>
    <row r="2">
      <c r="A2" s="4" t="s">
        <v>26</v>
      </c>
      <c r="B2" s="4">
        <v>1144659.0</v>
      </c>
      <c r="C2" s="4">
        <v>183323.0</v>
      </c>
      <c r="D2" t="str">
        <f t="shared" ref="D2:D33" si="1">SUM(B2:C2)</f>
        <v>1327982</v>
      </c>
    </row>
    <row r="3">
      <c r="A3" s="4" t="s">
        <v>27</v>
      </c>
      <c r="B3" s="4">
        <v>1750929.0</v>
      </c>
      <c r="C3" s="4">
        <v>477116.0</v>
      </c>
      <c r="D3" t="str">
        <f t="shared" si="1"/>
        <v>2228045</v>
      </c>
    </row>
    <row r="4">
      <c r="A4" s="4" t="s">
        <v>28</v>
      </c>
      <c r="B4" s="4">
        <v>2259857.0</v>
      </c>
      <c r="C4" s="4">
        <v>599805.0</v>
      </c>
      <c r="D4" t="str">
        <f t="shared" si="1"/>
        <v>2859662</v>
      </c>
    </row>
    <row r="5">
      <c r="A5" s="4" t="s">
        <v>29</v>
      </c>
      <c r="B5" s="4">
        <v>727293.0</v>
      </c>
      <c r="C5" s="4">
        <v>362067.0</v>
      </c>
      <c r="D5" t="str">
        <f t="shared" si="1"/>
        <v>1089360</v>
      </c>
    </row>
    <row r="6">
      <c r="A6" s="4" t="s">
        <v>30</v>
      </c>
      <c r="B6" s="4">
        <v>1599120.0</v>
      </c>
      <c r="C6" s="4">
        <v>461185.0</v>
      </c>
      <c r="D6" t="str">
        <f t="shared" si="1"/>
        <v>2060305</v>
      </c>
    </row>
    <row r="7">
      <c r="A7" s="4" t="s">
        <v>31</v>
      </c>
      <c r="B7" s="4">
        <v>4011924.0</v>
      </c>
      <c r="C7" s="4">
        <v>749179.0</v>
      </c>
      <c r="D7" t="str">
        <f t="shared" si="1"/>
        <v>4761103</v>
      </c>
    </row>
    <row r="8">
      <c r="A8" s="4" t="s">
        <v>32</v>
      </c>
      <c r="B8" s="4">
        <v>1075595.0</v>
      </c>
      <c r="C8" s="4">
        <v>360782.0</v>
      </c>
      <c r="D8" t="str">
        <f t="shared" si="1"/>
        <v>1436377</v>
      </c>
    </row>
    <row r="9">
      <c r="A9" s="4" t="s">
        <v>33</v>
      </c>
      <c r="B9" s="4">
        <v>1123929.0</v>
      </c>
      <c r="C9" s="4">
        <v>442446.0</v>
      </c>
      <c r="D9" t="str">
        <f t="shared" si="1"/>
        <v>1566375</v>
      </c>
    </row>
    <row r="10">
      <c r="A10" s="4" t="s">
        <v>34</v>
      </c>
      <c r="B10" s="4">
        <v>8004928.0</v>
      </c>
      <c r="C10" s="4">
        <v>1259264.0</v>
      </c>
      <c r="D10" t="str">
        <f t="shared" si="1"/>
        <v>9264192</v>
      </c>
    </row>
    <row r="11">
      <c r="A11" s="4" t="s">
        <v>35</v>
      </c>
      <c r="B11" s="4">
        <v>3750651.0</v>
      </c>
      <c r="C11" s="4">
        <v>729693.0</v>
      </c>
      <c r="D11" t="str">
        <f t="shared" si="1"/>
        <v>4480344</v>
      </c>
    </row>
    <row r="12">
      <c r="A12" s="4" t="s">
        <v>36</v>
      </c>
      <c r="B12" s="4">
        <v>1814884.0</v>
      </c>
      <c r="C12" s="4">
        <v>545295.0</v>
      </c>
      <c r="D12" t="str">
        <f t="shared" si="1"/>
        <v>2360179</v>
      </c>
    </row>
    <row r="13">
      <c r="A13" s="4" t="s">
        <v>37</v>
      </c>
      <c r="B13" s="4">
        <v>4922642.0</v>
      </c>
      <c r="C13" s="4">
        <v>964198.0</v>
      </c>
      <c r="D13" t="str">
        <f t="shared" si="1"/>
        <v>5886840</v>
      </c>
    </row>
    <row r="14">
      <c r="A14" s="4" t="s">
        <v>38</v>
      </c>
      <c r="B14" s="4">
        <v>1956404.0</v>
      </c>
      <c r="C14" s="4">
        <v>595741.0</v>
      </c>
      <c r="D14" t="str">
        <f t="shared" si="1"/>
        <v>2552145</v>
      </c>
    </row>
    <row r="15">
      <c r="A15" s="4" t="s">
        <v>39</v>
      </c>
      <c r="B15" s="4">
        <v>2218072.0</v>
      </c>
      <c r="C15" s="4">
        <v>401926.0</v>
      </c>
      <c r="D15" t="str">
        <f t="shared" si="1"/>
        <v>2619998</v>
      </c>
    </row>
    <row r="16">
      <c r="A16" s="4" t="s">
        <v>40</v>
      </c>
      <c r="B16" s="4">
        <v>518055.0</v>
      </c>
      <c r="C16" s="4">
        <v>201101.0</v>
      </c>
      <c r="D16" t="str">
        <f t="shared" si="1"/>
        <v>719156</v>
      </c>
    </row>
    <row r="17">
      <c r="A17" s="4" t="s">
        <v>41</v>
      </c>
      <c r="B17" s="4">
        <v>1340596.0</v>
      </c>
      <c r="C17" s="4">
        <v>412791.0</v>
      </c>
      <c r="D17" t="str">
        <f t="shared" si="1"/>
        <v>1753387</v>
      </c>
    </row>
    <row r="18">
      <c r="A18" s="4" t="s">
        <v>42</v>
      </c>
      <c r="B18" s="4">
        <v>2048124.0</v>
      </c>
      <c r="C18" s="4">
        <v>435919.0</v>
      </c>
      <c r="D18" t="str">
        <f t="shared" si="1"/>
        <v>2484043</v>
      </c>
    </row>
    <row r="19">
      <c r="A19" s="4" t="s">
        <v>43</v>
      </c>
      <c r="B19" s="4">
        <v>1818188.0</v>
      </c>
      <c r="C19" s="4">
        <v>445364.0</v>
      </c>
      <c r="D19" t="str">
        <f t="shared" si="1"/>
        <v>2263552</v>
      </c>
    </row>
    <row r="20">
      <c r="A20" s="4" t="s">
        <v>44</v>
      </c>
      <c r="B20" s="4">
        <v>3737199.0</v>
      </c>
      <c r="C20" s="4">
        <v>772483.0</v>
      </c>
      <c r="D20" t="str">
        <f t="shared" si="1"/>
        <v>4509682</v>
      </c>
    </row>
    <row r="21">
      <c r="A21" s="4" t="s">
        <v>45</v>
      </c>
      <c r="B21" s="4">
        <v>1836487.0</v>
      </c>
      <c r="C21" s="4">
        <v>763914.0</v>
      </c>
      <c r="D21" t="str">
        <f t="shared" si="1"/>
        <v>2600401</v>
      </c>
    </row>
    <row r="22">
      <c r="A22" s="4" t="s">
        <v>46</v>
      </c>
      <c r="B22" s="4">
        <v>6065000.0</v>
      </c>
      <c r="C22" s="4">
        <v>1351870.0</v>
      </c>
      <c r="D22" t="str">
        <f t="shared" si="1"/>
        <v>7416870</v>
      </c>
    </row>
    <row r="23">
      <c r="A23" s="4" t="s">
        <v>47</v>
      </c>
      <c r="B23" s="4">
        <v>3980776.0</v>
      </c>
      <c r="C23" s="4">
        <v>660806.0</v>
      </c>
      <c r="D23" t="str">
        <f t="shared" si="1"/>
        <v>4641582</v>
      </c>
    </row>
    <row r="24">
      <c r="A24" s="4" t="s">
        <v>48</v>
      </c>
      <c r="B24" s="4">
        <v>2914389.0</v>
      </c>
      <c r="C24" s="4">
        <v>480860.0</v>
      </c>
      <c r="D24" t="str">
        <f t="shared" si="1"/>
        <v>3395249</v>
      </c>
    </row>
    <row r="25">
      <c r="A25" s="4" t="s">
        <v>49</v>
      </c>
      <c r="B25" s="4">
        <v>2916611.0</v>
      </c>
      <c r="C25" s="4">
        <v>745442.0</v>
      </c>
      <c r="D25" t="str">
        <f t="shared" si="1"/>
        <v>3662053</v>
      </c>
    </row>
    <row r="26">
      <c r="A26" s="4" t="s">
        <v>50</v>
      </c>
      <c r="B26" s="4">
        <v>6059338.0</v>
      </c>
      <c r="C26" s="4">
        <v>962986.0</v>
      </c>
      <c r="D26" t="str">
        <f t="shared" si="1"/>
        <v>7022324</v>
      </c>
    </row>
    <row r="27">
      <c r="A27" s="4" t="s">
        <v>51</v>
      </c>
      <c r="B27" s="4">
        <v>1657997.0</v>
      </c>
      <c r="C27" s="4">
        <v>405306.0</v>
      </c>
      <c r="D27" t="str">
        <f t="shared" si="1"/>
        <v>2063303</v>
      </c>
    </row>
    <row r="28">
      <c r="A28" s="4" t="s">
        <v>52</v>
      </c>
      <c r="B28" s="4">
        <v>4089097.0</v>
      </c>
      <c r="C28" s="4">
        <v>933881.0</v>
      </c>
      <c r="D28" t="str">
        <f t="shared" si="1"/>
        <v>5022978</v>
      </c>
    </row>
    <row r="29">
      <c r="A29" s="4" t="s">
        <v>53</v>
      </c>
      <c r="B29" s="4">
        <v>3569796.0</v>
      </c>
      <c r="C29" s="4">
        <v>933385.0</v>
      </c>
      <c r="D29" t="str">
        <f t="shared" si="1"/>
        <v>4503181</v>
      </c>
    </row>
    <row r="30">
      <c r="A30" s="4" t="s">
        <v>54</v>
      </c>
      <c r="B30" s="4">
        <v>629422.0</v>
      </c>
      <c r="C30" s="4">
        <v>254540.0</v>
      </c>
      <c r="D30" t="str">
        <f t="shared" si="1"/>
        <v>883962</v>
      </c>
    </row>
    <row r="31">
      <c r="A31" s="4" t="s">
        <v>55</v>
      </c>
      <c r="B31" s="4">
        <v>858378.0</v>
      </c>
      <c r="C31" s="4">
        <v>265777.0</v>
      </c>
      <c r="D31" t="str">
        <f t="shared" si="1"/>
        <v>1124155</v>
      </c>
    </row>
    <row r="32">
      <c r="A32" s="4" t="s">
        <v>56</v>
      </c>
      <c r="B32" s="4">
        <v>835730.0</v>
      </c>
      <c r="C32" s="4">
        <v>262731.0</v>
      </c>
      <c r="D32" t="str">
        <f t="shared" si="1"/>
        <v>1098461</v>
      </c>
    </row>
    <row r="33">
      <c r="A33" s="4" t="s">
        <v>57</v>
      </c>
      <c r="B33" s="4">
        <v>1815071.0</v>
      </c>
      <c r="C33" s="4">
        <v>434824.0</v>
      </c>
      <c r="D33" t="str">
        <f t="shared" si="1"/>
        <v>2249895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0"/>
  </cols>
  <sheetData>
    <row r="1">
      <c r="A1" s="4" t="s">
        <v>58</v>
      </c>
      <c r="B1" s="4" t="s">
        <v>59</v>
      </c>
      <c r="C1" s="4"/>
    </row>
    <row r="2">
      <c r="A2">
        <v>8.0</v>
      </c>
      <c r="B2" s="10">
        <v>0.3741333333333332</v>
      </c>
      <c r="C2" s="10"/>
      <c r="E2" s="4" t="s">
        <v>60</v>
      </c>
    </row>
    <row r="3">
      <c r="A3">
        <v>9.0</v>
      </c>
      <c r="B3" s="10">
        <v>0.42846153846153856</v>
      </c>
      <c r="C3" s="10"/>
      <c r="E3" s="4" t="s">
        <v>61</v>
      </c>
      <c r="G3" s="9" t="s">
        <v>62</v>
      </c>
    </row>
    <row r="4">
      <c r="A4">
        <v>10.0</v>
      </c>
      <c r="B4" s="10">
        <v>0.4438461538461539</v>
      </c>
      <c r="C4" s="10"/>
    </row>
    <row r="5">
      <c r="A5">
        <v>11.0</v>
      </c>
      <c r="B5" s="10">
        <v>0.3585714285714286</v>
      </c>
      <c r="C5" s="10"/>
    </row>
    <row r="6">
      <c r="A6">
        <v>12.0</v>
      </c>
      <c r="B6" s="10">
        <v>0.412</v>
      </c>
      <c r="C6" s="10"/>
    </row>
    <row r="7">
      <c r="A7">
        <v>13.0</v>
      </c>
      <c r="B7" s="10">
        <v>0.48600000000000004</v>
      </c>
      <c r="C7" s="10"/>
    </row>
    <row r="8">
      <c r="A8">
        <v>14.0</v>
      </c>
      <c r="B8" s="10">
        <v>0.49866666666666665</v>
      </c>
      <c r="C8" s="10"/>
    </row>
    <row r="9">
      <c r="A9">
        <v>15.0</v>
      </c>
      <c r="B9" s="10">
        <v>0.6326666666666669</v>
      </c>
      <c r="C9" s="10"/>
    </row>
    <row r="10">
      <c r="A10">
        <v>16.0</v>
      </c>
      <c r="B10" s="10">
        <v>0.5206666666666667</v>
      </c>
      <c r="C10" s="10"/>
    </row>
    <row r="11">
      <c r="A11">
        <v>17.0</v>
      </c>
      <c r="B11" s="10">
        <v>0.3606666666666667</v>
      </c>
      <c r="C11" s="10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</row>
    <row r="17">
      <c r="A17" s="4">
        <v>8.0</v>
      </c>
      <c r="B17" s="4">
        <v>9.0</v>
      </c>
      <c r="C17" s="4">
        <v>10.0</v>
      </c>
      <c r="D17" s="4">
        <v>11.0</v>
      </c>
      <c r="E17" s="4">
        <v>12.0</v>
      </c>
      <c r="F17" s="4">
        <v>13.0</v>
      </c>
      <c r="G17" s="4">
        <v>14.0</v>
      </c>
      <c r="H17" s="4">
        <v>15.0</v>
      </c>
      <c r="I17" s="4">
        <v>16.0</v>
      </c>
      <c r="J17" s="4">
        <v>17.0</v>
      </c>
    </row>
    <row r="18">
      <c r="A18" s="4">
        <v>0.721</v>
      </c>
      <c r="B18" s="4">
        <v>0.73</v>
      </c>
      <c r="C18" s="4">
        <v>0.69</v>
      </c>
      <c r="D18" s="4">
        <v>0.8</v>
      </c>
      <c r="E18" s="4">
        <v>0.87</v>
      </c>
      <c r="F18" s="4">
        <v>0.92</v>
      </c>
      <c r="G18" s="4">
        <v>1.14</v>
      </c>
      <c r="H18" s="4">
        <v>1.16</v>
      </c>
      <c r="I18" s="4">
        <v>1.64</v>
      </c>
      <c r="J18" s="4">
        <v>2.0</v>
      </c>
    </row>
    <row r="19">
      <c r="A19" s="4">
        <v>0.567</v>
      </c>
      <c r="B19" s="4">
        <v>0.65</v>
      </c>
      <c r="C19" s="4">
        <v>0.66</v>
      </c>
      <c r="D19" s="4">
        <v>0.67</v>
      </c>
      <c r="E19" s="4">
        <v>0.72</v>
      </c>
      <c r="F19" s="4">
        <v>0.89</v>
      </c>
      <c r="G19" s="4">
        <v>1.01</v>
      </c>
      <c r="H19" s="4">
        <v>1.04</v>
      </c>
      <c r="I19" s="4">
        <v>1.43</v>
      </c>
      <c r="J19" s="4">
        <v>2.0</v>
      </c>
    </row>
    <row r="20">
      <c r="A20" s="4">
        <v>0.533</v>
      </c>
      <c r="B20" s="4">
        <v>0.64</v>
      </c>
      <c r="C20" s="4">
        <v>0.63</v>
      </c>
      <c r="D20" s="4">
        <v>0.66</v>
      </c>
      <c r="E20" s="4">
        <v>0.67</v>
      </c>
      <c r="F20" s="4">
        <v>0.74</v>
      </c>
      <c r="G20" s="4">
        <v>0.79</v>
      </c>
      <c r="H20" s="4">
        <v>0.96</v>
      </c>
      <c r="I20" s="4">
        <v>0.83</v>
      </c>
      <c r="J20" s="4">
        <v>1.16</v>
      </c>
    </row>
    <row r="21">
      <c r="A21" s="4">
        <v>0.529</v>
      </c>
      <c r="B21" s="4">
        <v>0.6</v>
      </c>
      <c r="C21" s="4">
        <v>0.51</v>
      </c>
      <c r="D21" s="4">
        <v>0.59</v>
      </c>
      <c r="E21" s="4">
        <v>0.55</v>
      </c>
      <c r="F21" s="4">
        <v>0.66</v>
      </c>
      <c r="G21" s="4">
        <v>0.65</v>
      </c>
      <c r="H21" s="4">
        <v>0.83</v>
      </c>
      <c r="I21" s="4">
        <v>0.76</v>
      </c>
      <c r="J21" s="4">
        <v>0.25</v>
      </c>
    </row>
    <row r="22">
      <c r="A22" s="4">
        <v>0.517</v>
      </c>
      <c r="B22" s="4">
        <v>0.54</v>
      </c>
      <c r="C22" s="4">
        <v>0.51</v>
      </c>
      <c r="D22" s="4">
        <v>0.55</v>
      </c>
      <c r="E22" s="4">
        <v>0.54</v>
      </c>
      <c r="F22" s="4">
        <v>0.63</v>
      </c>
      <c r="G22" s="4">
        <v>0.64</v>
      </c>
      <c r="H22" s="4">
        <v>0.81</v>
      </c>
      <c r="I22" s="4">
        <v>0.58</v>
      </c>
      <c r="J22" s="4">
        <v>0.0</v>
      </c>
    </row>
    <row r="23">
      <c r="A23" s="4">
        <v>0.436</v>
      </c>
      <c r="B23" s="4">
        <v>0.47</v>
      </c>
      <c r="C23" s="4">
        <v>0.49</v>
      </c>
      <c r="D23" s="4">
        <v>0.46</v>
      </c>
      <c r="E23" s="4">
        <v>0.53</v>
      </c>
      <c r="F23" s="4">
        <v>0.62</v>
      </c>
      <c r="G23" s="4">
        <v>0.63</v>
      </c>
      <c r="H23" s="4">
        <v>0.79</v>
      </c>
      <c r="I23" s="4">
        <v>0.58</v>
      </c>
      <c r="J23" s="4">
        <v>0.0</v>
      </c>
    </row>
    <row r="24">
      <c r="A24" s="4">
        <v>0.416</v>
      </c>
      <c r="B24" s="4">
        <v>0.46</v>
      </c>
      <c r="C24" s="4" t="s">
        <v>63</v>
      </c>
      <c r="D24" s="4">
        <v>0.45</v>
      </c>
      <c r="E24" s="4">
        <v>0.43</v>
      </c>
      <c r="F24" s="4">
        <v>0.62</v>
      </c>
      <c r="G24" s="4">
        <v>0.59</v>
      </c>
      <c r="H24" s="4">
        <v>0.75</v>
      </c>
      <c r="I24" s="4">
        <v>0.56</v>
      </c>
      <c r="J24" s="4">
        <v>0.0</v>
      </c>
    </row>
    <row r="25">
      <c r="A25" s="4">
        <v>0.402</v>
      </c>
      <c r="B25" s="4">
        <v>0.45</v>
      </c>
      <c r="C25" s="4">
        <v>0.48</v>
      </c>
      <c r="D25" s="4">
        <v>0.22</v>
      </c>
      <c r="E25" s="4">
        <v>0.42</v>
      </c>
      <c r="F25" s="4">
        <v>0.61</v>
      </c>
      <c r="G25" s="4">
        <v>0.46</v>
      </c>
      <c r="H25" s="4">
        <v>0.74</v>
      </c>
      <c r="I25" s="4">
        <v>0.47</v>
      </c>
      <c r="J25" s="4">
        <v>0.0</v>
      </c>
    </row>
    <row r="26">
      <c r="A26" s="4">
        <v>0.361</v>
      </c>
      <c r="B26" s="4">
        <v>0.36</v>
      </c>
      <c r="C26" s="4">
        <v>0.46</v>
      </c>
      <c r="D26" s="4">
        <v>0.21</v>
      </c>
      <c r="E26" s="4">
        <v>0.37</v>
      </c>
      <c r="F26" s="4">
        <v>0.54</v>
      </c>
      <c r="G26" s="4">
        <v>0.45</v>
      </c>
      <c r="H26" s="4">
        <v>0.69</v>
      </c>
      <c r="I26" s="4">
        <v>0.33</v>
      </c>
      <c r="J26" s="4">
        <v>0.0</v>
      </c>
    </row>
    <row r="27">
      <c r="A27" s="4">
        <v>0.27</v>
      </c>
      <c r="B27" s="4">
        <v>0.29</v>
      </c>
      <c r="C27" s="4">
        <v>0.45</v>
      </c>
      <c r="D27" s="4">
        <v>0.17</v>
      </c>
      <c r="E27" s="4">
        <v>0.34</v>
      </c>
      <c r="F27" s="4">
        <v>0.45</v>
      </c>
      <c r="G27" s="4">
        <v>0.32</v>
      </c>
      <c r="H27" s="4">
        <v>0.68</v>
      </c>
      <c r="I27" s="4">
        <v>0.3</v>
      </c>
      <c r="J27" s="4">
        <v>0.0</v>
      </c>
    </row>
    <row r="28">
      <c r="A28" s="4">
        <v>0.265</v>
      </c>
      <c r="B28" s="4">
        <v>0.23</v>
      </c>
      <c r="C28" s="4">
        <v>0.26</v>
      </c>
      <c r="D28" s="4">
        <v>0.16</v>
      </c>
      <c r="E28" s="4">
        <v>0.25</v>
      </c>
      <c r="F28" s="4">
        <v>0.26</v>
      </c>
      <c r="G28" s="4">
        <v>0.31</v>
      </c>
      <c r="H28" s="4">
        <v>0.39</v>
      </c>
      <c r="I28" s="4">
        <v>0.18</v>
      </c>
      <c r="J28" s="4">
        <v>0.0</v>
      </c>
    </row>
    <row r="29">
      <c r="A29" s="4">
        <v>0.231</v>
      </c>
      <c r="B29" s="4">
        <v>0.12</v>
      </c>
      <c r="C29" s="4">
        <v>0.08</v>
      </c>
      <c r="D29" s="4">
        <v>0.04</v>
      </c>
      <c r="E29" s="4">
        <v>0.24</v>
      </c>
      <c r="F29" s="4">
        <v>0.15</v>
      </c>
      <c r="G29" s="4">
        <v>0.26</v>
      </c>
      <c r="H29" s="4">
        <v>0.31</v>
      </c>
      <c r="I29" s="4">
        <v>0.15</v>
      </c>
      <c r="J29" s="4">
        <v>0.0</v>
      </c>
    </row>
    <row r="30">
      <c r="A30" s="4">
        <v>0.229</v>
      </c>
      <c r="B30" s="4">
        <v>0.03</v>
      </c>
      <c r="C30" s="4">
        <v>0.06</v>
      </c>
      <c r="D30" s="4">
        <v>0.03</v>
      </c>
      <c r="E30" s="4">
        <v>0.19</v>
      </c>
      <c r="F30" s="4">
        <v>0.11</v>
      </c>
      <c r="G30" s="4">
        <v>0.23</v>
      </c>
      <c r="H30" s="4">
        <v>0.21</v>
      </c>
      <c r="I30" s="4">
        <v>0.0</v>
      </c>
      <c r="J30" s="4">
        <v>0.0</v>
      </c>
    </row>
    <row r="31">
      <c r="A31" s="4">
        <v>0.125</v>
      </c>
      <c r="D31" s="4">
        <v>0.01</v>
      </c>
      <c r="E31" s="4">
        <v>0.04</v>
      </c>
      <c r="F31" s="4">
        <v>0.09</v>
      </c>
      <c r="G31" s="4">
        <v>0.0</v>
      </c>
      <c r="H31" s="4">
        <v>0.13</v>
      </c>
      <c r="I31" s="4">
        <v>0.0</v>
      </c>
      <c r="J31" s="4">
        <v>0.0</v>
      </c>
    </row>
    <row r="32">
      <c r="A32" s="4">
        <v>0.01</v>
      </c>
      <c r="E32" s="4">
        <v>0.02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</row>
    <row r="33">
      <c r="F33" s="4">
        <v>0.0</v>
      </c>
      <c r="G33" s="4">
        <v>0.0</v>
      </c>
      <c r="H33" s="4">
        <v>0.0</v>
      </c>
      <c r="I33" s="4">
        <v>0.0</v>
      </c>
      <c r="J33" s="4">
        <v>0.0</v>
      </c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8.0</v>
      </c>
      <c r="B35" s="11">
        <v>9.0</v>
      </c>
      <c r="C35" s="11">
        <v>10.0</v>
      </c>
      <c r="D35" s="11">
        <v>11.0</v>
      </c>
      <c r="E35" s="11">
        <v>12.0</v>
      </c>
      <c r="F35" s="11">
        <v>13.0</v>
      </c>
      <c r="G35" s="11">
        <v>14.0</v>
      </c>
      <c r="H35" s="11">
        <v>15.0</v>
      </c>
      <c r="I35" s="11">
        <v>16.0</v>
      </c>
      <c r="J35" s="11">
        <v>17.0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 t="str">
        <f t="shared" ref="A36:J36" si="1">AVERAGE(A18:A32)</f>
        <v>0.37</v>
      </c>
      <c r="B36" s="10" t="str">
        <f t="shared" si="1"/>
        <v>0.43</v>
      </c>
      <c r="C36" s="10" t="str">
        <f t="shared" si="1"/>
        <v>0.44</v>
      </c>
      <c r="D36" s="10" t="str">
        <f t="shared" si="1"/>
        <v>0.36</v>
      </c>
      <c r="E36" s="10" t="str">
        <f t="shared" si="1"/>
        <v>0.41</v>
      </c>
      <c r="F36" s="10" t="str">
        <f t="shared" si="1"/>
        <v>0.49</v>
      </c>
      <c r="G36" s="10" t="str">
        <f t="shared" si="1"/>
        <v>0.50</v>
      </c>
      <c r="H36" s="10" t="str">
        <f t="shared" si="1"/>
        <v>0.63</v>
      </c>
      <c r="I36" s="10" t="str">
        <f t="shared" si="1"/>
        <v>0.52</v>
      </c>
      <c r="J36" s="10" t="str">
        <f t="shared" si="1"/>
        <v>0.36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</sheetData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64</v>
      </c>
      <c r="B1" s="4" t="s">
        <v>65</v>
      </c>
      <c r="D1" s="12" t="s">
        <v>66</v>
      </c>
    </row>
    <row r="2">
      <c r="A2" s="4">
        <v>1.0</v>
      </c>
    </row>
    <row r="3">
      <c r="A3" s="4">
        <v>2.0</v>
      </c>
      <c r="D3" s="4" t="s">
        <v>67</v>
      </c>
      <c r="E3" s="9" t="s">
        <v>68</v>
      </c>
    </row>
    <row r="4">
      <c r="A4" s="4">
        <v>3.0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4.43"/>
    <col customWidth="1" min="5" max="5" width="25.86"/>
    <col customWidth="1" min="8" max="8" width="20.57"/>
  </cols>
  <sheetData>
    <row r="1">
      <c r="A1" s="13"/>
      <c r="B1" s="4" t="s">
        <v>69</v>
      </c>
      <c r="C1" s="4" t="s">
        <v>64</v>
      </c>
      <c r="D1" s="4" t="s">
        <v>70</v>
      </c>
      <c r="E1" s="4" t="s">
        <v>71</v>
      </c>
      <c r="F1" s="14" t="s">
        <v>72</v>
      </c>
      <c r="G1" s="4" t="s">
        <v>73</v>
      </c>
      <c r="H1" s="4" t="s">
        <v>74</v>
      </c>
      <c r="I1" s="4" t="s">
        <v>75</v>
      </c>
      <c r="M1" s="9" t="s">
        <v>76</v>
      </c>
    </row>
    <row r="2">
      <c r="A2" s="13" t="s">
        <v>77</v>
      </c>
      <c r="B2" s="4" t="s">
        <v>78</v>
      </c>
      <c r="C2" s="4">
        <v>1.0</v>
      </c>
      <c r="D2" t="str">
        <f t="shared" ref="D2:D257" si="1">LEFT(A2,FIND(" AT",A2)-1)</f>
        <v>GREEN BAY PACKERS</v>
      </c>
      <c r="E2" t="str">
        <f t="shared" ref="E2:E257" si="2">MID(A2,FIND(" AT", A2)+4, FIND("--",A2)-5-FIND(" AT",A2))</f>
        <v>SEATTLE SEAHAWKS</v>
      </c>
      <c r="F2" s="15" t="str">
        <f t="shared" ref="F2:F257" si="3">MID(A2,FIND(" --",A2)+4,FIND("p.m.",A2)-5-FIND(" --",A2))</f>
        <v>8:30</v>
      </c>
      <c r="G2" t="str">
        <f t="shared" ref="G2:G16" si="4">IF(B2="THURSDAY", IF(F2="1:00","ThurE",IF(F2="4:25","ThurL","ThurN")),IF(B2="SUNDAY",IF(F2="1:00","SunE",IF(OR(F2="4:05",F2="4:25"),"SunL","SunN")),IF(B2="MONDAY","MonN1")))</f>
        <v>ThurN</v>
      </c>
      <c r="H2" s="4" t="str">
        <f t="shared" ref="H2:H257" si="5">AVERAGE(VLOOKUP(D2,$L$4:$M$35,2,FALSE),VLOOKUP(E2,$L$4:$M$35,2,FALSE))</f>
        <v>0.672</v>
      </c>
      <c r="I2" t="str">
        <f t="shared" ref="I2:I257" si="6">VLOOKUP(D2,$L$4:$M$35,2,FALSE)-VLOOKUP(E2,$L$4:$M$35,2,FALSE)</f>
        <v>-0.282</v>
      </c>
      <c r="J2" t="str">
        <f t="shared" ref="J2:J257" si="7">AVERAGE(VLOOKUP(D2,$L$4:$N$35,3,FALSE),VLOOKUP(E2,$L$4:$N$35,3,FALSE))</f>
        <v>5195010.5</v>
      </c>
    </row>
    <row r="3">
      <c r="A3" s="13" t="s">
        <v>79</v>
      </c>
      <c r="B3" s="4" t="s">
        <v>80</v>
      </c>
      <c r="C3" s="4">
        <v>1.0</v>
      </c>
      <c r="D3" t="str">
        <f t="shared" si="1"/>
        <v>NEW ORLEANS SAINTS</v>
      </c>
      <c r="E3" t="str">
        <f t="shared" si="2"/>
        <v>ATLANTA FALCONS</v>
      </c>
      <c r="F3" s="15" t="str">
        <f t="shared" si="3"/>
        <v>1:00</v>
      </c>
      <c r="G3" t="str">
        <f t="shared" si="4"/>
        <v>SunE</v>
      </c>
      <c r="H3" s="4" t="str">
        <f t="shared" si="5"/>
        <v>0.469</v>
      </c>
      <c r="I3" t="str">
        <f t="shared" si="6"/>
        <v>0.438</v>
      </c>
      <c r="J3" t="str">
        <f t="shared" si="7"/>
        <v>3434813.5</v>
      </c>
      <c r="M3" s="4" t="s">
        <v>81</v>
      </c>
      <c r="N3" s="4" t="s">
        <v>82</v>
      </c>
      <c r="Q3" s="4" t="s">
        <v>83</v>
      </c>
      <c r="R3" s="4" t="s">
        <v>84</v>
      </c>
      <c r="S3" s="4" t="s">
        <v>85</v>
      </c>
    </row>
    <row r="4">
      <c r="A4" s="13" t="s">
        <v>86</v>
      </c>
      <c r="B4" s="4" t="s">
        <v>80</v>
      </c>
      <c r="C4" s="4">
        <v>1.0</v>
      </c>
      <c r="D4" t="str">
        <f t="shared" si="1"/>
        <v>CINCINNATI BENGALS</v>
      </c>
      <c r="E4" t="str">
        <f t="shared" si="2"/>
        <v>BALTIMORE RAVENS</v>
      </c>
      <c r="F4" s="15" t="str">
        <f t="shared" si="3"/>
        <v>1:00</v>
      </c>
      <c r="G4" t="str">
        <f t="shared" si="4"/>
        <v>SunE</v>
      </c>
      <c r="H4" s="4" t="str">
        <f t="shared" si="5"/>
        <v>0.594</v>
      </c>
      <c r="I4" t="str">
        <f t="shared" si="6"/>
        <v>0.188</v>
      </c>
      <c r="J4" t="str">
        <f t="shared" si="7"/>
        <v>2148019.5</v>
      </c>
      <c r="L4" t="s">
        <v>87</v>
      </c>
      <c r="M4" s="4">
        <v>0.625</v>
      </c>
      <c r="N4">
        <v>1327982.0</v>
      </c>
      <c r="O4" s="4"/>
      <c r="P4" s="4" t="s">
        <v>4</v>
      </c>
      <c r="Q4" s="16" t="str">
        <f t="shared" ref="Q4:Q12" si="8">AVERAGEIF(G:G,P4,H:H)</f>
        <v>0.469</v>
      </c>
      <c r="R4" s="16" t="str">
        <f t="shared" ref="R4:R12" si="9">AVERAGEIF(G:G,P4,I:I)</f>
        <v>0.062</v>
      </c>
      <c r="S4" s="17" t="str">
        <f t="shared" ref="S4:S12" si="10">AVERAGEIF(G:G,P4,J:J)</f>
        <v>3,560,641</v>
      </c>
    </row>
    <row r="5">
      <c r="A5" s="13" t="s">
        <v>88</v>
      </c>
      <c r="B5" s="4" t="s">
        <v>80</v>
      </c>
      <c r="C5" s="4">
        <v>1.0</v>
      </c>
      <c r="D5" t="str">
        <f t="shared" si="1"/>
        <v>BUFFALO BILLS</v>
      </c>
      <c r="E5" t="str">
        <f t="shared" si="2"/>
        <v>CHICAGO BEARS</v>
      </c>
      <c r="F5" s="15" t="str">
        <f t="shared" si="3"/>
        <v>1:00</v>
      </c>
      <c r="G5" t="str">
        <f t="shared" si="4"/>
        <v>SunE</v>
      </c>
      <c r="H5" s="4" t="str">
        <f t="shared" si="5"/>
        <v>0.4375</v>
      </c>
      <c r="I5" t="str">
        <f t="shared" si="6"/>
        <v>-0.125</v>
      </c>
      <c r="J5" t="str">
        <f t="shared" si="7"/>
        <v>2925231.5</v>
      </c>
      <c r="L5" t="s">
        <v>89</v>
      </c>
      <c r="M5" s="4">
        <v>0.25</v>
      </c>
      <c r="N5">
        <v>2228045.0</v>
      </c>
      <c r="O5" s="4"/>
      <c r="P5" s="4" t="s">
        <v>6</v>
      </c>
      <c r="Q5" s="16" t="str">
        <f t="shared" si="8"/>
        <v>0.563</v>
      </c>
      <c r="R5" s="16" t="str">
        <f t="shared" si="9"/>
        <v>0.125</v>
      </c>
      <c r="S5" s="17" t="str">
        <f t="shared" si="10"/>
        <v>6,463,123</v>
      </c>
    </row>
    <row r="6">
      <c r="A6" s="13" t="s">
        <v>90</v>
      </c>
      <c r="B6" s="4" t="s">
        <v>80</v>
      </c>
      <c r="C6" s="4">
        <v>1.0</v>
      </c>
      <c r="D6" t="str">
        <f t="shared" si="1"/>
        <v>WASHINGTON REDSKINS</v>
      </c>
      <c r="E6" t="str">
        <f t="shared" si="2"/>
        <v>HOUSTON TEXANS</v>
      </c>
      <c r="F6" s="15" t="str">
        <f t="shared" si="3"/>
        <v>1:00</v>
      </c>
      <c r="G6" t="str">
        <f t="shared" si="4"/>
        <v>SunE</v>
      </c>
      <c r="H6" s="4" t="str">
        <f t="shared" si="5"/>
        <v>0.1565</v>
      </c>
      <c r="I6" t="str">
        <f t="shared" si="6"/>
        <v>0.063</v>
      </c>
      <c r="J6" t="str">
        <f t="shared" si="7"/>
        <v>2401020</v>
      </c>
      <c r="L6" t="s">
        <v>91</v>
      </c>
      <c r="M6" s="4">
        <v>0.5</v>
      </c>
      <c r="N6">
        <v>2859662.0</v>
      </c>
      <c r="O6" s="4"/>
      <c r="P6" s="4" t="s">
        <v>7</v>
      </c>
      <c r="Q6" s="16" t="str">
        <f t="shared" si="8"/>
        <v>0.509</v>
      </c>
      <c r="R6" s="16" t="str">
        <f t="shared" si="9"/>
        <v>0.006</v>
      </c>
      <c r="S6" s="17" t="str">
        <f t="shared" si="10"/>
        <v>3,321,092</v>
      </c>
    </row>
    <row r="7">
      <c r="A7" s="13" t="s">
        <v>92</v>
      </c>
      <c r="B7" s="4" t="s">
        <v>80</v>
      </c>
      <c r="C7" s="4">
        <v>1.0</v>
      </c>
      <c r="D7" t="str">
        <f t="shared" si="1"/>
        <v>TENNESSEE TITANS</v>
      </c>
      <c r="E7" t="str">
        <f t="shared" si="2"/>
        <v>KANSAS CITY CHIEFS</v>
      </c>
      <c r="F7" s="15" t="str">
        <f t="shared" si="3"/>
        <v>1:00</v>
      </c>
      <c r="G7" t="str">
        <f t="shared" si="4"/>
        <v>SunE</v>
      </c>
      <c r="H7" s="4" t="str">
        <f t="shared" si="5"/>
        <v>0.563</v>
      </c>
      <c r="I7" t="str">
        <f t="shared" si="6"/>
        <v>-0.25</v>
      </c>
      <c r="J7" t="str">
        <f t="shared" si="7"/>
        <v>1425924</v>
      </c>
      <c r="L7" t="s">
        <v>93</v>
      </c>
      <c r="M7" s="4">
        <v>0.375</v>
      </c>
      <c r="N7">
        <v>1089360.0</v>
      </c>
      <c r="O7" s="4"/>
      <c r="P7" s="4" t="s">
        <v>8</v>
      </c>
      <c r="Q7" s="16" t="str">
        <f t="shared" si="8"/>
        <v>0.532</v>
      </c>
      <c r="R7" s="16" t="str">
        <f t="shared" si="9"/>
        <v>0.125</v>
      </c>
      <c r="S7" s="17" t="str">
        <f t="shared" si="10"/>
        <v>3,249,557</v>
      </c>
    </row>
    <row r="8">
      <c r="A8" s="13" t="s">
        <v>94</v>
      </c>
      <c r="B8" s="4" t="s">
        <v>80</v>
      </c>
      <c r="C8" s="4">
        <v>1.0</v>
      </c>
      <c r="D8" t="str">
        <f t="shared" si="1"/>
        <v>NEW ENGLAND PATRIOTS</v>
      </c>
      <c r="E8" t="str">
        <f t="shared" si="2"/>
        <v>MIAMI DOLPHINS</v>
      </c>
      <c r="F8" s="15" t="str">
        <f t="shared" si="3"/>
        <v>1:00</v>
      </c>
      <c r="G8" t="str">
        <f t="shared" si="4"/>
        <v>SunE</v>
      </c>
      <c r="H8" s="4" t="str">
        <f t="shared" si="5"/>
        <v>0.625</v>
      </c>
      <c r="I8" t="str">
        <f t="shared" si="6"/>
        <v>0.25</v>
      </c>
      <c r="J8" t="str">
        <f t="shared" si="7"/>
        <v>4950456.5</v>
      </c>
      <c r="L8" t="s">
        <v>95</v>
      </c>
      <c r="M8" s="4">
        <v>0.75</v>
      </c>
      <c r="N8">
        <v>2060305.0</v>
      </c>
      <c r="O8" s="4"/>
      <c r="P8" s="4" t="s">
        <v>10</v>
      </c>
      <c r="Q8" s="16" t="str">
        <f t="shared" si="8"/>
        <v>0.460</v>
      </c>
      <c r="R8" s="16" t="str">
        <f t="shared" si="9"/>
        <v>0.007</v>
      </c>
      <c r="S8" s="17" t="str">
        <f t="shared" si="10"/>
        <v>2,872,844</v>
      </c>
    </row>
    <row r="9">
      <c r="A9" s="13" t="s">
        <v>96</v>
      </c>
      <c r="B9" s="4" t="s">
        <v>80</v>
      </c>
      <c r="C9" s="4">
        <v>1.0</v>
      </c>
      <c r="D9" t="str">
        <f t="shared" si="1"/>
        <v>OAKLAND RAIDERS</v>
      </c>
      <c r="E9" t="str">
        <f t="shared" si="2"/>
        <v>N.Y. JETS</v>
      </c>
      <c r="F9" s="15" t="str">
        <f t="shared" si="3"/>
        <v>1:00</v>
      </c>
      <c r="G9" t="str">
        <f t="shared" si="4"/>
        <v>SunE</v>
      </c>
      <c r="H9" s="4" t="str">
        <f t="shared" si="5"/>
        <v>0.375</v>
      </c>
      <c r="I9" t="str">
        <f t="shared" si="6"/>
        <v>-0.25</v>
      </c>
      <c r="J9" t="str">
        <f t="shared" si="7"/>
        <v>2997825</v>
      </c>
      <c r="L9" t="s">
        <v>97</v>
      </c>
      <c r="M9" s="4">
        <v>0.5</v>
      </c>
      <c r="N9">
        <v>4761103.0</v>
      </c>
      <c r="O9" s="4"/>
      <c r="P9" s="4" t="s">
        <v>12</v>
      </c>
      <c r="Q9" s="16" t="str">
        <f t="shared" si="8"/>
        <v>0.565</v>
      </c>
      <c r="R9" s="16" t="str">
        <f t="shared" si="9"/>
        <v>-0.031</v>
      </c>
      <c r="S9" s="17" t="str">
        <f t="shared" si="10"/>
        <v>3,382,076</v>
      </c>
    </row>
    <row r="10">
      <c r="A10" s="13" t="s">
        <v>98</v>
      </c>
      <c r="B10" s="4" t="s">
        <v>80</v>
      </c>
      <c r="C10" s="4">
        <v>1.0</v>
      </c>
      <c r="D10" t="str">
        <f t="shared" si="1"/>
        <v>JACKSONVILLE JAGUARS</v>
      </c>
      <c r="E10" t="str">
        <f t="shared" si="2"/>
        <v>PHILADELPHIA EAGLES</v>
      </c>
      <c r="F10" s="15" t="str">
        <f t="shared" si="3"/>
        <v>1:00</v>
      </c>
      <c r="G10" t="str">
        <f t="shared" si="4"/>
        <v>SunE</v>
      </c>
      <c r="H10" s="4" t="str">
        <f t="shared" si="5"/>
        <v>0.4375</v>
      </c>
      <c r="I10" t="str">
        <f t="shared" si="6"/>
        <v>-0.375</v>
      </c>
      <c r="J10" t="str">
        <f t="shared" si="7"/>
        <v>2190604.5</v>
      </c>
      <c r="L10" t="s">
        <v>99</v>
      </c>
      <c r="M10" s="4">
        <v>0.688</v>
      </c>
      <c r="N10">
        <v>1436377.0</v>
      </c>
      <c r="O10" s="4"/>
      <c r="P10" s="4" t="s">
        <v>14</v>
      </c>
      <c r="Q10" s="16" t="str">
        <f t="shared" si="8"/>
        <v>0.601</v>
      </c>
      <c r="R10" s="16" t="str">
        <f t="shared" si="9"/>
        <v>-0.026</v>
      </c>
      <c r="S10" s="17" t="str">
        <f t="shared" si="10"/>
        <v>4,429,870</v>
      </c>
    </row>
    <row r="11">
      <c r="A11" s="13" t="s">
        <v>100</v>
      </c>
      <c r="B11" s="4" t="s">
        <v>80</v>
      </c>
      <c r="C11" s="4">
        <v>1.0</v>
      </c>
      <c r="D11" t="str">
        <f t="shared" si="1"/>
        <v>CLEVELAND BROWNS</v>
      </c>
      <c r="E11" t="str">
        <f t="shared" si="2"/>
        <v>PITTSBURGH STEELERS</v>
      </c>
      <c r="F11" s="15" t="str">
        <f t="shared" si="3"/>
        <v>1:00</v>
      </c>
      <c r="G11" t="str">
        <f t="shared" si="4"/>
        <v>SunE</v>
      </c>
      <c r="H11" s="4" t="str">
        <f t="shared" si="5"/>
        <v>0.375</v>
      </c>
      <c r="I11" t="str">
        <f t="shared" si="6"/>
        <v>-0.25</v>
      </c>
      <c r="J11" t="str">
        <f t="shared" si="7"/>
        <v>4294349.5</v>
      </c>
      <c r="L11" t="s">
        <v>101</v>
      </c>
      <c r="M11" s="4">
        <v>0.25</v>
      </c>
      <c r="N11">
        <v>1566375.0</v>
      </c>
      <c r="O11" s="4"/>
      <c r="P11" s="4" t="s">
        <v>15</v>
      </c>
      <c r="Q11" s="16" t="str">
        <f t="shared" si="8"/>
        <v>0.538</v>
      </c>
      <c r="R11" s="16" t="str">
        <f t="shared" si="9"/>
        <v>0.033</v>
      </c>
      <c r="S11" s="17" t="str">
        <f t="shared" si="10"/>
        <v>3,763,283</v>
      </c>
    </row>
    <row r="12">
      <c r="A12" s="13" t="s">
        <v>102</v>
      </c>
      <c r="B12" s="4" t="s">
        <v>80</v>
      </c>
      <c r="C12" s="4">
        <v>1.0</v>
      </c>
      <c r="D12" t="str">
        <f t="shared" si="1"/>
        <v>MINNESOTA VIKINGS</v>
      </c>
      <c r="E12" t="str">
        <f t="shared" si="2"/>
        <v>ST. LOUIS RAMS</v>
      </c>
      <c r="F12" s="15" t="str">
        <f t="shared" si="3"/>
        <v>1:00</v>
      </c>
      <c r="G12" t="str">
        <f t="shared" si="4"/>
        <v>SunE</v>
      </c>
      <c r="H12" s="4" t="str">
        <f t="shared" si="5"/>
        <v>0.391</v>
      </c>
      <c r="I12" t="str">
        <f t="shared" si="6"/>
        <v>-0.094</v>
      </c>
      <c r="J12" t="str">
        <f t="shared" si="7"/>
        <v>1573757</v>
      </c>
      <c r="L12" t="s">
        <v>103</v>
      </c>
      <c r="M12" s="4">
        <v>0.5</v>
      </c>
      <c r="N12">
        <v>9264192.0</v>
      </c>
      <c r="O12" s="4"/>
      <c r="P12" s="4" t="s">
        <v>16</v>
      </c>
      <c r="Q12" s="16" t="str">
        <f t="shared" si="8"/>
        <v>0.594</v>
      </c>
      <c r="R12" s="16" t="str">
        <f t="shared" si="9"/>
        <v>-0.062</v>
      </c>
      <c r="S12" s="17" t="str">
        <f t="shared" si="10"/>
        <v>1,695,643</v>
      </c>
    </row>
    <row r="13">
      <c r="A13" s="13" t="s">
        <v>104</v>
      </c>
      <c r="B13" s="4" t="s">
        <v>80</v>
      </c>
      <c r="C13" s="4">
        <v>1.0</v>
      </c>
      <c r="D13" t="str">
        <f t="shared" si="1"/>
        <v>SAN FRANCISCO 49ERS</v>
      </c>
      <c r="E13" t="str">
        <f t="shared" si="2"/>
        <v>DALLAS COWBOYS</v>
      </c>
      <c r="F13" s="15" t="str">
        <f t="shared" si="3"/>
        <v>4:25</v>
      </c>
      <c r="G13" t="str">
        <f t="shared" si="4"/>
        <v>SunL</v>
      </c>
      <c r="H13" s="4" t="str">
        <f t="shared" si="5"/>
        <v>0.625</v>
      </c>
      <c r="I13" t="str">
        <f t="shared" si="6"/>
        <v>0.25</v>
      </c>
      <c r="J13" t="str">
        <f t="shared" si="7"/>
        <v>7143585</v>
      </c>
      <c r="L13" t="s">
        <v>105</v>
      </c>
      <c r="M13" s="4">
        <v>0.813</v>
      </c>
      <c r="N13">
        <v>4480344.0</v>
      </c>
    </row>
    <row r="14">
      <c r="A14" s="13" t="s">
        <v>106</v>
      </c>
      <c r="B14" s="4" t="s">
        <v>80</v>
      </c>
      <c r="C14" s="4">
        <v>1.0</v>
      </c>
      <c r="D14" t="str">
        <f t="shared" si="1"/>
        <v>CAROLINA PANTHERS</v>
      </c>
      <c r="E14" t="str">
        <f t="shared" si="2"/>
        <v>TAMPA BAY BUCCANEERS</v>
      </c>
      <c r="F14" s="15" t="str">
        <f t="shared" si="3"/>
        <v>4:25</v>
      </c>
      <c r="G14" t="str">
        <f t="shared" si="4"/>
        <v>SunL</v>
      </c>
      <c r="H14" s="4" t="str">
        <f t="shared" si="5"/>
        <v>0.5</v>
      </c>
      <c r="I14" t="str">
        <f t="shared" si="6"/>
        <v>0.5</v>
      </c>
      <c r="J14" t="str">
        <f t="shared" si="7"/>
        <v>1592230</v>
      </c>
      <c r="L14" t="s">
        <v>107</v>
      </c>
      <c r="M14" s="4">
        <v>0.438</v>
      </c>
      <c r="N14">
        <v>2360179.0</v>
      </c>
    </row>
    <row r="15">
      <c r="A15" s="13" t="s">
        <v>108</v>
      </c>
      <c r="B15" s="4" t="s">
        <v>80</v>
      </c>
      <c r="C15" s="4">
        <v>1.0</v>
      </c>
      <c r="D15" t="str">
        <f t="shared" si="1"/>
        <v>INDIANAPOLIS COLTS</v>
      </c>
      <c r="E15" t="str">
        <f t="shared" si="2"/>
        <v>DENVER BRONCOS</v>
      </c>
      <c r="F15" s="15" t="str">
        <f t="shared" si="3"/>
        <v>8:30</v>
      </c>
      <c r="G15" t="str">
        <f t="shared" si="4"/>
        <v>SunN</v>
      </c>
      <c r="H15" s="4" t="str">
        <f t="shared" si="5"/>
        <v>0.7505</v>
      </c>
      <c r="I15" t="str">
        <f t="shared" si="6"/>
        <v>-0.125</v>
      </c>
      <c r="J15" t="str">
        <f t="shared" si="7"/>
        <v>3550171</v>
      </c>
      <c r="L15" t="s">
        <v>109</v>
      </c>
      <c r="M15" s="4">
        <v>0.531</v>
      </c>
      <c r="N15">
        <v>5886840.0</v>
      </c>
    </row>
    <row r="16">
      <c r="A16" s="13" t="s">
        <v>110</v>
      </c>
      <c r="B16" s="4" t="s">
        <v>111</v>
      </c>
      <c r="C16" s="4">
        <v>1.0</v>
      </c>
      <c r="D16" t="str">
        <f t="shared" si="1"/>
        <v>N.Y. GIANTS</v>
      </c>
      <c r="E16" t="str">
        <f t="shared" si="2"/>
        <v>DETROIT LIONS</v>
      </c>
      <c r="F16" s="15" t="str">
        <f t="shared" si="3"/>
        <v>7:10</v>
      </c>
      <c r="G16" t="str">
        <f t="shared" si="4"/>
        <v>MonN1</v>
      </c>
      <c r="H16" s="4" t="str">
        <f t="shared" si="5"/>
        <v>0.438</v>
      </c>
      <c r="I16" t="str">
        <f t="shared" si="6"/>
        <v>0</v>
      </c>
      <c r="J16" t="str">
        <f t="shared" si="7"/>
        <v>3434930.5</v>
      </c>
      <c r="L16" t="s">
        <v>112</v>
      </c>
      <c r="M16" s="4">
        <v>0.125</v>
      </c>
      <c r="N16">
        <v>2552145.0</v>
      </c>
    </row>
    <row r="17">
      <c r="A17" s="13" t="s">
        <v>113</v>
      </c>
      <c r="B17" s="4" t="s">
        <v>111</v>
      </c>
      <c r="C17" s="4">
        <v>1.0</v>
      </c>
      <c r="D17" t="str">
        <f t="shared" si="1"/>
        <v>SAN DIEGO CHARGERS</v>
      </c>
      <c r="E17" t="str">
        <f t="shared" si="2"/>
        <v>ARIZONA CARDINALS</v>
      </c>
      <c r="F17" s="15" t="str">
        <f t="shared" si="3"/>
        <v>10:20</v>
      </c>
      <c r="G17" s="4" t="s">
        <v>16</v>
      </c>
      <c r="H17" s="4" t="str">
        <f t="shared" si="5"/>
        <v>0.594</v>
      </c>
      <c r="I17" t="str">
        <f t="shared" si="6"/>
        <v>-0.062</v>
      </c>
      <c r="J17" t="str">
        <f t="shared" si="7"/>
        <v>1695642.5</v>
      </c>
      <c r="L17" t="s">
        <v>114</v>
      </c>
      <c r="M17" s="4">
        <v>0.688</v>
      </c>
      <c r="N17">
        <v>2619998.0</v>
      </c>
    </row>
    <row r="18">
      <c r="A18" s="13" t="s">
        <v>115</v>
      </c>
      <c r="B18" s="4" t="s">
        <v>78</v>
      </c>
      <c r="C18" s="4">
        <v>2.0</v>
      </c>
      <c r="D18" t="str">
        <f t="shared" si="1"/>
        <v>PITTSBURGH STEELERS</v>
      </c>
      <c r="E18" t="str">
        <f t="shared" si="2"/>
        <v>BALTIMORE RAVENS</v>
      </c>
      <c r="F18" s="15" t="str">
        <f t="shared" si="3"/>
        <v>8:25</v>
      </c>
      <c r="G18" t="str">
        <f t="shared" ref="G18:G108" si="11">IF(B18="THURSDAY", IF(F18="1:00","ThurE",IF(F18="4:25","ThurL","ThurN")),IF(B18="SUNDAY",IF(F18="1:00","SunE",IF(OR(F18="4:05",F18="4:25"),"SunL","SunN")),IF(B18="MONDAY","MonN1")))</f>
        <v>ThurN</v>
      </c>
      <c r="H18" s="4" t="str">
        <f t="shared" si="5"/>
        <v>0.5</v>
      </c>
      <c r="I18" t="str">
        <f t="shared" si="6"/>
        <v>0</v>
      </c>
      <c r="J18" t="str">
        <f t="shared" si="7"/>
        <v>4940993</v>
      </c>
      <c r="L18" t="s">
        <v>116</v>
      </c>
      <c r="M18" s="4">
        <v>0.25</v>
      </c>
      <c r="N18">
        <v>719156.0</v>
      </c>
    </row>
    <row r="19">
      <c r="A19" s="13" t="s">
        <v>117</v>
      </c>
      <c r="B19" s="4" t="s">
        <v>80</v>
      </c>
      <c r="C19" s="4">
        <v>2.0</v>
      </c>
      <c r="D19" t="str">
        <f t="shared" si="1"/>
        <v>MIAMI DOLPHINS</v>
      </c>
      <c r="E19" t="str">
        <f t="shared" si="2"/>
        <v>BUFFALO BILLS</v>
      </c>
      <c r="F19" s="15" t="str">
        <f t="shared" si="3"/>
        <v>1:00</v>
      </c>
      <c r="G19" t="str">
        <f t="shared" si="11"/>
        <v>SunE</v>
      </c>
      <c r="H19" s="4" t="str">
        <f t="shared" si="5"/>
        <v>0.4375</v>
      </c>
      <c r="I19" t="str">
        <f t="shared" si="6"/>
        <v>0.125</v>
      </c>
      <c r="J19" t="str">
        <f t="shared" si="7"/>
        <v>1786701.5</v>
      </c>
      <c r="L19" t="s">
        <v>118</v>
      </c>
      <c r="M19" s="4">
        <v>0.688</v>
      </c>
      <c r="N19">
        <v>1753387.0</v>
      </c>
    </row>
    <row r="20">
      <c r="A20" s="13" t="s">
        <v>119</v>
      </c>
      <c r="B20" s="4" t="s">
        <v>80</v>
      </c>
      <c r="C20" s="4">
        <v>2.0</v>
      </c>
      <c r="D20" t="str">
        <f t="shared" si="1"/>
        <v>DETROIT LIONS</v>
      </c>
      <c r="E20" t="str">
        <f t="shared" si="2"/>
        <v>CAROLINA PANTHERS</v>
      </c>
      <c r="F20" s="15" t="str">
        <f t="shared" si="3"/>
        <v>1:00</v>
      </c>
      <c r="G20" t="str">
        <f t="shared" si="11"/>
        <v>SunE</v>
      </c>
      <c r="H20" s="4" t="str">
        <f t="shared" si="5"/>
        <v>0.594</v>
      </c>
      <c r="I20" t="str">
        <f t="shared" si="6"/>
        <v>-0.312</v>
      </c>
      <c r="J20" t="str">
        <f t="shared" si="7"/>
        <v>2210242</v>
      </c>
      <c r="L20" s="18" t="s">
        <v>120</v>
      </c>
      <c r="M20" s="4">
        <v>0.5</v>
      </c>
      <c r="N20">
        <v>2484043.0</v>
      </c>
    </row>
    <row r="21">
      <c r="A21" s="13" t="s">
        <v>121</v>
      </c>
      <c r="B21" s="4" t="s">
        <v>80</v>
      </c>
      <c r="C21" s="4">
        <v>2.0</v>
      </c>
      <c r="D21" t="str">
        <f t="shared" si="1"/>
        <v>ATLANTA FALCONS</v>
      </c>
      <c r="E21" t="str">
        <f t="shared" si="2"/>
        <v>CINCINNATI BENGALS</v>
      </c>
      <c r="F21" s="15" t="str">
        <f t="shared" si="3"/>
        <v>1:00</v>
      </c>
      <c r="G21" t="str">
        <f t="shared" si="11"/>
        <v>SunE</v>
      </c>
      <c r="H21" s="4" t="str">
        <f t="shared" si="5"/>
        <v>0.469</v>
      </c>
      <c r="I21" t="str">
        <f t="shared" si="6"/>
        <v>-0.438</v>
      </c>
      <c r="J21" t="str">
        <f t="shared" si="7"/>
        <v>1832211</v>
      </c>
      <c r="L21" t="s">
        <v>122</v>
      </c>
      <c r="M21" s="4">
        <v>0.344</v>
      </c>
      <c r="N21">
        <v>2263552.0</v>
      </c>
    </row>
    <row r="22">
      <c r="A22" s="13" t="s">
        <v>123</v>
      </c>
      <c r="B22" s="4" t="s">
        <v>80</v>
      </c>
      <c r="C22" s="4">
        <v>2.0</v>
      </c>
      <c r="D22" t="str">
        <f t="shared" si="1"/>
        <v>NEW ORLEANS SAINTS</v>
      </c>
      <c r="E22" t="str">
        <f t="shared" si="2"/>
        <v>CLEVELAND BROWNS</v>
      </c>
      <c r="F22" s="15" t="str">
        <f t="shared" si="3"/>
        <v>1:00</v>
      </c>
      <c r="G22" t="str">
        <f t="shared" si="11"/>
        <v>SunE</v>
      </c>
      <c r="H22" s="4" t="str">
        <f t="shared" si="5"/>
        <v>0.469</v>
      </c>
      <c r="I22" t="str">
        <f t="shared" si="6"/>
        <v>0.438</v>
      </c>
      <c r="J22" t="str">
        <f t="shared" si="7"/>
        <v>3103978.5</v>
      </c>
      <c r="L22" t="s">
        <v>124</v>
      </c>
      <c r="M22" s="4">
        <v>0.438</v>
      </c>
      <c r="N22">
        <v>4509682.0</v>
      </c>
    </row>
    <row r="23">
      <c r="A23" s="13" t="s">
        <v>125</v>
      </c>
      <c r="B23" s="4" t="s">
        <v>80</v>
      </c>
      <c r="C23" s="4">
        <v>2.0</v>
      </c>
      <c r="D23" t="str">
        <f t="shared" si="1"/>
        <v>NEW ENGLAND PATRIOTS</v>
      </c>
      <c r="E23" t="str">
        <f t="shared" si="2"/>
        <v>MINNESOTA VIKINGS</v>
      </c>
      <c r="F23" s="15" t="str">
        <f t="shared" si="3"/>
        <v>1:00</v>
      </c>
      <c r="G23" t="str">
        <f t="shared" si="11"/>
        <v>SunE</v>
      </c>
      <c r="H23" s="4" t="str">
        <f t="shared" si="5"/>
        <v>0.547</v>
      </c>
      <c r="I23" t="str">
        <f t="shared" si="6"/>
        <v>0.406</v>
      </c>
      <c r="J23" t="str">
        <f t="shared" si="7"/>
        <v>4840211</v>
      </c>
      <c r="L23" t="s">
        <v>126</v>
      </c>
      <c r="M23" s="4">
        <v>0.5</v>
      </c>
      <c r="N23">
        <v>2600401.0</v>
      </c>
    </row>
    <row r="24">
      <c r="A24" s="13" t="s">
        <v>127</v>
      </c>
      <c r="B24" s="4" t="s">
        <v>80</v>
      </c>
      <c r="C24" s="4">
        <v>2.0</v>
      </c>
      <c r="D24" t="str">
        <f t="shared" si="1"/>
        <v>ARIZONA CARDINALS</v>
      </c>
      <c r="E24" t="str">
        <f t="shared" si="2"/>
        <v>N.Y. GIANTS</v>
      </c>
      <c r="F24" s="15" t="str">
        <f t="shared" si="3"/>
        <v>1:00</v>
      </c>
      <c r="G24" t="str">
        <f t="shared" si="11"/>
        <v>SunE</v>
      </c>
      <c r="H24" s="4" t="str">
        <f t="shared" si="5"/>
        <v>0.5315</v>
      </c>
      <c r="I24" t="str">
        <f t="shared" si="6"/>
        <v>0.187</v>
      </c>
      <c r="J24" t="str">
        <f t="shared" si="7"/>
        <v>2918832</v>
      </c>
      <c r="L24" t="s">
        <v>128</v>
      </c>
      <c r="M24" s="4">
        <v>0.75</v>
      </c>
      <c r="N24">
        <v>7416870.0</v>
      </c>
    </row>
    <row r="25">
      <c r="A25" s="13" t="s">
        <v>129</v>
      </c>
      <c r="B25" s="4" t="s">
        <v>80</v>
      </c>
      <c r="C25" s="4">
        <v>2.0</v>
      </c>
      <c r="D25" t="str">
        <f t="shared" si="1"/>
        <v>DALLAS COWBOYS</v>
      </c>
      <c r="E25" t="str">
        <f t="shared" si="2"/>
        <v>TENNESSEE TITANS</v>
      </c>
      <c r="F25" s="15" t="str">
        <f t="shared" si="3"/>
        <v>1:00</v>
      </c>
      <c r="G25" t="str">
        <f t="shared" si="11"/>
        <v>SunE</v>
      </c>
      <c r="H25" s="4" t="str">
        <f t="shared" si="5"/>
        <v>0.469</v>
      </c>
      <c r="I25" t="str">
        <f t="shared" si="6"/>
        <v>0.062</v>
      </c>
      <c r="J25" t="str">
        <f t="shared" si="7"/>
        <v>5181326.5</v>
      </c>
      <c r="L25" t="s">
        <v>130</v>
      </c>
      <c r="M25" s="4">
        <v>0.688</v>
      </c>
      <c r="N25">
        <v>4641582.0</v>
      </c>
    </row>
    <row r="26">
      <c r="A26" s="13" t="s">
        <v>131</v>
      </c>
      <c r="B26" s="4" t="s">
        <v>80</v>
      </c>
      <c r="C26" s="4">
        <v>2.0</v>
      </c>
      <c r="D26" t="str">
        <f t="shared" si="1"/>
        <v>JACKSONVILLE JAGUARS</v>
      </c>
      <c r="E26" t="str">
        <f t="shared" si="2"/>
        <v>WASHINGTON REDSKINS</v>
      </c>
      <c r="F26" s="15" t="str">
        <f t="shared" si="3"/>
        <v>1:00</v>
      </c>
      <c r="G26" t="str">
        <f t="shared" si="11"/>
        <v>SunE</v>
      </c>
      <c r="H26" s="4" t="str">
        <f t="shared" si="5"/>
        <v>0.219</v>
      </c>
      <c r="I26" t="str">
        <f t="shared" si="6"/>
        <v>0.062</v>
      </c>
      <c r="J26" t="str">
        <f t="shared" si="7"/>
        <v>1484525.5</v>
      </c>
      <c r="L26" t="s">
        <v>132</v>
      </c>
      <c r="M26" s="4">
        <v>0.25</v>
      </c>
      <c r="N26">
        <v>3395249.0</v>
      </c>
    </row>
    <row r="27">
      <c r="A27" s="13" t="s">
        <v>133</v>
      </c>
      <c r="B27" s="4" t="s">
        <v>80</v>
      </c>
      <c r="C27" s="4">
        <v>2.0</v>
      </c>
      <c r="D27" t="str">
        <f t="shared" si="1"/>
        <v>SEATTLE SEAHAWKS</v>
      </c>
      <c r="E27" t="str">
        <f t="shared" si="2"/>
        <v>SAN DIEGO CHARGERS</v>
      </c>
      <c r="F27" s="15" t="str">
        <f t="shared" si="3"/>
        <v>4:05</v>
      </c>
      <c r="G27" t="str">
        <f t="shared" si="11"/>
        <v>SunL</v>
      </c>
      <c r="H27" s="4" t="str">
        <f t="shared" si="5"/>
        <v>0.688</v>
      </c>
      <c r="I27" t="str">
        <f t="shared" si="6"/>
        <v>0.25</v>
      </c>
      <c r="J27" t="str">
        <f t="shared" si="7"/>
        <v>3283242</v>
      </c>
      <c r="L27" t="s">
        <v>134</v>
      </c>
      <c r="M27" s="4">
        <v>0.625</v>
      </c>
      <c r="N27">
        <v>3662053.0</v>
      </c>
    </row>
    <row r="28">
      <c r="A28" s="13" t="s">
        <v>135</v>
      </c>
      <c r="B28" s="4" t="s">
        <v>80</v>
      </c>
      <c r="C28" s="4">
        <v>2.0</v>
      </c>
      <c r="D28" t="str">
        <f t="shared" si="1"/>
        <v>ST. LOUIS RAMS</v>
      </c>
      <c r="E28" t="str">
        <f t="shared" si="2"/>
        <v>TAMPA BAY BUCCANEERS</v>
      </c>
      <c r="F28" s="15" t="str">
        <f t="shared" si="3"/>
        <v>4:05</v>
      </c>
      <c r="G28" t="str">
        <f t="shared" si="11"/>
        <v>SunL</v>
      </c>
      <c r="H28" s="4" t="str">
        <f t="shared" si="5"/>
        <v>0.344</v>
      </c>
      <c r="I28" t="str">
        <f t="shared" si="6"/>
        <v>0.188</v>
      </c>
      <c r="J28" t="str">
        <f t="shared" si="7"/>
        <v>1004058.5</v>
      </c>
      <c r="L28" s="18" t="s">
        <v>136</v>
      </c>
      <c r="M28" s="4">
        <v>0.5</v>
      </c>
      <c r="N28">
        <v>7022324.0</v>
      </c>
    </row>
    <row r="29">
      <c r="A29" s="13" t="s">
        <v>137</v>
      </c>
      <c r="B29" s="4" t="s">
        <v>80</v>
      </c>
      <c r="C29" s="4">
        <v>2.0</v>
      </c>
      <c r="D29" t="str">
        <f t="shared" si="1"/>
        <v>KANSAS CITY CHIEFS</v>
      </c>
      <c r="E29" t="str">
        <f t="shared" si="2"/>
        <v>DENVER BRONCOS</v>
      </c>
      <c r="F29" s="15" t="str">
        <f t="shared" si="3"/>
        <v>4:25</v>
      </c>
      <c r="G29" t="str">
        <f t="shared" si="11"/>
        <v>SunL</v>
      </c>
      <c r="H29" s="4" t="str">
        <f t="shared" si="5"/>
        <v>0.7505</v>
      </c>
      <c r="I29" t="str">
        <f t="shared" si="6"/>
        <v>-0.125</v>
      </c>
      <c r="J29" t="str">
        <f t="shared" si="7"/>
        <v>3116865.5</v>
      </c>
      <c r="K29" s="4"/>
      <c r="L29" t="s">
        <v>138</v>
      </c>
      <c r="M29" s="4">
        <v>0.563</v>
      </c>
      <c r="N29">
        <v>2063303.0</v>
      </c>
    </row>
    <row r="30">
      <c r="A30" s="13" t="s">
        <v>139</v>
      </c>
      <c r="B30" s="4" t="s">
        <v>80</v>
      </c>
      <c r="C30" s="4">
        <v>2.0</v>
      </c>
      <c r="D30" t="str">
        <f t="shared" si="1"/>
        <v>N.Y. JETS</v>
      </c>
      <c r="E30" t="str">
        <f t="shared" si="2"/>
        <v>GREEN BAY PACKERS</v>
      </c>
      <c r="F30" s="15" t="str">
        <f t="shared" si="3"/>
        <v>4:25</v>
      </c>
      <c r="G30" t="str">
        <f t="shared" si="11"/>
        <v>SunL</v>
      </c>
      <c r="H30" s="4" t="str">
        <f t="shared" si="5"/>
        <v>0.5155</v>
      </c>
      <c r="I30" t="str">
        <f t="shared" si="6"/>
        <v>-0.031</v>
      </c>
      <c r="J30" t="str">
        <f t="shared" si="7"/>
        <v>4243620.5</v>
      </c>
      <c r="L30" t="s">
        <v>140</v>
      </c>
      <c r="M30" s="4">
        <v>0.75</v>
      </c>
      <c r="N30">
        <v>5022978.0</v>
      </c>
    </row>
    <row r="31">
      <c r="A31" s="13" t="s">
        <v>141</v>
      </c>
      <c r="B31" s="4" t="s">
        <v>80</v>
      </c>
      <c r="C31" s="4">
        <v>2.0</v>
      </c>
      <c r="D31" t="str">
        <f t="shared" si="1"/>
        <v>HOUSTON TEXANS</v>
      </c>
      <c r="E31" t="str">
        <f t="shared" si="2"/>
        <v>OAKLAND RAIDERS</v>
      </c>
      <c r="F31" s="15" t="str">
        <f t="shared" si="3"/>
        <v>4:25</v>
      </c>
      <c r="G31" t="str">
        <f t="shared" si="11"/>
        <v>SunL</v>
      </c>
      <c r="H31" s="4" t="str">
        <f t="shared" si="5"/>
        <v>0.1875</v>
      </c>
      <c r="I31" t="str">
        <f t="shared" si="6"/>
        <v>-0.125</v>
      </c>
      <c r="J31" t="str">
        <f t="shared" si="7"/>
        <v>2973697</v>
      </c>
      <c r="L31" t="s">
        <v>142</v>
      </c>
      <c r="M31" s="4">
        <v>0.813</v>
      </c>
      <c r="N31">
        <v>4503181.0</v>
      </c>
    </row>
    <row r="32">
      <c r="A32" s="13" t="s">
        <v>143</v>
      </c>
      <c r="B32" s="4" t="s">
        <v>80</v>
      </c>
      <c r="C32" s="4">
        <v>2.0</v>
      </c>
      <c r="D32" t="str">
        <f t="shared" si="1"/>
        <v>CHICAGO BEARS</v>
      </c>
      <c r="E32" t="str">
        <f t="shared" si="2"/>
        <v>SAN FRANCISCO 49ERS</v>
      </c>
      <c r="F32" s="15" t="str">
        <f t="shared" si="3"/>
        <v>8:30</v>
      </c>
      <c r="G32" t="str">
        <f t="shared" si="11"/>
        <v>SunN</v>
      </c>
      <c r="H32" s="4" t="str">
        <f t="shared" si="5"/>
        <v>0.625</v>
      </c>
      <c r="I32" t="str">
        <f t="shared" si="6"/>
        <v>-0.25</v>
      </c>
      <c r="J32" t="str">
        <f t="shared" si="7"/>
        <v>4892040.5</v>
      </c>
      <c r="L32" t="s">
        <v>144</v>
      </c>
      <c r="M32" s="4">
        <v>0.438</v>
      </c>
      <c r="N32">
        <v>883962.0</v>
      </c>
    </row>
    <row r="33">
      <c r="A33" s="13" t="s">
        <v>145</v>
      </c>
      <c r="B33" s="4" t="s">
        <v>111</v>
      </c>
      <c r="C33" s="4">
        <v>2.0</v>
      </c>
      <c r="D33" t="str">
        <f t="shared" si="1"/>
        <v>PHILADELPHIA EAGLES</v>
      </c>
      <c r="E33" t="str">
        <f t="shared" si="2"/>
        <v>INDIANAPOLIS COLTS</v>
      </c>
      <c r="F33" s="15" t="str">
        <f t="shared" si="3"/>
        <v>8:30</v>
      </c>
      <c r="G33" t="str">
        <f t="shared" si="11"/>
        <v>MonN1</v>
      </c>
      <c r="H33" s="4" t="str">
        <f t="shared" si="5"/>
        <v>0.6565</v>
      </c>
      <c r="I33" t="str">
        <f t="shared" si="6"/>
        <v>-0.063</v>
      </c>
      <c r="J33" t="str">
        <f t="shared" si="7"/>
        <v>3141025.5</v>
      </c>
      <c r="L33" t="s">
        <v>146</v>
      </c>
      <c r="M33" s="4">
        <v>0.25</v>
      </c>
      <c r="N33">
        <v>1124155.0</v>
      </c>
    </row>
    <row r="34">
      <c r="A34" s="13" t="s">
        <v>147</v>
      </c>
      <c r="B34" s="4" t="s">
        <v>78</v>
      </c>
      <c r="C34" s="4">
        <v>3.0</v>
      </c>
      <c r="D34" t="str">
        <f t="shared" si="1"/>
        <v>TAMPA BAY BUCCANEERS</v>
      </c>
      <c r="E34" t="str">
        <f t="shared" si="2"/>
        <v>ATLANTA FALCONS</v>
      </c>
      <c r="F34" s="15" t="str">
        <f t="shared" si="3"/>
        <v>8:25</v>
      </c>
      <c r="G34" t="str">
        <f t="shared" si="11"/>
        <v>ThurN</v>
      </c>
      <c r="H34" s="4" t="str">
        <f t="shared" si="5"/>
        <v>0.25</v>
      </c>
      <c r="I34" t="str">
        <f t="shared" si="6"/>
        <v>0</v>
      </c>
      <c r="J34" t="str">
        <f t="shared" si="7"/>
        <v>1676100</v>
      </c>
      <c r="L34" t="s">
        <v>148</v>
      </c>
      <c r="M34" s="4">
        <v>0.438</v>
      </c>
      <c r="N34">
        <v>1098461.0</v>
      </c>
    </row>
    <row r="35">
      <c r="A35" s="13" t="s">
        <v>149</v>
      </c>
      <c r="B35" s="4" t="s">
        <v>80</v>
      </c>
      <c r="C35" s="4">
        <v>3.0</v>
      </c>
      <c r="D35" t="str">
        <f t="shared" si="1"/>
        <v>SAN DIEGO CHARGERS</v>
      </c>
      <c r="E35" t="str">
        <f t="shared" si="2"/>
        <v>BUFFALO BILLS</v>
      </c>
      <c r="F35" s="15" t="str">
        <f t="shared" si="3"/>
        <v>1:00</v>
      </c>
      <c r="G35" t="str">
        <f t="shared" si="11"/>
        <v>SunE</v>
      </c>
      <c r="H35" s="4" t="str">
        <f t="shared" si="5"/>
        <v>0.469</v>
      </c>
      <c r="I35" t="str">
        <f t="shared" si="6"/>
        <v>0.188</v>
      </c>
      <c r="J35" t="str">
        <f t="shared" si="7"/>
        <v>1576331.5</v>
      </c>
      <c r="L35" t="s">
        <v>150</v>
      </c>
      <c r="M35" s="4">
        <v>0.188</v>
      </c>
      <c r="N35">
        <v>2249895.0</v>
      </c>
    </row>
    <row r="36">
      <c r="A36" s="13" t="s">
        <v>151</v>
      </c>
      <c r="B36" s="4" t="s">
        <v>80</v>
      </c>
      <c r="C36" s="4">
        <v>3.0</v>
      </c>
      <c r="D36" t="str">
        <f t="shared" si="1"/>
        <v>TENNESSEE TITANS</v>
      </c>
      <c r="E36" t="str">
        <f t="shared" si="2"/>
        <v>CINCINNATI BENGALS</v>
      </c>
      <c r="F36" s="15" t="str">
        <f t="shared" si="3"/>
        <v>1:00</v>
      </c>
      <c r="G36" t="str">
        <f t="shared" si="11"/>
        <v>SunE</v>
      </c>
      <c r="H36" s="4" t="str">
        <f t="shared" si="5"/>
        <v>0.563</v>
      </c>
      <c r="I36" t="str">
        <f t="shared" si="6"/>
        <v>-0.25</v>
      </c>
      <c r="J36" t="str">
        <f t="shared" si="7"/>
        <v>1267419</v>
      </c>
    </row>
    <row r="37">
      <c r="A37" s="13" t="s">
        <v>152</v>
      </c>
      <c r="B37" s="4" t="s">
        <v>80</v>
      </c>
      <c r="C37" s="4">
        <v>3.0</v>
      </c>
      <c r="D37" t="str">
        <f t="shared" si="1"/>
        <v>BALTIMORE RAVENS</v>
      </c>
      <c r="E37" t="str">
        <f t="shared" si="2"/>
        <v>CLEVELAND BROWNS</v>
      </c>
      <c r="F37" s="15" t="str">
        <f t="shared" si="3"/>
        <v>1:00</v>
      </c>
      <c r="G37" t="str">
        <f t="shared" si="11"/>
        <v>SunE</v>
      </c>
      <c r="H37" s="4" t="str">
        <f t="shared" si="5"/>
        <v>0.375</v>
      </c>
      <c r="I37" t="str">
        <f t="shared" si="6"/>
        <v>0.25</v>
      </c>
      <c r="J37" t="str">
        <f t="shared" si="7"/>
        <v>2213018.5</v>
      </c>
    </row>
    <row r="38">
      <c r="A38" s="13" t="s">
        <v>153</v>
      </c>
      <c r="B38" s="4" t="s">
        <v>80</v>
      </c>
      <c r="C38" s="4">
        <v>3.0</v>
      </c>
      <c r="D38" t="str">
        <f t="shared" si="1"/>
        <v>GREEN BAY PACKERS</v>
      </c>
      <c r="E38" t="str">
        <f t="shared" si="2"/>
        <v>DETROIT LIONS</v>
      </c>
      <c r="F38" s="15" t="str">
        <f t="shared" si="3"/>
        <v>1:00</v>
      </c>
      <c r="G38" t="str">
        <f t="shared" si="11"/>
        <v>SunE</v>
      </c>
      <c r="H38" s="4" t="str">
        <f t="shared" si="5"/>
        <v>0.4845</v>
      </c>
      <c r="I38" t="str">
        <f t="shared" si="6"/>
        <v>0.093</v>
      </c>
      <c r="J38" t="str">
        <f t="shared" si="7"/>
        <v>4123509.5</v>
      </c>
    </row>
    <row r="39">
      <c r="A39" s="13" t="s">
        <v>154</v>
      </c>
      <c r="B39" s="4" t="s">
        <v>80</v>
      </c>
      <c r="C39" s="4">
        <v>3.0</v>
      </c>
      <c r="D39" t="str">
        <f t="shared" si="1"/>
        <v>INDIANAPOLIS COLTS</v>
      </c>
      <c r="E39" t="str">
        <f t="shared" si="2"/>
        <v>JACKSONVILLE JAGUARS</v>
      </c>
      <c r="F39" s="15" t="str">
        <f t="shared" si="3"/>
        <v>1:00</v>
      </c>
      <c r="G39" t="str">
        <f t="shared" si="11"/>
        <v>SunE</v>
      </c>
      <c r="H39" s="4" t="str">
        <f t="shared" si="5"/>
        <v>0.469</v>
      </c>
      <c r="I39" t="str">
        <f t="shared" si="6"/>
        <v>0.438</v>
      </c>
      <c r="J39" t="str">
        <f t="shared" si="7"/>
        <v>1669577</v>
      </c>
    </row>
    <row r="40">
      <c r="A40" s="13" t="s">
        <v>155</v>
      </c>
      <c r="B40" s="4" t="s">
        <v>80</v>
      </c>
      <c r="C40" s="4">
        <v>3.0</v>
      </c>
      <c r="D40" t="str">
        <f t="shared" si="1"/>
        <v>OAKLAND RAIDERS</v>
      </c>
      <c r="E40" t="str">
        <f t="shared" si="2"/>
        <v>NEW ENGLAND PATRIOTS</v>
      </c>
      <c r="F40" s="15" t="str">
        <f t="shared" si="3"/>
        <v>1:00</v>
      </c>
      <c r="G40" t="str">
        <f t="shared" si="11"/>
        <v>SunE</v>
      </c>
      <c r="H40" s="4" t="str">
        <f t="shared" si="5"/>
        <v>0.5</v>
      </c>
      <c r="I40" t="str">
        <f t="shared" si="6"/>
        <v>-0.5</v>
      </c>
      <c r="J40" t="str">
        <f t="shared" si="7"/>
        <v>5406059.5</v>
      </c>
    </row>
    <row r="41">
      <c r="A41" s="13" t="s">
        <v>156</v>
      </c>
      <c r="B41" s="4" t="s">
        <v>80</v>
      </c>
      <c r="C41" s="4">
        <v>3.0</v>
      </c>
      <c r="D41" t="str">
        <f t="shared" si="1"/>
        <v>MINNESOTA VIKINGS</v>
      </c>
      <c r="E41" t="str">
        <f t="shared" si="2"/>
        <v>NEW ORLEANS SAINTS</v>
      </c>
      <c r="F41" s="15" t="str">
        <f t="shared" si="3"/>
        <v>1:00</v>
      </c>
      <c r="G41" t="str">
        <f t="shared" si="11"/>
        <v>SunE</v>
      </c>
      <c r="H41" s="4" t="str">
        <f t="shared" si="5"/>
        <v>0.516</v>
      </c>
      <c r="I41" t="str">
        <f t="shared" si="6"/>
        <v>-0.344</v>
      </c>
      <c r="J41" t="str">
        <f t="shared" si="7"/>
        <v>3452567</v>
      </c>
    </row>
    <row r="42">
      <c r="A42" s="13" t="s">
        <v>157</v>
      </c>
      <c r="B42" s="4" t="s">
        <v>80</v>
      </c>
      <c r="C42" s="4">
        <v>3.0</v>
      </c>
      <c r="D42" t="str">
        <f t="shared" si="1"/>
        <v>HOUSTON TEXANS</v>
      </c>
      <c r="E42" t="str">
        <f t="shared" si="2"/>
        <v>N.Y. GIANTS</v>
      </c>
      <c r="F42" s="15" t="str">
        <f t="shared" si="3"/>
        <v>1:00</v>
      </c>
      <c r="G42" t="str">
        <f t="shared" si="11"/>
        <v>SunE</v>
      </c>
      <c r="H42" s="4" t="str">
        <f t="shared" si="5"/>
        <v>0.2815</v>
      </c>
      <c r="I42" t="str">
        <f t="shared" si="6"/>
        <v>-0.313</v>
      </c>
      <c r="J42" t="str">
        <f t="shared" si="7"/>
        <v>3530913.5</v>
      </c>
    </row>
    <row r="43">
      <c r="A43" s="13" t="s">
        <v>158</v>
      </c>
      <c r="B43" s="4" t="s">
        <v>80</v>
      </c>
      <c r="C43" s="4">
        <v>3.0</v>
      </c>
      <c r="D43" t="str">
        <f t="shared" si="1"/>
        <v>WASHINGTON REDSKINS</v>
      </c>
      <c r="E43" t="str">
        <f t="shared" si="2"/>
        <v>PHILADELPHIA EAGLES</v>
      </c>
      <c r="F43" s="15" t="str">
        <f t="shared" si="3"/>
        <v>1:00</v>
      </c>
      <c r="G43" t="str">
        <f t="shared" si="11"/>
        <v>SunE</v>
      </c>
      <c r="H43" s="4" t="str">
        <f t="shared" si="5"/>
        <v>0.4065</v>
      </c>
      <c r="I43" t="str">
        <f t="shared" si="6"/>
        <v>-0.437</v>
      </c>
      <c r="J43" t="str">
        <f t="shared" si="7"/>
        <v>2955974</v>
      </c>
    </row>
    <row r="44">
      <c r="A44" s="13" t="s">
        <v>159</v>
      </c>
      <c r="B44" s="4" t="s">
        <v>80</v>
      </c>
      <c r="C44" s="4">
        <v>3.0</v>
      </c>
      <c r="D44" t="str">
        <f t="shared" si="1"/>
        <v>DALLAS COWBOYS</v>
      </c>
      <c r="E44" t="str">
        <f t="shared" si="2"/>
        <v>ST. LOUIS RAMS</v>
      </c>
      <c r="F44" s="15" t="str">
        <f t="shared" si="3"/>
        <v>1:00</v>
      </c>
      <c r="G44" t="str">
        <f t="shared" si="11"/>
        <v>SunE</v>
      </c>
      <c r="H44" s="4" t="str">
        <f t="shared" si="5"/>
        <v>0.469</v>
      </c>
      <c r="I44" t="str">
        <f t="shared" si="6"/>
        <v>0.062</v>
      </c>
      <c r="J44" t="str">
        <f t="shared" si="7"/>
        <v>5074077</v>
      </c>
    </row>
    <row r="45">
      <c r="A45" s="13" t="s">
        <v>160</v>
      </c>
      <c r="B45" s="4" t="s">
        <v>80</v>
      </c>
      <c r="C45" s="4">
        <v>3.0</v>
      </c>
      <c r="D45" t="str">
        <f t="shared" si="1"/>
        <v>SAN FRANCISCO 49ERS</v>
      </c>
      <c r="E45" t="str">
        <f t="shared" si="2"/>
        <v>ARIZONA CARDINALS</v>
      </c>
      <c r="F45" s="15" t="str">
        <f t="shared" si="3"/>
        <v>4:05</v>
      </c>
      <c r="G45" t="str">
        <f t="shared" si="11"/>
        <v>SunL</v>
      </c>
      <c r="H45" s="4" t="str">
        <f t="shared" si="5"/>
        <v>0.6875</v>
      </c>
      <c r="I45" t="str">
        <f t="shared" si="6"/>
        <v>0.125</v>
      </c>
      <c r="J45" t="str">
        <f t="shared" si="7"/>
        <v>3175480</v>
      </c>
    </row>
    <row r="46">
      <c r="A46" s="13" t="s">
        <v>161</v>
      </c>
      <c r="B46" s="4" t="s">
        <v>80</v>
      </c>
      <c r="C46" s="4">
        <v>3.0</v>
      </c>
      <c r="D46" t="str">
        <f t="shared" si="1"/>
        <v>KANSAS CITY CHIEFS</v>
      </c>
      <c r="E46" t="str">
        <f t="shared" si="2"/>
        <v>MIAMI DOLPHINS</v>
      </c>
      <c r="F46" s="15" t="str">
        <f t="shared" si="3"/>
        <v>4:25</v>
      </c>
      <c r="G46" t="str">
        <f t="shared" si="11"/>
        <v>SunL</v>
      </c>
      <c r="H46" s="4" t="str">
        <f t="shared" si="5"/>
        <v>0.594</v>
      </c>
      <c r="I46" t="str">
        <f t="shared" si="6"/>
        <v>0.188</v>
      </c>
      <c r="J46" t="str">
        <f t="shared" si="7"/>
        <v>2118715</v>
      </c>
    </row>
    <row r="47">
      <c r="A47" s="13" t="s">
        <v>162</v>
      </c>
      <c r="B47" s="4" t="s">
        <v>80</v>
      </c>
      <c r="C47" s="4">
        <v>3.0</v>
      </c>
      <c r="D47" t="str">
        <f t="shared" si="1"/>
        <v>DENVER BRONCOS</v>
      </c>
      <c r="E47" t="str">
        <f t="shared" si="2"/>
        <v>SEATTLE SEAHAWKS</v>
      </c>
      <c r="F47" s="15" t="str">
        <f t="shared" si="3"/>
        <v>4:25</v>
      </c>
      <c r="G47" t="str">
        <f t="shared" si="11"/>
        <v>SunL</v>
      </c>
      <c r="H47" s="4" t="str">
        <f t="shared" si="5"/>
        <v>0.813</v>
      </c>
      <c r="I47" t="str">
        <f t="shared" si="6"/>
        <v>0</v>
      </c>
      <c r="J47" t="str">
        <f t="shared" si="7"/>
        <v>4491762.5</v>
      </c>
    </row>
    <row r="48">
      <c r="A48" s="13" t="s">
        <v>163</v>
      </c>
      <c r="B48" s="4" t="s">
        <v>80</v>
      </c>
      <c r="C48" s="4">
        <v>3.0</v>
      </c>
      <c r="D48" t="str">
        <f t="shared" si="1"/>
        <v>PITTSBURGH STEELERS</v>
      </c>
      <c r="E48" t="str">
        <f t="shared" si="2"/>
        <v>CAROLINA PANTHERS</v>
      </c>
      <c r="F48" s="15" t="str">
        <f t="shared" si="3"/>
        <v>8:30</v>
      </c>
      <c r="G48" t="str">
        <f t="shared" si="11"/>
        <v>SunN</v>
      </c>
      <c r="H48" s="4" t="str">
        <f t="shared" si="5"/>
        <v>0.625</v>
      </c>
      <c r="I48" t="str">
        <f t="shared" si="6"/>
        <v>-0.25</v>
      </c>
      <c r="J48" t="str">
        <f t="shared" si="7"/>
        <v>4541314.5</v>
      </c>
    </row>
    <row r="49">
      <c r="A49" s="13" t="s">
        <v>164</v>
      </c>
      <c r="B49" s="4" t="s">
        <v>111</v>
      </c>
      <c r="C49" s="4">
        <v>3.0</v>
      </c>
      <c r="D49" t="str">
        <f t="shared" si="1"/>
        <v>CHICAGO BEARS</v>
      </c>
      <c r="E49" t="str">
        <f t="shared" si="2"/>
        <v>N.Y. JETS</v>
      </c>
      <c r="F49" s="15" t="str">
        <f t="shared" si="3"/>
        <v>8:30</v>
      </c>
      <c r="G49" t="str">
        <f t="shared" si="11"/>
        <v>MonN1</v>
      </c>
      <c r="H49" s="4" t="str">
        <f t="shared" si="5"/>
        <v>0.5</v>
      </c>
      <c r="I49" t="str">
        <f t="shared" si="6"/>
        <v>0</v>
      </c>
      <c r="J49" t="str">
        <f t="shared" si="7"/>
        <v>3680752</v>
      </c>
    </row>
    <row r="50">
      <c r="A50" s="13" t="s">
        <v>165</v>
      </c>
      <c r="B50" s="4" t="s">
        <v>78</v>
      </c>
      <c r="C50" s="4">
        <v>4.0</v>
      </c>
      <c r="D50" t="str">
        <f t="shared" si="1"/>
        <v>N.Y. GIANTS</v>
      </c>
      <c r="E50" t="str">
        <f t="shared" si="2"/>
        <v>WASHINGTON REDSKINS</v>
      </c>
      <c r="F50" s="15" t="str">
        <f t="shared" si="3"/>
        <v>8:25</v>
      </c>
      <c r="G50" t="str">
        <f t="shared" si="11"/>
        <v>ThurN</v>
      </c>
      <c r="H50" s="4" t="str">
        <f t="shared" si="5"/>
        <v>0.313</v>
      </c>
      <c r="I50" t="str">
        <f t="shared" si="6"/>
        <v>0.25</v>
      </c>
      <c r="J50" t="str">
        <f t="shared" si="7"/>
        <v>3379788.5</v>
      </c>
    </row>
    <row r="51">
      <c r="A51" s="13" t="s">
        <v>166</v>
      </c>
      <c r="B51" s="4" t="s">
        <v>80</v>
      </c>
      <c r="C51" s="4">
        <v>4.0</v>
      </c>
      <c r="D51" t="str">
        <f t="shared" si="1"/>
        <v>CAROLINA PANTHERS</v>
      </c>
      <c r="E51" t="str">
        <f t="shared" si="2"/>
        <v>BALTIMORE RAVENS</v>
      </c>
      <c r="F51" s="15" t="str">
        <f t="shared" si="3"/>
        <v>1:00</v>
      </c>
      <c r="G51" t="str">
        <f t="shared" si="11"/>
        <v>SunE</v>
      </c>
      <c r="H51" s="4" t="str">
        <f t="shared" si="5"/>
        <v>0.625</v>
      </c>
      <c r="I51" t="str">
        <f t="shared" si="6"/>
        <v>0.25</v>
      </c>
      <c r="J51" t="str">
        <f t="shared" si="7"/>
        <v>2459983.5</v>
      </c>
    </row>
    <row r="52">
      <c r="A52" s="13" t="s">
        <v>167</v>
      </c>
      <c r="B52" s="4" t="s">
        <v>80</v>
      </c>
      <c r="C52" s="4">
        <v>4.0</v>
      </c>
      <c r="D52" t="str">
        <f t="shared" si="1"/>
        <v>GREEN BAY PACKERS</v>
      </c>
      <c r="E52" t="str">
        <f t="shared" si="2"/>
        <v>CHICAGO BEARS</v>
      </c>
      <c r="F52" s="15" t="str">
        <f t="shared" si="3"/>
        <v>1:00</v>
      </c>
      <c r="G52" t="str">
        <f t="shared" si="11"/>
        <v>SunE</v>
      </c>
      <c r="H52" s="4" t="str">
        <f t="shared" si="5"/>
        <v>0.5155</v>
      </c>
      <c r="I52" t="str">
        <f t="shared" si="6"/>
        <v>0.031</v>
      </c>
      <c r="J52" t="str">
        <f t="shared" si="7"/>
        <v>5323971.5</v>
      </c>
    </row>
    <row r="53">
      <c r="A53" s="13" t="s">
        <v>168</v>
      </c>
      <c r="B53" s="4" t="s">
        <v>80</v>
      </c>
      <c r="C53" s="4">
        <v>4.0</v>
      </c>
      <c r="D53" t="str">
        <f t="shared" si="1"/>
        <v>BUFFALO BILLS</v>
      </c>
      <c r="E53" t="str">
        <f t="shared" si="2"/>
        <v>HOUSTON TEXANS</v>
      </c>
      <c r="F53" s="15" t="str">
        <f t="shared" si="3"/>
        <v>1:00</v>
      </c>
      <c r="G53" t="str">
        <f t="shared" si="11"/>
        <v>SunE</v>
      </c>
      <c r="H53" s="4" t="str">
        <f t="shared" si="5"/>
        <v>0.25</v>
      </c>
      <c r="I53" t="str">
        <f t="shared" si="6"/>
        <v>0.25</v>
      </c>
      <c r="J53" t="str">
        <f t="shared" si="7"/>
        <v>1820752.5</v>
      </c>
    </row>
    <row r="54">
      <c r="A54" s="13" t="s">
        <v>169</v>
      </c>
      <c r="B54" s="4" t="s">
        <v>80</v>
      </c>
      <c r="C54" s="4">
        <v>4.0</v>
      </c>
      <c r="D54" t="str">
        <f t="shared" si="1"/>
        <v>TENNESSEE TITANS</v>
      </c>
      <c r="E54" t="str">
        <f t="shared" si="2"/>
        <v>INDIANAPOLIS COLTS</v>
      </c>
      <c r="F54" s="15" t="str">
        <f t="shared" si="3"/>
        <v>1:00</v>
      </c>
      <c r="G54" t="str">
        <f t="shared" si="11"/>
        <v>SunE</v>
      </c>
      <c r="H54" s="4" t="str">
        <f t="shared" si="5"/>
        <v>0.563</v>
      </c>
      <c r="I54" t="str">
        <f t="shared" si="6"/>
        <v>-0.25</v>
      </c>
      <c r="J54" t="str">
        <f t="shared" si="7"/>
        <v>1859229.5</v>
      </c>
    </row>
    <row r="55">
      <c r="A55" s="13" t="s">
        <v>170</v>
      </c>
      <c r="B55" s="4" t="s">
        <v>80</v>
      </c>
      <c r="C55" s="4">
        <v>4.0</v>
      </c>
      <c r="D55" t="str">
        <f t="shared" si="1"/>
        <v>ATLANTA FALCONS</v>
      </c>
      <c r="E55" t="str">
        <f t="shared" si="2"/>
        <v>MINNESOTA VIKINGS</v>
      </c>
      <c r="F55" s="15" t="str">
        <f t="shared" si="3"/>
        <v>1:00</v>
      </c>
      <c r="G55" t="str">
        <f t="shared" si="11"/>
        <v>SunE</v>
      </c>
      <c r="H55" s="4" t="str">
        <f t="shared" si="5"/>
        <v>0.297</v>
      </c>
      <c r="I55" t="str">
        <f t="shared" si="6"/>
        <v>-0.094</v>
      </c>
      <c r="J55" t="str">
        <f t="shared" si="7"/>
        <v>2245798.5</v>
      </c>
    </row>
    <row r="56">
      <c r="A56" s="13" t="s">
        <v>171</v>
      </c>
      <c r="B56" s="4" t="s">
        <v>80</v>
      </c>
      <c r="C56" s="4">
        <v>4.0</v>
      </c>
      <c r="D56" t="str">
        <f t="shared" si="1"/>
        <v>DETROIT LIONS</v>
      </c>
      <c r="E56" t="str">
        <f t="shared" si="2"/>
        <v>N.Y. JETS</v>
      </c>
      <c r="F56" s="15" t="str">
        <f t="shared" si="3"/>
        <v>1:00</v>
      </c>
      <c r="G56" t="str">
        <f t="shared" si="11"/>
        <v>SunE</v>
      </c>
      <c r="H56" s="4" t="str">
        <f t="shared" si="5"/>
        <v>0.469</v>
      </c>
      <c r="I56" t="str">
        <f t="shared" si="6"/>
        <v>-0.062</v>
      </c>
      <c r="J56" t="str">
        <f t="shared" si="7"/>
        <v>2480290</v>
      </c>
    </row>
    <row r="57">
      <c r="A57" s="13" t="s">
        <v>172</v>
      </c>
      <c r="B57" s="4" t="s">
        <v>80</v>
      </c>
      <c r="C57" s="4">
        <v>4.0</v>
      </c>
      <c r="D57" t="str">
        <f t="shared" si="1"/>
        <v>MIAMI DOLPHINS</v>
      </c>
      <c r="E57" t="str">
        <f t="shared" si="2"/>
        <v>OAKLAND RAIDERS</v>
      </c>
      <c r="F57" s="15" t="str">
        <f t="shared" si="3"/>
        <v>1:00</v>
      </c>
      <c r="G57" t="str">
        <f t="shared" si="11"/>
        <v>SunE</v>
      </c>
      <c r="H57" s="4" t="str">
        <f t="shared" si="5"/>
        <v>0.375</v>
      </c>
      <c r="I57" t="str">
        <f t="shared" si="6"/>
        <v>0.25</v>
      </c>
      <c r="J57" t="str">
        <f t="shared" si="7"/>
        <v>2939646</v>
      </c>
    </row>
    <row r="58">
      <c r="A58" s="13" t="s">
        <v>173</v>
      </c>
      <c r="B58" s="4" t="s">
        <v>80</v>
      </c>
      <c r="C58" s="4">
        <v>4.0</v>
      </c>
      <c r="D58" t="str">
        <f t="shared" si="1"/>
        <v>TAMPA BAY BUCCANEERS</v>
      </c>
      <c r="E58" t="str">
        <f t="shared" si="2"/>
        <v>PITTSBURGH STEELERS</v>
      </c>
      <c r="F58" s="15" t="str">
        <f t="shared" si="3"/>
        <v>1:00</v>
      </c>
      <c r="G58" t="str">
        <f t="shared" si="11"/>
        <v>SunE</v>
      </c>
      <c r="H58" s="4" t="str">
        <f t="shared" si="5"/>
        <v>0.375</v>
      </c>
      <c r="I58" t="str">
        <f t="shared" si="6"/>
        <v>-0.25</v>
      </c>
      <c r="J58" t="str">
        <f t="shared" si="7"/>
        <v>4073239.5</v>
      </c>
    </row>
    <row r="59">
      <c r="A59" s="13" t="s">
        <v>174</v>
      </c>
      <c r="B59" s="4" t="s">
        <v>80</v>
      </c>
      <c r="C59" s="4">
        <v>4.0</v>
      </c>
      <c r="D59" t="str">
        <f t="shared" si="1"/>
        <v>JACKSONVILLE JAGUARS</v>
      </c>
      <c r="E59" t="str">
        <f t="shared" si="2"/>
        <v>SAN DIEGO CHARGERS</v>
      </c>
      <c r="F59" s="15" t="str">
        <f t="shared" si="3"/>
        <v>4:05</v>
      </c>
      <c r="G59" t="str">
        <f t="shared" si="11"/>
        <v>SunL</v>
      </c>
      <c r="H59" s="4" t="str">
        <f t="shared" si="5"/>
        <v>0.4065</v>
      </c>
      <c r="I59" t="str">
        <f t="shared" si="6"/>
        <v>-0.313</v>
      </c>
      <c r="J59" t="str">
        <f t="shared" si="7"/>
        <v>1391229.5</v>
      </c>
    </row>
    <row r="60">
      <c r="A60" s="13" t="s">
        <v>175</v>
      </c>
      <c r="B60" s="4" t="s">
        <v>80</v>
      </c>
      <c r="C60" s="4">
        <v>4.0</v>
      </c>
      <c r="D60" t="str">
        <f t="shared" si="1"/>
        <v>PHILADELPHIA EAGLES</v>
      </c>
      <c r="E60" t="str">
        <f t="shared" si="2"/>
        <v>SAN FRANCISCO 49ERS</v>
      </c>
      <c r="F60" s="15" t="str">
        <f t="shared" si="3"/>
        <v>4:25</v>
      </c>
      <c r="G60" t="str">
        <f t="shared" si="11"/>
        <v>SunL</v>
      </c>
      <c r="H60" s="4" t="str">
        <f t="shared" si="5"/>
        <v>0.6875</v>
      </c>
      <c r="I60" t="str">
        <f t="shared" si="6"/>
        <v>-0.125</v>
      </c>
      <c r="J60" t="str">
        <f t="shared" si="7"/>
        <v>4342515.5</v>
      </c>
    </row>
    <row r="61">
      <c r="A61" s="13" t="s">
        <v>176</v>
      </c>
      <c r="B61" s="4" t="s">
        <v>80</v>
      </c>
      <c r="C61" s="4">
        <v>4.0</v>
      </c>
      <c r="D61" t="str">
        <f t="shared" si="1"/>
        <v>NEW ORLEANS SAINTS</v>
      </c>
      <c r="E61" t="str">
        <f t="shared" si="2"/>
        <v>DALLAS COWBOYS</v>
      </c>
      <c r="F61" s="15" t="str">
        <f t="shared" si="3"/>
        <v>8:30</v>
      </c>
      <c r="G61" t="str">
        <f t="shared" si="11"/>
        <v>SunN</v>
      </c>
      <c r="H61" s="4" t="str">
        <f t="shared" si="5"/>
        <v>0.594</v>
      </c>
      <c r="I61" t="str">
        <f t="shared" si="6"/>
        <v>0.188</v>
      </c>
      <c r="J61" t="str">
        <f t="shared" si="7"/>
        <v>6952887</v>
      </c>
    </row>
    <row r="62">
      <c r="A62" s="13" t="s">
        <v>177</v>
      </c>
      <c r="B62" s="4" t="s">
        <v>111</v>
      </c>
      <c r="C62" s="4">
        <v>4.0</v>
      </c>
      <c r="D62" t="str">
        <f t="shared" si="1"/>
        <v>NEW ENGLAND PATRIOTS</v>
      </c>
      <c r="E62" t="str">
        <f t="shared" si="2"/>
        <v>KANSAS CITY CHIEFS</v>
      </c>
      <c r="F62" s="15" t="str">
        <f t="shared" si="3"/>
        <v>8:30</v>
      </c>
      <c r="G62" t="str">
        <f t="shared" si="11"/>
        <v>MonN1</v>
      </c>
      <c r="H62" s="4" t="str">
        <f t="shared" si="5"/>
        <v>0.719</v>
      </c>
      <c r="I62" t="str">
        <f t="shared" si="6"/>
        <v>0.062</v>
      </c>
      <c r="J62" t="str">
        <f t="shared" si="7"/>
        <v>4585128.5</v>
      </c>
    </row>
    <row r="63">
      <c r="A63" s="13" t="s">
        <v>178</v>
      </c>
      <c r="B63" s="4" t="s">
        <v>78</v>
      </c>
      <c r="C63" s="4">
        <v>5.0</v>
      </c>
      <c r="D63" t="str">
        <f t="shared" si="1"/>
        <v>MINNESOTA VIKINGS</v>
      </c>
      <c r="E63" t="str">
        <f t="shared" si="2"/>
        <v>GREEN BAY PACKERS</v>
      </c>
      <c r="F63" s="15" t="str">
        <f t="shared" si="3"/>
        <v>8:25</v>
      </c>
      <c r="G63" t="str">
        <f t="shared" si="11"/>
        <v>ThurN</v>
      </c>
      <c r="H63" s="4" t="str">
        <f t="shared" si="5"/>
        <v>0.4375</v>
      </c>
      <c r="I63" t="str">
        <f t="shared" si="6"/>
        <v>-0.187</v>
      </c>
      <c r="J63" t="str">
        <f t="shared" si="7"/>
        <v>4075196</v>
      </c>
    </row>
    <row r="64">
      <c r="A64" s="13" t="s">
        <v>179</v>
      </c>
      <c r="B64" s="4" t="s">
        <v>80</v>
      </c>
      <c r="C64" s="4">
        <v>5.0</v>
      </c>
      <c r="D64" t="str">
        <f t="shared" si="1"/>
        <v>CHICAGO BEARS</v>
      </c>
      <c r="E64" t="str">
        <f t="shared" si="2"/>
        <v>CAROLINA PANTHERS</v>
      </c>
      <c r="F64" s="15" t="str">
        <f t="shared" si="3"/>
        <v>1:00</v>
      </c>
      <c r="G64" t="str">
        <f t="shared" si="11"/>
        <v>SunE</v>
      </c>
      <c r="H64" s="4" t="str">
        <f t="shared" si="5"/>
        <v>0.625</v>
      </c>
      <c r="I64" t="str">
        <f t="shared" si="6"/>
        <v>-0.25</v>
      </c>
      <c r="J64" t="str">
        <f t="shared" si="7"/>
        <v>3410704</v>
      </c>
    </row>
    <row r="65">
      <c r="A65" s="13" t="s">
        <v>180</v>
      </c>
      <c r="B65" s="4" t="s">
        <v>80</v>
      </c>
      <c r="C65" s="4">
        <v>5.0</v>
      </c>
      <c r="D65" t="str">
        <f t="shared" si="1"/>
        <v>HOUSTON TEXANS</v>
      </c>
      <c r="E65" t="str">
        <f t="shared" si="2"/>
        <v>DALLAS COWBOYS</v>
      </c>
      <c r="F65" s="15" t="str">
        <f t="shared" si="3"/>
        <v>1:00</v>
      </c>
      <c r="G65" t="str">
        <f t="shared" si="11"/>
        <v>SunE</v>
      </c>
      <c r="H65" s="4" t="str">
        <f t="shared" si="5"/>
        <v>0.3125</v>
      </c>
      <c r="I65" t="str">
        <f t="shared" si="6"/>
        <v>-0.375</v>
      </c>
      <c r="J65" t="str">
        <f t="shared" si="7"/>
        <v>5908168.5</v>
      </c>
    </row>
    <row r="66">
      <c r="A66" s="13" t="s">
        <v>181</v>
      </c>
      <c r="B66" s="4" t="s">
        <v>80</v>
      </c>
      <c r="C66" s="4">
        <v>5.0</v>
      </c>
      <c r="D66" t="str">
        <f t="shared" si="1"/>
        <v>BUFFALO BILLS</v>
      </c>
      <c r="E66" t="str">
        <f t="shared" si="2"/>
        <v>DETROIT LIONS</v>
      </c>
      <c r="F66" s="15" t="str">
        <f t="shared" si="3"/>
        <v>1:00</v>
      </c>
      <c r="G66" t="str">
        <f t="shared" si="11"/>
        <v>SunE</v>
      </c>
      <c r="H66" s="4" t="str">
        <f t="shared" si="5"/>
        <v>0.4065</v>
      </c>
      <c r="I66" t="str">
        <f t="shared" si="6"/>
        <v>-0.063</v>
      </c>
      <c r="J66" t="str">
        <f t="shared" si="7"/>
        <v>1724769.5</v>
      </c>
    </row>
    <row r="67">
      <c r="A67" s="13" t="s">
        <v>182</v>
      </c>
      <c r="B67" s="4" t="s">
        <v>80</v>
      </c>
      <c r="C67" s="4">
        <v>5.0</v>
      </c>
      <c r="D67" t="str">
        <f t="shared" si="1"/>
        <v>BALTIMORE RAVENS</v>
      </c>
      <c r="E67" t="str">
        <f t="shared" si="2"/>
        <v>INDIANAPOLIS COLTS</v>
      </c>
      <c r="F67" s="15" t="str">
        <f t="shared" si="3"/>
        <v>1:00</v>
      </c>
      <c r="G67" t="str">
        <f t="shared" si="11"/>
        <v>SunE</v>
      </c>
      <c r="H67" s="4" t="str">
        <f t="shared" si="5"/>
        <v>0.594</v>
      </c>
      <c r="I67" t="str">
        <f t="shared" si="6"/>
        <v>-0.188</v>
      </c>
      <c r="J67" t="str">
        <f t="shared" si="7"/>
        <v>2739830</v>
      </c>
    </row>
    <row r="68">
      <c r="A68" s="13" t="s">
        <v>183</v>
      </c>
      <c r="B68" s="4" t="s">
        <v>80</v>
      </c>
      <c r="C68" s="4">
        <v>5.0</v>
      </c>
      <c r="D68" t="str">
        <f t="shared" si="1"/>
        <v>PITTSBURGH STEELERS</v>
      </c>
      <c r="E68" t="str">
        <f t="shared" si="2"/>
        <v>JACKSONVILLE JAGUARS</v>
      </c>
      <c r="F68" s="15" t="str">
        <f t="shared" si="3"/>
        <v>1:00</v>
      </c>
      <c r="G68" t="str">
        <f t="shared" si="11"/>
        <v>SunE</v>
      </c>
      <c r="H68" s="4" t="str">
        <f t="shared" si="5"/>
        <v>0.375</v>
      </c>
      <c r="I68" t="str">
        <f t="shared" si="6"/>
        <v>0.25</v>
      </c>
      <c r="J68" t="str">
        <f t="shared" si="7"/>
        <v>3870740</v>
      </c>
    </row>
    <row r="69">
      <c r="A69" s="13" t="s">
        <v>184</v>
      </c>
      <c r="B69" s="4" t="s">
        <v>80</v>
      </c>
      <c r="C69" s="4">
        <v>5.0</v>
      </c>
      <c r="D69" t="str">
        <f t="shared" si="1"/>
        <v>TAMPA BAY BUCCANEERS</v>
      </c>
      <c r="E69" t="str">
        <f t="shared" si="2"/>
        <v>NEW ORLEANS SAINTS</v>
      </c>
      <c r="F69" s="15" t="str">
        <f t="shared" si="3"/>
        <v>1:00</v>
      </c>
      <c r="G69" t="str">
        <f t="shared" si="11"/>
        <v>SunE</v>
      </c>
      <c r="H69" s="4" t="str">
        <f t="shared" si="5"/>
        <v>0.469</v>
      </c>
      <c r="I69" t="str">
        <f t="shared" si="6"/>
        <v>-0.438</v>
      </c>
      <c r="J69" t="str">
        <f t="shared" si="7"/>
        <v>2882868.5</v>
      </c>
    </row>
    <row r="70">
      <c r="A70" s="13" t="s">
        <v>185</v>
      </c>
      <c r="B70" s="4" t="s">
        <v>80</v>
      </c>
      <c r="C70" s="4">
        <v>5.0</v>
      </c>
      <c r="D70" t="str">
        <f t="shared" si="1"/>
        <v>ATLANTA FALCONS</v>
      </c>
      <c r="E70" t="str">
        <f t="shared" si="2"/>
        <v>N.Y. GIANTS</v>
      </c>
      <c r="F70" s="15" t="str">
        <f t="shared" si="3"/>
        <v>1:00</v>
      </c>
      <c r="G70" t="str">
        <f t="shared" si="11"/>
        <v>SunE</v>
      </c>
      <c r="H70" s="4" t="str">
        <f t="shared" si="5"/>
        <v>0.344</v>
      </c>
      <c r="I70" t="str">
        <f t="shared" si="6"/>
        <v>-0.188</v>
      </c>
      <c r="J70" t="str">
        <f t="shared" si="7"/>
        <v>3368863.5</v>
      </c>
    </row>
    <row r="71">
      <c r="A71" s="13" t="s">
        <v>186</v>
      </c>
      <c r="B71" s="4" t="s">
        <v>80</v>
      </c>
      <c r="C71" s="4">
        <v>5.0</v>
      </c>
      <c r="D71" t="str">
        <f t="shared" si="1"/>
        <v>ST. LOUIS RAMS</v>
      </c>
      <c r="E71" t="str">
        <f t="shared" si="2"/>
        <v>PHILADELPHIA EAGLES</v>
      </c>
      <c r="F71" s="15" t="str">
        <f t="shared" si="3"/>
        <v>1:00</v>
      </c>
      <c r="G71" t="str">
        <f t="shared" si="11"/>
        <v>SunE</v>
      </c>
      <c r="H71" s="4" t="str">
        <f t="shared" si="5"/>
        <v>0.5315</v>
      </c>
      <c r="I71" t="str">
        <f t="shared" si="6"/>
        <v>-0.187</v>
      </c>
      <c r="J71" t="str">
        <f t="shared" si="7"/>
        <v>2273007.5</v>
      </c>
    </row>
    <row r="72">
      <c r="A72" s="13" t="s">
        <v>187</v>
      </c>
      <c r="B72" s="4" t="s">
        <v>80</v>
      </c>
      <c r="C72" s="4">
        <v>5.0</v>
      </c>
      <c r="D72" t="str">
        <f t="shared" si="1"/>
        <v>CLEVELAND BROWNS</v>
      </c>
      <c r="E72" t="str">
        <f t="shared" si="2"/>
        <v>TENNESSEE TITANS</v>
      </c>
      <c r="F72" s="15" t="str">
        <f t="shared" si="3"/>
        <v>1:00</v>
      </c>
      <c r="G72" t="str">
        <f t="shared" si="11"/>
        <v>SunE</v>
      </c>
      <c r="H72" s="4" t="str">
        <f t="shared" si="5"/>
        <v>0.344</v>
      </c>
      <c r="I72" t="str">
        <f t="shared" si="6"/>
        <v>-0.188</v>
      </c>
      <c r="J72" t="str">
        <f t="shared" si="7"/>
        <v>1332418</v>
      </c>
    </row>
    <row r="73">
      <c r="A73" s="13" t="s">
        <v>188</v>
      </c>
      <c r="B73" s="4" t="s">
        <v>80</v>
      </c>
      <c r="C73" s="4">
        <v>5.0</v>
      </c>
      <c r="D73" t="str">
        <f t="shared" si="1"/>
        <v>ARIZONA CARDINALS</v>
      </c>
      <c r="E73" t="str">
        <f t="shared" si="2"/>
        <v>DENVER BRONCOS</v>
      </c>
      <c r="F73" s="15" t="str">
        <f t="shared" si="3"/>
        <v>4:05</v>
      </c>
      <c r="G73" t="str">
        <f t="shared" si="11"/>
        <v>SunL</v>
      </c>
      <c r="H73" s="4" t="str">
        <f t="shared" si="5"/>
        <v>0.719</v>
      </c>
      <c r="I73" t="str">
        <f t="shared" si="6"/>
        <v>-0.188</v>
      </c>
      <c r="J73" t="str">
        <f t="shared" si="7"/>
        <v>2904163</v>
      </c>
    </row>
    <row r="74">
      <c r="A74" s="13" t="s">
        <v>189</v>
      </c>
      <c r="B74" s="4" t="s">
        <v>80</v>
      </c>
      <c r="C74" s="4">
        <v>5.0</v>
      </c>
      <c r="D74" t="str">
        <f t="shared" si="1"/>
        <v>N.Y. JETS</v>
      </c>
      <c r="E74" t="str">
        <f t="shared" si="2"/>
        <v>SAN DIEGO CHARGERS</v>
      </c>
      <c r="F74" s="15" t="str">
        <f t="shared" si="3"/>
        <v>4:25</v>
      </c>
      <c r="G74" t="str">
        <f t="shared" si="11"/>
        <v>SunL</v>
      </c>
      <c r="H74" s="4" t="str">
        <f t="shared" si="5"/>
        <v>0.5315</v>
      </c>
      <c r="I74" t="str">
        <f t="shared" si="6"/>
        <v>-0.063</v>
      </c>
      <c r="J74" t="str">
        <f t="shared" si="7"/>
        <v>2331852</v>
      </c>
    </row>
    <row r="75">
      <c r="A75" s="13" t="s">
        <v>190</v>
      </c>
      <c r="B75" s="4" t="s">
        <v>80</v>
      </c>
      <c r="C75" s="4">
        <v>5.0</v>
      </c>
      <c r="D75" t="str">
        <f t="shared" si="1"/>
        <v>KANSAS CITY CHIEFS</v>
      </c>
      <c r="E75" t="str">
        <f t="shared" si="2"/>
        <v>SAN FRANCISCO 49ERS</v>
      </c>
      <c r="F75" s="15" t="str">
        <f t="shared" si="3"/>
        <v>4:25</v>
      </c>
      <c r="G75" t="str">
        <f t="shared" si="11"/>
        <v>SunL</v>
      </c>
      <c r="H75" s="4" t="str">
        <f t="shared" si="5"/>
        <v>0.719</v>
      </c>
      <c r="I75" t="str">
        <f t="shared" si="6"/>
        <v>-0.062</v>
      </c>
      <c r="J75" t="str">
        <f t="shared" si="7"/>
        <v>3388182.5</v>
      </c>
    </row>
    <row r="76">
      <c r="A76" s="13" t="s">
        <v>191</v>
      </c>
      <c r="B76" s="4" t="s">
        <v>80</v>
      </c>
      <c r="C76" s="4">
        <v>5.0</v>
      </c>
      <c r="D76" t="str">
        <f t="shared" si="1"/>
        <v>CINCINNATI BENGALS</v>
      </c>
      <c r="E76" t="str">
        <f t="shared" si="2"/>
        <v>NEW ENGLAND PATRIOTS</v>
      </c>
      <c r="F76" s="15" t="str">
        <f t="shared" si="3"/>
        <v>8:30</v>
      </c>
      <c r="G76" t="str">
        <f t="shared" si="11"/>
        <v>SunN</v>
      </c>
      <c r="H76" s="4" t="str">
        <f t="shared" si="5"/>
        <v>0.719</v>
      </c>
      <c r="I76" t="str">
        <f t="shared" si="6"/>
        <v>-0.062</v>
      </c>
      <c r="J76" t="str">
        <f t="shared" si="7"/>
        <v>4426623.5</v>
      </c>
    </row>
    <row r="77">
      <c r="A77" s="13" t="s">
        <v>192</v>
      </c>
      <c r="B77" s="4" t="s">
        <v>111</v>
      </c>
      <c r="C77" s="4">
        <v>5.0</v>
      </c>
      <c r="D77" t="str">
        <f t="shared" si="1"/>
        <v>SEATTLE SEAHAWKS</v>
      </c>
      <c r="E77" t="str">
        <f t="shared" si="2"/>
        <v>WASHINGTON REDSKINS</v>
      </c>
      <c r="F77" s="15" t="str">
        <f t="shared" si="3"/>
        <v>8:30</v>
      </c>
      <c r="G77" t="str">
        <f t="shared" si="11"/>
        <v>MonN1</v>
      </c>
      <c r="H77" s="4" t="str">
        <f t="shared" si="5"/>
        <v>0.5005</v>
      </c>
      <c r="I77" t="str">
        <f t="shared" si="6"/>
        <v>0.625</v>
      </c>
      <c r="J77" t="str">
        <f t="shared" si="7"/>
        <v>3376538</v>
      </c>
    </row>
    <row r="78">
      <c r="A78" s="13" t="s">
        <v>193</v>
      </c>
      <c r="B78" s="4" t="s">
        <v>78</v>
      </c>
      <c r="C78" s="4">
        <v>6.0</v>
      </c>
      <c r="D78" t="str">
        <f t="shared" si="1"/>
        <v>INDIANAPOLIS COLTS</v>
      </c>
      <c r="E78" t="str">
        <f t="shared" si="2"/>
        <v>HOUSTON TEXANS</v>
      </c>
      <c r="F78" s="15" t="str">
        <f t="shared" si="3"/>
        <v>8:25</v>
      </c>
      <c r="G78" t="str">
        <f t="shared" si="11"/>
        <v>ThurN</v>
      </c>
      <c r="H78" s="4" t="str">
        <f t="shared" si="5"/>
        <v>0.4065</v>
      </c>
      <c r="I78" t="str">
        <f t="shared" si="6"/>
        <v>0.563</v>
      </c>
      <c r="J78" t="str">
        <f t="shared" si="7"/>
        <v>2586071.5</v>
      </c>
    </row>
    <row r="79">
      <c r="A79" s="13" t="s">
        <v>194</v>
      </c>
      <c r="B79" s="4" t="s">
        <v>80</v>
      </c>
      <c r="C79" s="4">
        <v>6.0</v>
      </c>
      <c r="D79" t="str">
        <f t="shared" si="1"/>
        <v>CHICAGO BEARS</v>
      </c>
      <c r="E79" t="str">
        <f t="shared" si="2"/>
        <v>ATLANTA FALCONS</v>
      </c>
      <c r="F79" s="15" t="str">
        <f t="shared" si="3"/>
        <v>1:00</v>
      </c>
      <c r="G79" t="str">
        <f t="shared" si="11"/>
        <v>SunE</v>
      </c>
      <c r="H79" s="4" t="str">
        <f t="shared" si="5"/>
        <v>0.375</v>
      </c>
      <c r="I79" t="str">
        <f t="shared" si="6"/>
        <v>0.25</v>
      </c>
      <c r="J79" t="str">
        <f t="shared" si="7"/>
        <v>3494574</v>
      </c>
    </row>
    <row r="80">
      <c r="A80" s="13" t="s">
        <v>195</v>
      </c>
      <c r="B80" s="4" t="s">
        <v>80</v>
      </c>
      <c r="C80" s="4">
        <v>6.0</v>
      </c>
      <c r="D80" t="str">
        <f t="shared" si="1"/>
        <v>NEW ENGLAND PATRIOTS</v>
      </c>
      <c r="E80" t="str">
        <f t="shared" si="2"/>
        <v>BUFFALO BILLS</v>
      </c>
      <c r="F80" s="15" t="str">
        <f t="shared" si="3"/>
        <v>1:00</v>
      </c>
      <c r="G80" t="str">
        <f t="shared" si="11"/>
        <v>SunE</v>
      </c>
      <c r="H80" s="4" t="str">
        <f t="shared" si="5"/>
        <v>0.5625</v>
      </c>
      <c r="I80" t="str">
        <f t="shared" si="6"/>
        <v>0.375</v>
      </c>
      <c r="J80" t="str">
        <f t="shared" si="7"/>
        <v>4253115</v>
      </c>
    </row>
    <row r="81">
      <c r="A81" s="13" t="s">
        <v>196</v>
      </c>
      <c r="B81" s="4" t="s">
        <v>80</v>
      </c>
      <c r="C81" s="4">
        <v>6.0</v>
      </c>
      <c r="D81" t="str">
        <f t="shared" si="1"/>
        <v>CAROLINA PANTHERS</v>
      </c>
      <c r="E81" t="str">
        <f t="shared" si="2"/>
        <v>CINCINNATI BENGALS</v>
      </c>
      <c r="F81" s="15" t="str">
        <f t="shared" si="3"/>
        <v>1:00</v>
      </c>
      <c r="G81" t="str">
        <f t="shared" si="11"/>
        <v>SunE</v>
      </c>
      <c r="H81" s="4" t="str">
        <f t="shared" si="5"/>
        <v>0.719</v>
      </c>
      <c r="I81" t="str">
        <f t="shared" si="6"/>
        <v>0.062</v>
      </c>
      <c r="J81" t="str">
        <f t="shared" si="7"/>
        <v>1748341</v>
      </c>
    </row>
    <row r="82">
      <c r="A82" s="13" t="s">
        <v>197</v>
      </c>
      <c r="B82" s="4" t="s">
        <v>80</v>
      </c>
      <c r="C82" s="4">
        <v>6.0</v>
      </c>
      <c r="D82" t="str">
        <f t="shared" si="1"/>
        <v>PITTSBURGH STEELERS</v>
      </c>
      <c r="E82" t="str">
        <f t="shared" si="2"/>
        <v>CLEVELAND BROWNS</v>
      </c>
      <c r="F82" s="15" t="str">
        <f t="shared" si="3"/>
        <v>1:00</v>
      </c>
      <c r="G82" t="str">
        <f t="shared" si="11"/>
        <v>SunE</v>
      </c>
      <c r="H82" s="4" t="str">
        <f t="shared" si="5"/>
        <v>0.375</v>
      </c>
      <c r="I82" t="str">
        <f t="shared" si="6"/>
        <v>0.25</v>
      </c>
      <c r="J82" t="str">
        <f t="shared" si="7"/>
        <v>4294349.5</v>
      </c>
    </row>
    <row r="83">
      <c r="A83" s="13" t="s">
        <v>198</v>
      </c>
      <c r="B83" s="4" t="s">
        <v>80</v>
      </c>
      <c r="C83" s="4">
        <v>6.0</v>
      </c>
      <c r="D83" t="str">
        <f t="shared" si="1"/>
        <v>GREEN BAY PACKERS</v>
      </c>
      <c r="E83" t="str">
        <f t="shared" si="2"/>
        <v>MIAMI DOLPHINS</v>
      </c>
      <c r="F83" s="15" t="str">
        <f t="shared" si="3"/>
        <v>1:00</v>
      </c>
      <c r="G83" t="str">
        <f t="shared" si="11"/>
        <v>SunE</v>
      </c>
      <c r="H83" s="4" t="str">
        <f t="shared" si="5"/>
        <v>0.5155</v>
      </c>
      <c r="I83" t="str">
        <f t="shared" si="6"/>
        <v>0.031</v>
      </c>
      <c r="J83" t="str">
        <f t="shared" si="7"/>
        <v>4185441.5</v>
      </c>
    </row>
    <row r="84">
      <c r="A84" s="13" t="s">
        <v>199</v>
      </c>
      <c r="B84" s="4" t="s">
        <v>80</v>
      </c>
      <c r="C84" s="4">
        <v>6.0</v>
      </c>
      <c r="D84" t="str">
        <f t="shared" si="1"/>
        <v>DETROIT LIONS</v>
      </c>
      <c r="E84" t="str">
        <f t="shared" si="2"/>
        <v>MINNESOTA VIKINGS</v>
      </c>
      <c r="F84" s="15" t="str">
        <f t="shared" si="3"/>
        <v>1:00</v>
      </c>
      <c r="G84" t="str">
        <f t="shared" si="11"/>
        <v>SunE</v>
      </c>
      <c r="H84" s="4" t="str">
        <f t="shared" si="5"/>
        <v>0.391</v>
      </c>
      <c r="I84" t="str">
        <f t="shared" si="6"/>
        <v>0.094</v>
      </c>
      <c r="J84" t="str">
        <f t="shared" si="7"/>
        <v>2311865.5</v>
      </c>
    </row>
    <row r="85">
      <c r="A85" s="13" t="s">
        <v>200</v>
      </c>
      <c r="B85" s="4" t="s">
        <v>80</v>
      </c>
      <c r="C85" s="4">
        <v>6.0</v>
      </c>
      <c r="D85" t="str">
        <f t="shared" si="1"/>
        <v>DENVER BRONCOS</v>
      </c>
      <c r="E85" t="str">
        <f t="shared" si="2"/>
        <v>N.Y. JETS</v>
      </c>
      <c r="F85" s="15" t="str">
        <f t="shared" si="3"/>
        <v>1:00</v>
      </c>
      <c r="G85" t="str">
        <f t="shared" si="11"/>
        <v>SunE</v>
      </c>
      <c r="H85" s="4" t="str">
        <f t="shared" si="5"/>
        <v>0.6565</v>
      </c>
      <c r="I85" t="str">
        <f t="shared" si="6"/>
        <v>0.313</v>
      </c>
      <c r="J85" t="str">
        <f t="shared" si="7"/>
        <v>3540372.5</v>
      </c>
    </row>
    <row r="86">
      <c r="A86" s="13" t="s">
        <v>201</v>
      </c>
      <c r="B86" s="4" t="s">
        <v>80</v>
      </c>
      <c r="C86" s="4">
        <v>6.0</v>
      </c>
      <c r="D86" t="str">
        <f t="shared" si="1"/>
        <v>BALTIMORE RAVENS</v>
      </c>
      <c r="E86" t="str">
        <f t="shared" si="2"/>
        <v>TAMPA BAY BUCCANEERS</v>
      </c>
      <c r="F86" s="15" t="str">
        <f t="shared" si="3"/>
        <v>1:00</v>
      </c>
      <c r="G86" t="str">
        <f t="shared" si="11"/>
        <v>SunE</v>
      </c>
      <c r="H86" s="4" t="str">
        <f t="shared" si="5"/>
        <v>0.375</v>
      </c>
      <c r="I86" t="str">
        <f t="shared" si="6"/>
        <v>0.25</v>
      </c>
      <c r="J86" t="str">
        <f t="shared" si="7"/>
        <v>1991908.5</v>
      </c>
    </row>
    <row r="87">
      <c r="A87" s="13" t="s">
        <v>202</v>
      </c>
      <c r="B87" s="4" t="s">
        <v>80</v>
      </c>
      <c r="C87" s="4">
        <v>6.0</v>
      </c>
      <c r="D87" t="str">
        <f t="shared" si="1"/>
        <v>JACKSONVILLE JAGUARS</v>
      </c>
      <c r="E87" t="str">
        <f t="shared" si="2"/>
        <v>TENNESSEE TITANS</v>
      </c>
      <c r="F87" s="15" t="str">
        <f t="shared" si="3"/>
        <v>1:00</v>
      </c>
      <c r="G87" t="str">
        <f t="shared" si="11"/>
        <v>SunE</v>
      </c>
      <c r="H87" s="4" t="str">
        <f t="shared" si="5"/>
        <v>0.344</v>
      </c>
      <c r="I87" t="str">
        <f t="shared" si="6"/>
        <v>-0.188</v>
      </c>
      <c r="J87" t="str">
        <f t="shared" si="7"/>
        <v>908808.5</v>
      </c>
    </row>
    <row r="88">
      <c r="A88" s="13" t="s">
        <v>203</v>
      </c>
      <c r="B88" s="4" t="s">
        <v>80</v>
      </c>
      <c r="C88" s="4">
        <v>6.0</v>
      </c>
      <c r="D88" t="str">
        <f t="shared" si="1"/>
        <v>SAN DIEGO CHARGERS</v>
      </c>
      <c r="E88" t="str">
        <f t="shared" si="2"/>
        <v>OAKLAND RAIDERS</v>
      </c>
      <c r="F88" s="15" t="str">
        <f t="shared" si="3"/>
        <v>4:05</v>
      </c>
      <c r="G88" t="str">
        <f t="shared" si="11"/>
        <v>SunL</v>
      </c>
      <c r="H88" s="4" t="str">
        <f t="shared" si="5"/>
        <v>0.4065</v>
      </c>
      <c r="I88" t="str">
        <f t="shared" si="6"/>
        <v>0.313</v>
      </c>
      <c r="J88" t="str">
        <f t="shared" si="7"/>
        <v>2729276</v>
      </c>
    </row>
    <row r="89">
      <c r="A89" s="13" t="s">
        <v>204</v>
      </c>
      <c r="B89" s="4" t="s">
        <v>80</v>
      </c>
      <c r="C89" s="4">
        <v>6.0</v>
      </c>
      <c r="D89" t="str">
        <f t="shared" si="1"/>
        <v>WASHINGTON REDSKINS</v>
      </c>
      <c r="E89" t="str">
        <f t="shared" si="2"/>
        <v>ARIZONA CARDINALS</v>
      </c>
      <c r="F89" s="15" t="str">
        <f t="shared" si="3"/>
        <v>4:25</v>
      </c>
      <c r="G89" t="str">
        <f t="shared" si="11"/>
        <v>SunL</v>
      </c>
      <c r="H89" s="4" t="str">
        <f t="shared" si="5"/>
        <v>0.4065</v>
      </c>
      <c r="I89" t="str">
        <f t="shared" si="6"/>
        <v>-0.437</v>
      </c>
      <c r="J89" t="str">
        <f t="shared" si="7"/>
        <v>1788938.5</v>
      </c>
    </row>
    <row r="90">
      <c r="A90" s="13" t="s">
        <v>205</v>
      </c>
      <c r="B90" s="4" t="s">
        <v>80</v>
      </c>
      <c r="C90" s="4">
        <v>6.0</v>
      </c>
      <c r="D90" t="str">
        <f t="shared" si="1"/>
        <v>DALLAS COWBOYS</v>
      </c>
      <c r="E90" t="str">
        <f t="shared" si="2"/>
        <v>SEATTLE SEAHAWKS</v>
      </c>
      <c r="F90" s="15" t="str">
        <f t="shared" si="3"/>
        <v>4:25</v>
      </c>
      <c r="G90" t="str">
        <f t="shared" si="11"/>
        <v>SunL</v>
      </c>
      <c r="H90" s="4" t="str">
        <f t="shared" si="5"/>
        <v>0.6565</v>
      </c>
      <c r="I90" t="str">
        <f t="shared" si="6"/>
        <v>-0.313</v>
      </c>
      <c r="J90" t="str">
        <f t="shared" si="7"/>
        <v>6883686.5</v>
      </c>
    </row>
    <row r="91">
      <c r="A91" s="13" t="s">
        <v>206</v>
      </c>
      <c r="B91" s="4" t="s">
        <v>80</v>
      </c>
      <c r="C91" s="4">
        <v>6.0</v>
      </c>
      <c r="D91" t="str">
        <f t="shared" si="1"/>
        <v>N.Y. GIANTS</v>
      </c>
      <c r="E91" t="str">
        <f t="shared" si="2"/>
        <v>PHILADELPHIA EAGLES</v>
      </c>
      <c r="F91" s="15" t="str">
        <f t="shared" si="3"/>
        <v>8:30</v>
      </c>
      <c r="G91" t="str">
        <f t="shared" si="11"/>
        <v>SunN</v>
      </c>
      <c r="H91" s="4" t="str">
        <f t="shared" si="5"/>
        <v>0.5315</v>
      </c>
      <c r="I91" t="str">
        <f t="shared" si="6"/>
        <v>-0.187</v>
      </c>
      <c r="J91" t="str">
        <f t="shared" si="7"/>
        <v>4085867.5</v>
      </c>
    </row>
    <row r="92">
      <c r="A92" s="13" t="s">
        <v>207</v>
      </c>
      <c r="B92" s="4" t="s">
        <v>111</v>
      </c>
      <c r="C92" s="4">
        <v>6.0</v>
      </c>
      <c r="D92" t="str">
        <f t="shared" si="1"/>
        <v>SAN FRANCISCO 49ERS</v>
      </c>
      <c r="E92" t="str">
        <f t="shared" si="2"/>
        <v>ST. LOUIS RAMS</v>
      </c>
      <c r="F92" s="15" t="str">
        <f t="shared" si="3"/>
        <v>8:30</v>
      </c>
      <c r="G92" t="str">
        <f t="shared" si="11"/>
        <v>MonN1</v>
      </c>
      <c r="H92" s="4" t="str">
        <f t="shared" si="5"/>
        <v>0.594</v>
      </c>
      <c r="I92" t="str">
        <f t="shared" si="6"/>
        <v>0.312</v>
      </c>
      <c r="J92" t="str">
        <f t="shared" si="7"/>
        <v>2953470</v>
      </c>
    </row>
    <row r="93">
      <c r="A93" s="13" t="s">
        <v>208</v>
      </c>
      <c r="B93" s="4" t="s">
        <v>78</v>
      </c>
      <c r="C93" s="4">
        <v>7.0</v>
      </c>
      <c r="D93" t="str">
        <f t="shared" si="1"/>
        <v>N.Y. JETS</v>
      </c>
      <c r="E93" t="str">
        <f t="shared" si="2"/>
        <v>NEW ENGLAND PATRIOTS</v>
      </c>
      <c r="F93" s="15" t="str">
        <f t="shared" si="3"/>
        <v>8:25</v>
      </c>
      <c r="G93" t="str">
        <f t="shared" si="11"/>
        <v>ThurN</v>
      </c>
      <c r="H93" s="4" t="str">
        <f t="shared" si="5"/>
        <v>0.625</v>
      </c>
      <c r="I93" t="str">
        <f t="shared" si="6"/>
        <v>-0.25</v>
      </c>
      <c r="J93" t="str">
        <f t="shared" si="7"/>
        <v>5008635.5</v>
      </c>
    </row>
    <row r="94">
      <c r="A94" s="13" t="s">
        <v>209</v>
      </c>
      <c r="B94" s="4" t="s">
        <v>80</v>
      </c>
      <c r="C94" s="4">
        <v>7.0</v>
      </c>
      <c r="D94" t="str">
        <f t="shared" si="1"/>
        <v>ATLANTA FALCONS</v>
      </c>
      <c r="E94" t="str">
        <f t="shared" si="2"/>
        <v>BALTIMORE RAVENS</v>
      </c>
      <c r="F94" s="15" t="str">
        <f t="shared" si="3"/>
        <v>1:00</v>
      </c>
      <c r="G94" t="str">
        <f t="shared" si="11"/>
        <v>SunE</v>
      </c>
      <c r="H94" s="4" t="str">
        <f t="shared" si="5"/>
        <v>0.375</v>
      </c>
      <c r="I94" t="str">
        <f t="shared" si="6"/>
        <v>-0.25</v>
      </c>
      <c r="J94" t="str">
        <f t="shared" si="7"/>
        <v>2543853.5</v>
      </c>
    </row>
    <row r="95">
      <c r="A95" s="13" t="s">
        <v>210</v>
      </c>
      <c r="B95" s="4" t="s">
        <v>80</v>
      </c>
      <c r="C95" s="4">
        <v>7.0</v>
      </c>
      <c r="D95" t="str">
        <f t="shared" si="1"/>
        <v>MINNESOTA VIKINGS</v>
      </c>
      <c r="E95" t="str">
        <f t="shared" si="2"/>
        <v>BUFFALO BILLS</v>
      </c>
      <c r="F95" s="15" t="str">
        <f t="shared" si="3"/>
        <v>1:00</v>
      </c>
      <c r="G95" t="str">
        <f t="shared" si="11"/>
        <v>SunE</v>
      </c>
      <c r="H95" s="4" t="str">
        <f t="shared" si="5"/>
        <v>0.3595</v>
      </c>
      <c r="I95" t="str">
        <f t="shared" si="6"/>
        <v>-0.031</v>
      </c>
      <c r="J95" t="str">
        <f t="shared" si="7"/>
        <v>1676456</v>
      </c>
    </row>
    <row r="96">
      <c r="A96" s="13" t="s">
        <v>211</v>
      </c>
      <c r="B96" s="4" t="s">
        <v>80</v>
      </c>
      <c r="C96" s="4">
        <v>7.0</v>
      </c>
      <c r="D96" t="str">
        <f t="shared" si="1"/>
        <v>MIAMI DOLPHINS</v>
      </c>
      <c r="E96" t="str">
        <f t="shared" si="2"/>
        <v>CHICAGO BEARS</v>
      </c>
      <c r="F96" s="15" t="str">
        <f t="shared" si="3"/>
        <v>1:00</v>
      </c>
      <c r="G96" t="str">
        <f t="shared" si="11"/>
        <v>SunE</v>
      </c>
      <c r="H96" s="4" t="str">
        <f t="shared" si="5"/>
        <v>0.5</v>
      </c>
      <c r="I96" t="str">
        <f t="shared" si="6"/>
        <v>0</v>
      </c>
      <c r="J96" t="str">
        <f t="shared" si="7"/>
        <v>3622573</v>
      </c>
    </row>
    <row r="97">
      <c r="A97" s="13" t="s">
        <v>212</v>
      </c>
      <c r="B97" s="4" t="s">
        <v>80</v>
      </c>
      <c r="C97" s="4">
        <v>7.0</v>
      </c>
      <c r="D97" t="str">
        <f t="shared" si="1"/>
        <v>NEW ORLEANS SAINTS</v>
      </c>
      <c r="E97" t="str">
        <f t="shared" si="2"/>
        <v>DETROIT LIONS</v>
      </c>
      <c r="F97" s="15" t="str">
        <f t="shared" si="3"/>
        <v>1:00</v>
      </c>
      <c r="G97" t="str">
        <f t="shared" si="11"/>
        <v>SunE</v>
      </c>
      <c r="H97" s="4" t="str">
        <f t="shared" si="5"/>
        <v>0.563</v>
      </c>
      <c r="I97" t="str">
        <f t="shared" si="6"/>
        <v>0.25</v>
      </c>
      <c r="J97" t="str">
        <f t="shared" si="7"/>
        <v>3500880.5</v>
      </c>
    </row>
    <row r="98">
      <c r="A98" s="13" t="s">
        <v>213</v>
      </c>
      <c r="B98" s="4" t="s">
        <v>80</v>
      </c>
      <c r="C98" s="4">
        <v>7.0</v>
      </c>
      <c r="D98" t="str">
        <f t="shared" si="1"/>
        <v>CAROLINA PANTHERS</v>
      </c>
      <c r="E98" t="str">
        <f t="shared" si="2"/>
        <v>GREEN BAY PACKERS</v>
      </c>
      <c r="F98" s="15" t="str">
        <f t="shared" si="3"/>
        <v>1:00</v>
      </c>
      <c r="G98" t="str">
        <f t="shared" si="11"/>
        <v>SunE</v>
      </c>
      <c r="H98" s="4" t="str">
        <f t="shared" si="5"/>
        <v>0.6405</v>
      </c>
      <c r="I98" t="str">
        <f t="shared" si="6"/>
        <v>0.219</v>
      </c>
      <c r="J98" t="str">
        <f t="shared" si="7"/>
        <v>3973572.5</v>
      </c>
    </row>
    <row r="99">
      <c r="A99" s="13" t="s">
        <v>214</v>
      </c>
      <c r="B99" s="4" t="s">
        <v>80</v>
      </c>
      <c r="C99" s="4">
        <v>7.0</v>
      </c>
      <c r="D99" t="str">
        <f t="shared" si="1"/>
        <v>CINCINNATI BENGALS</v>
      </c>
      <c r="E99" t="str">
        <f t="shared" si="2"/>
        <v>INDIANAPOLIS COLTS</v>
      </c>
      <c r="F99" s="15" t="str">
        <f t="shared" si="3"/>
        <v>1:00</v>
      </c>
      <c r="G99" t="str">
        <f t="shared" si="11"/>
        <v>SunE</v>
      </c>
      <c r="H99" s="4" t="str">
        <f t="shared" si="5"/>
        <v>0.688</v>
      </c>
      <c r="I99" t="str">
        <f t="shared" si="6"/>
        <v>0</v>
      </c>
      <c r="J99" t="str">
        <f t="shared" si="7"/>
        <v>2028187.5</v>
      </c>
    </row>
    <row r="100">
      <c r="A100" s="13" t="s">
        <v>215</v>
      </c>
      <c r="B100" s="4" t="s">
        <v>80</v>
      </c>
      <c r="C100" s="4">
        <v>7.0</v>
      </c>
      <c r="D100" t="str">
        <f t="shared" si="1"/>
        <v>CLEVELAND BROWNS</v>
      </c>
      <c r="E100" t="str">
        <f t="shared" si="2"/>
        <v>JACKSONVILLE JAGUARS</v>
      </c>
      <c r="F100" s="15" t="str">
        <f t="shared" si="3"/>
        <v>1:00</v>
      </c>
      <c r="G100" t="str">
        <f t="shared" si="11"/>
        <v>SunE</v>
      </c>
      <c r="H100" s="4" t="str">
        <f t="shared" si="5"/>
        <v>0.25</v>
      </c>
      <c r="I100" t="str">
        <f t="shared" si="6"/>
        <v>0</v>
      </c>
      <c r="J100" t="str">
        <f t="shared" si="7"/>
        <v>1142765.5</v>
      </c>
    </row>
    <row r="101">
      <c r="A101" s="13" t="s">
        <v>216</v>
      </c>
      <c r="B101" s="4" t="s">
        <v>80</v>
      </c>
      <c r="C101" s="4">
        <v>7.0</v>
      </c>
      <c r="D101" t="str">
        <f t="shared" si="1"/>
        <v>SEATTLE SEAHAWKS</v>
      </c>
      <c r="E101" t="str">
        <f t="shared" si="2"/>
        <v>ST. LOUIS RAMS</v>
      </c>
      <c r="F101" s="15" t="str">
        <f t="shared" si="3"/>
        <v>1:00</v>
      </c>
      <c r="G101" t="str">
        <f t="shared" si="11"/>
        <v>SunE</v>
      </c>
      <c r="H101" s="4" t="str">
        <f t="shared" si="5"/>
        <v>0.6255</v>
      </c>
      <c r="I101" t="str">
        <f t="shared" si="6"/>
        <v>0.375</v>
      </c>
      <c r="J101" t="str">
        <f t="shared" si="7"/>
        <v>2693571.5</v>
      </c>
    </row>
    <row r="102">
      <c r="A102" s="13" t="s">
        <v>217</v>
      </c>
      <c r="B102" s="4" t="s">
        <v>80</v>
      </c>
      <c r="C102" s="4">
        <v>7.0</v>
      </c>
      <c r="D102" t="str">
        <f t="shared" si="1"/>
        <v>TENNESSEE TITANS</v>
      </c>
      <c r="E102" t="str">
        <f t="shared" si="2"/>
        <v>WASHINGTON REDSKINS</v>
      </c>
      <c r="F102" s="15" t="str">
        <f t="shared" si="3"/>
        <v>1:00</v>
      </c>
      <c r="G102" t="str">
        <f t="shared" si="11"/>
        <v>SunE</v>
      </c>
      <c r="H102" s="4" t="str">
        <f t="shared" si="5"/>
        <v>0.313</v>
      </c>
      <c r="I102" t="str">
        <f t="shared" si="6"/>
        <v>0.25</v>
      </c>
      <c r="J102" t="str">
        <f t="shared" si="7"/>
        <v>1674178</v>
      </c>
    </row>
    <row r="103">
      <c r="A103" s="13" t="s">
        <v>218</v>
      </c>
      <c r="B103" s="4" t="s">
        <v>80</v>
      </c>
      <c r="C103" s="4">
        <v>7.0</v>
      </c>
      <c r="D103" t="str">
        <f t="shared" si="1"/>
        <v>KANSAS CITY CHIEFS</v>
      </c>
      <c r="E103" t="str">
        <f t="shared" si="2"/>
        <v>SAN DIEGO CHARGERS</v>
      </c>
      <c r="F103" s="15" t="str">
        <f t="shared" si="3"/>
        <v>4:05</v>
      </c>
      <c r="G103" t="str">
        <f t="shared" si="11"/>
        <v>SunL</v>
      </c>
      <c r="H103" s="4" t="str">
        <f t="shared" si="5"/>
        <v>0.6255</v>
      </c>
      <c r="I103" t="str">
        <f t="shared" si="6"/>
        <v>0.125</v>
      </c>
      <c r="J103" t="str">
        <f t="shared" si="7"/>
        <v>1908345</v>
      </c>
    </row>
    <row r="104">
      <c r="A104" s="13" t="s">
        <v>219</v>
      </c>
      <c r="B104" s="4" t="s">
        <v>80</v>
      </c>
      <c r="C104" s="4">
        <v>7.0</v>
      </c>
      <c r="D104" t="str">
        <f t="shared" si="1"/>
        <v>N.Y. GIANTS</v>
      </c>
      <c r="E104" t="str">
        <f t="shared" si="2"/>
        <v>DALLAS COWBOYS</v>
      </c>
      <c r="F104" s="15" t="str">
        <f t="shared" si="3"/>
        <v>4:25</v>
      </c>
      <c r="G104" t="str">
        <f t="shared" si="11"/>
        <v>SunL</v>
      </c>
      <c r="H104" s="4" t="str">
        <f t="shared" si="5"/>
        <v>0.469</v>
      </c>
      <c r="I104" t="str">
        <f t="shared" si="6"/>
        <v>-0.062</v>
      </c>
      <c r="J104" t="str">
        <f t="shared" si="7"/>
        <v>6886937</v>
      </c>
    </row>
    <row r="105">
      <c r="A105" s="13" t="s">
        <v>220</v>
      </c>
      <c r="B105" s="4" t="s">
        <v>80</v>
      </c>
      <c r="C105" s="4">
        <v>7.0</v>
      </c>
      <c r="D105" t="str">
        <f t="shared" si="1"/>
        <v>ARIZONA CARDINALS</v>
      </c>
      <c r="E105" t="str">
        <f t="shared" si="2"/>
        <v>OAKLAND RAIDERS</v>
      </c>
      <c r="F105" s="15" t="str">
        <f t="shared" si="3"/>
        <v>4:25</v>
      </c>
      <c r="G105" t="str">
        <f t="shared" si="11"/>
        <v>SunL</v>
      </c>
      <c r="H105" s="4" t="str">
        <f t="shared" si="5"/>
        <v>0.4375</v>
      </c>
      <c r="I105" t="str">
        <f t="shared" si="6"/>
        <v>0.375</v>
      </c>
      <c r="J105" t="str">
        <f t="shared" si="7"/>
        <v>2361615.5</v>
      </c>
    </row>
    <row r="106">
      <c r="A106" s="13" t="s">
        <v>221</v>
      </c>
      <c r="B106" s="4" t="s">
        <v>80</v>
      </c>
      <c r="C106" s="4">
        <v>7.0</v>
      </c>
      <c r="D106" t="str">
        <f t="shared" si="1"/>
        <v>SAN FRANCISCO 49ERS</v>
      </c>
      <c r="E106" t="str">
        <f t="shared" si="2"/>
        <v>DENVER BRONCOS</v>
      </c>
      <c r="F106" s="15" t="str">
        <f t="shared" si="3"/>
        <v>8:30</v>
      </c>
      <c r="G106" t="str">
        <f t="shared" si="11"/>
        <v>SunN</v>
      </c>
      <c r="H106" s="4" t="str">
        <f t="shared" si="5"/>
        <v>0.7815</v>
      </c>
      <c r="I106" t="str">
        <f t="shared" si="6"/>
        <v>-0.063</v>
      </c>
      <c r="J106" t="str">
        <f t="shared" si="7"/>
        <v>4751661</v>
      </c>
    </row>
    <row r="107">
      <c r="A107" s="13" t="s">
        <v>222</v>
      </c>
      <c r="B107" s="4" t="s">
        <v>111</v>
      </c>
      <c r="C107" s="4">
        <v>7.0</v>
      </c>
      <c r="D107" t="str">
        <f t="shared" si="1"/>
        <v>HOUSTON TEXANS</v>
      </c>
      <c r="E107" t="str">
        <f t="shared" si="2"/>
        <v>PITTSBURGH STEELERS</v>
      </c>
      <c r="F107" s="15" t="str">
        <f t="shared" si="3"/>
        <v>8:30</v>
      </c>
      <c r="G107" t="str">
        <f t="shared" si="11"/>
        <v>MonN1</v>
      </c>
      <c r="H107" s="4" t="str">
        <f t="shared" si="5"/>
        <v>0.3125</v>
      </c>
      <c r="I107" t="str">
        <f t="shared" si="6"/>
        <v>-0.375</v>
      </c>
      <c r="J107" t="str">
        <f t="shared" si="7"/>
        <v>4787234.5</v>
      </c>
    </row>
    <row r="108">
      <c r="A108" s="13" t="s">
        <v>223</v>
      </c>
      <c r="B108" s="4" t="s">
        <v>78</v>
      </c>
      <c r="C108" s="4">
        <v>8.0</v>
      </c>
      <c r="D108" t="str">
        <f t="shared" si="1"/>
        <v>SAN DIEGO CHARGERS</v>
      </c>
      <c r="E108" t="str">
        <f t="shared" si="2"/>
        <v>DENVER BRONCOS</v>
      </c>
      <c r="F108" s="15" t="str">
        <f t="shared" si="3"/>
        <v>8:25</v>
      </c>
      <c r="G108" t="str">
        <f t="shared" si="11"/>
        <v>ThurN</v>
      </c>
      <c r="H108" s="4" t="str">
        <f t="shared" si="5"/>
        <v>0.688</v>
      </c>
      <c r="I108" t="str">
        <f t="shared" si="6"/>
        <v>-0.25</v>
      </c>
      <c r="J108" t="str">
        <f t="shared" si="7"/>
        <v>3271823.5</v>
      </c>
    </row>
    <row r="109">
      <c r="A109" s="13" t="s">
        <v>224</v>
      </c>
      <c r="B109" s="4" t="s">
        <v>80</v>
      </c>
      <c r="C109" s="4">
        <v>8.0</v>
      </c>
      <c r="D109" t="str">
        <f t="shared" si="1"/>
        <v>DETROIT LIONS</v>
      </c>
      <c r="E109" t="str">
        <f t="shared" si="2"/>
        <v>ATLANTA FALCONS</v>
      </c>
      <c r="F109" s="15" t="str">
        <f t="shared" si="3"/>
        <v>#VALUE!</v>
      </c>
      <c r="G109" s="4" t="s">
        <v>10</v>
      </c>
      <c r="H109" s="4" t="str">
        <f t="shared" si="5"/>
        <v>0.344</v>
      </c>
      <c r="I109" t="str">
        <f t="shared" si="6"/>
        <v>0.188</v>
      </c>
      <c r="J109" t="str">
        <f t="shared" si="7"/>
        <v>2294112</v>
      </c>
    </row>
    <row r="110">
      <c r="A110" s="13" t="s">
        <v>225</v>
      </c>
      <c r="B110" s="4" t="s">
        <v>80</v>
      </c>
      <c r="C110" s="4">
        <v>8.0</v>
      </c>
      <c r="D110" t="str">
        <f t="shared" si="1"/>
        <v>SEATTLE SEAHAWKS</v>
      </c>
      <c r="E110" t="str">
        <f t="shared" si="2"/>
        <v>CAROLINA PANTHERS</v>
      </c>
      <c r="F110" s="15" t="str">
        <f t="shared" si="3"/>
        <v>1:00</v>
      </c>
      <c r="G110" t="str">
        <f t="shared" ref="G110:G177" si="12">IF(B110="THURSDAY", IF(F110="1:00","ThurE",IF(F110="4:25","ThurL","ThurN")),IF(B110="SUNDAY",IF(F110="1:00","SunE",IF(OR(F110="4:05",F110="4:25"),"SunL","SunN")),IF(B110="MONDAY","MonN1")))</f>
        <v>SunE</v>
      </c>
      <c r="H110" s="4" t="str">
        <f t="shared" si="5"/>
        <v>0.7815</v>
      </c>
      <c r="I110" t="str">
        <f t="shared" si="6"/>
        <v>0.063</v>
      </c>
      <c r="J110" t="str">
        <f t="shared" si="7"/>
        <v>3281743</v>
      </c>
    </row>
    <row r="111">
      <c r="A111" s="13" t="s">
        <v>226</v>
      </c>
      <c r="B111" s="4" t="s">
        <v>80</v>
      </c>
      <c r="C111" s="4">
        <v>8.0</v>
      </c>
      <c r="D111" t="str">
        <f t="shared" si="1"/>
        <v>BALTIMORE RAVENS</v>
      </c>
      <c r="E111" t="str">
        <f t="shared" si="2"/>
        <v>CINCINNATI BENGALS</v>
      </c>
      <c r="F111" s="15" t="str">
        <f t="shared" si="3"/>
        <v>1:00</v>
      </c>
      <c r="G111" t="str">
        <f t="shared" si="12"/>
        <v>SunE</v>
      </c>
      <c r="H111" s="4" t="str">
        <f t="shared" si="5"/>
        <v>0.594</v>
      </c>
      <c r="I111" t="str">
        <f t="shared" si="6"/>
        <v>-0.188</v>
      </c>
      <c r="J111" t="str">
        <f t="shared" si="7"/>
        <v>2148019.5</v>
      </c>
    </row>
    <row r="112">
      <c r="A112" s="13" t="s">
        <v>227</v>
      </c>
      <c r="B112" s="4" t="s">
        <v>80</v>
      </c>
      <c r="C112" s="4">
        <v>8.0</v>
      </c>
      <c r="D112" t="str">
        <f t="shared" si="1"/>
        <v>MIAMI DOLPHINS</v>
      </c>
      <c r="E112" t="str">
        <f t="shared" si="2"/>
        <v>JACKSONVILLE JAGUARS</v>
      </c>
      <c r="F112" s="15" t="str">
        <f t="shared" si="3"/>
        <v>1:00</v>
      </c>
      <c r="G112" t="str">
        <f t="shared" si="12"/>
        <v>SunE</v>
      </c>
      <c r="H112" s="4" t="str">
        <f t="shared" si="5"/>
        <v>0.375</v>
      </c>
      <c r="I112" t="str">
        <f t="shared" si="6"/>
        <v>0.25</v>
      </c>
      <c r="J112" t="str">
        <f t="shared" si="7"/>
        <v>1601599.5</v>
      </c>
    </row>
    <row r="113">
      <c r="A113" s="13" t="s">
        <v>228</v>
      </c>
      <c r="B113" s="4" t="s">
        <v>80</v>
      </c>
      <c r="C113" s="4">
        <v>8.0</v>
      </c>
      <c r="D113" t="str">
        <f t="shared" si="1"/>
        <v>ST. LOUIS RAMS</v>
      </c>
      <c r="E113" t="str">
        <f t="shared" si="2"/>
        <v>KANSAS CITY CHIEFS</v>
      </c>
      <c r="F113" s="15" t="str">
        <f t="shared" si="3"/>
        <v>1:00</v>
      </c>
      <c r="G113" t="str">
        <f t="shared" si="12"/>
        <v>SunE</v>
      </c>
      <c r="H113" s="4" t="str">
        <f t="shared" si="5"/>
        <v>0.563</v>
      </c>
      <c r="I113" t="str">
        <f t="shared" si="6"/>
        <v>-0.25</v>
      </c>
      <c r="J113" t="str">
        <f t="shared" si="7"/>
        <v>1318674.5</v>
      </c>
    </row>
    <row r="114">
      <c r="A114" s="13" t="s">
        <v>229</v>
      </c>
      <c r="B114" s="4" t="s">
        <v>80</v>
      </c>
      <c r="C114" s="4">
        <v>8.0</v>
      </c>
      <c r="D114" t="str">
        <f t="shared" si="1"/>
        <v>CHICAGO BEARS</v>
      </c>
      <c r="E114" t="str">
        <f t="shared" si="2"/>
        <v>NEW ENGLAND PATRIOTS</v>
      </c>
      <c r="F114" s="15" t="str">
        <f t="shared" si="3"/>
        <v>1:00</v>
      </c>
      <c r="G114" t="str">
        <f t="shared" si="12"/>
        <v>SunE</v>
      </c>
      <c r="H114" s="4" t="str">
        <f t="shared" si="5"/>
        <v>0.625</v>
      </c>
      <c r="I114" t="str">
        <f t="shared" si="6"/>
        <v>-0.25</v>
      </c>
      <c r="J114" t="str">
        <f t="shared" si="7"/>
        <v>6088986.5</v>
      </c>
    </row>
    <row r="115">
      <c r="A115" s="13" t="s">
        <v>230</v>
      </c>
      <c r="B115" s="4" t="s">
        <v>80</v>
      </c>
      <c r="C115" s="4">
        <v>8.0</v>
      </c>
      <c r="D115" t="str">
        <f t="shared" si="1"/>
        <v>BUFFALO BILLS</v>
      </c>
      <c r="E115" t="str">
        <f t="shared" si="2"/>
        <v>N.Y. JETS</v>
      </c>
      <c r="F115" s="15" t="str">
        <f t="shared" si="3"/>
        <v>1:00</v>
      </c>
      <c r="G115" t="str">
        <f t="shared" si="12"/>
        <v>SunE</v>
      </c>
      <c r="H115" s="4" t="str">
        <f t="shared" si="5"/>
        <v>0.4375</v>
      </c>
      <c r="I115" t="str">
        <f t="shared" si="6"/>
        <v>-0.125</v>
      </c>
      <c r="J115" t="str">
        <f t="shared" si="7"/>
        <v>1844880.5</v>
      </c>
    </row>
    <row r="116">
      <c r="A116" s="13" t="s">
        <v>231</v>
      </c>
      <c r="B116" s="4" t="s">
        <v>80</v>
      </c>
      <c r="C116" s="4">
        <v>8.0</v>
      </c>
      <c r="D116" t="str">
        <f t="shared" si="1"/>
        <v>MINNESOTA VIKINGS</v>
      </c>
      <c r="E116" t="str">
        <f t="shared" si="2"/>
        <v>TAMPA BAY BUCCANEERS</v>
      </c>
      <c r="F116" s="15" t="str">
        <f t="shared" si="3"/>
        <v>1:00</v>
      </c>
      <c r="G116" t="str">
        <f t="shared" si="12"/>
        <v>SunE</v>
      </c>
      <c r="H116" s="4" t="str">
        <f t="shared" si="5"/>
        <v>0.297</v>
      </c>
      <c r="I116" t="str">
        <f t="shared" si="6"/>
        <v>0.094</v>
      </c>
      <c r="J116" t="str">
        <f t="shared" si="7"/>
        <v>1693853.5</v>
      </c>
    </row>
    <row r="117">
      <c r="A117" s="13" t="s">
        <v>232</v>
      </c>
      <c r="B117" s="4" t="s">
        <v>80</v>
      </c>
      <c r="C117" s="4">
        <v>8.0</v>
      </c>
      <c r="D117" t="str">
        <f t="shared" si="1"/>
        <v>HOUSTON TEXANS</v>
      </c>
      <c r="E117" t="str">
        <f t="shared" si="2"/>
        <v>TENNESSEE TITANS</v>
      </c>
      <c r="F117" s="15" t="str">
        <f t="shared" si="3"/>
        <v>1:00</v>
      </c>
      <c r="G117" t="str">
        <f t="shared" si="12"/>
        <v>SunE</v>
      </c>
      <c r="H117" s="4" t="str">
        <f t="shared" si="5"/>
        <v>0.2815</v>
      </c>
      <c r="I117" t="str">
        <f t="shared" si="6"/>
        <v>-0.313</v>
      </c>
      <c r="J117" t="str">
        <f t="shared" si="7"/>
        <v>1825303</v>
      </c>
    </row>
    <row r="118">
      <c r="A118" s="13" t="s">
        <v>233</v>
      </c>
      <c r="B118" s="4" t="s">
        <v>80</v>
      </c>
      <c r="C118" s="4">
        <v>8.0</v>
      </c>
      <c r="D118" t="str">
        <f t="shared" si="1"/>
        <v>PHILADELPHIA EAGLES</v>
      </c>
      <c r="E118" t="str">
        <f t="shared" si="2"/>
        <v>ARIZONA CARDINALS</v>
      </c>
      <c r="F118" s="15" t="str">
        <f t="shared" si="3"/>
        <v>4:05</v>
      </c>
      <c r="G118" t="str">
        <f t="shared" si="12"/>
        <v>SunL</v>
      </c>
      <c r="H118" s="4" t="str">
        <f t="shared" si="5"/>
        <v>0.625</v>
      </c>
      <c r="I118" t="str">
        <f t="shared" si="6"/>
        <v>0</v>
      </c>
      <c r="J118" t="str">
        <f t="shared" si="7"/>
        <v>2495017.5</v>
      </c>
    </row>
    <row r="119">
      <c r="A119" s="13" t="s">
        <v>234</v>
      </c>
      <c r="B119" s="4" t="s">
        <v>80</v>
      </c>
      <c r="C119" s="4">
        <v>8.0</v>
      </c>
      <c r="D119" t="str">
        <f t="shared" si="1"/>
        <v>OAKLAND RAIDERS</v>
      </c>
      <c r="E119" t="str">
        <f t="shared" si="2"/>
        <v>CLEVELAND BROWNS</v>
      </c>
      <c r="F119" s="15" t="str">
        <f t="shared" si="3"/>
        <v>4:25</v>
      </c>
      <c r="G119" t="str">
        <f t="shared" si="12"/>
        <v>SunL</v>
      </c>
      <c r="H119" s="4" t="str">
        <f t="shared" si="5"/>
        <v>0.25</v>
      </c>
      <c r="I119" t="str">
        <f t="shared" si="6"/>
        <v>0</v>
      </c>
      <c r="J119" t="str">
        <f t="shared" si="7"/>
        <v>2480812</v>
      </c>
    </row>
    <row r="120">
      <c r="A120" s="13" t="s">
        <v>235</v>
      </c>
      <c r="B120" s="4" t="s">
        <v>80</v>
      </c>
      <c r="C120" s="4">
        <v>8.0</v>
      </c>
      <c r="D120" t="str">
        <f t="shared" si="1"/>
        <v>INDIANAPOLIS COLTS</v>
      </c>
      <c r="E120" t="str">
        <f t="shared" si="2"/>
        <v>PITTSBURGH STEELERS</v>
      </c>
      <c r="F120" s="15" t="str">
        <f t="shared" si="3"/>
        <v>4:25</v>
      </c>
      <c r="G120" t="str">
        <f t="shared" si="12"/>
        <v>SunL</v>
      </c>
      <c r="H120" s="4" t="str">
        <f t="shared" si="5"/>
        <v>0.594</v>
      </c>
      <c r="I120" t="str">
        <f t="shared" si="6"/>
        <v>0.188</v>
      </c>
      <c r="J120" t="str">
        <f t="shared" si="7"/>
        <v>4821161</v>
      </c>
    </row>
    <row r="121">
      <c r="A121" s="13" t="s">
        <v>236</v>
      </c>
      <c r="B121" s="4" t="s">
        <v>80</v>
      </c>
      <c r="C121" s="4">
        <v>8.0</v>
      </c>
      <c r="D121" t="str">
        <f t="shared" si="1"/>
        <v>GREEN BAY PACKERS</v>
      </c>
      <c r="E121" t="str">
        <f t="shared" si="2"/>
        <v>NEW ORLEANS SAINTS</v>
      </c>
      <c r="F121" s="15" t="str">
        <f t="shared" si="3"/>
        <v>8:30</v>
      </c>
      <c r="G121" t="str">
        <f t="shared" si="12"/>
        <v>SunN</v>
      </c>
      <c r="H121" s="4" t="str">
        <f t="shared" si="5"/>
        <v>0.6095</v>
      </c>
      <c r="I121" t="str">
        <f t="shared" si="6"/>
        <v>-0.157</v>
      </c>
      <c r="J121" t="str">
        <f t="shared" si="7"/>
        <v>5264211</v>
      </c>
    </row>
    <row r="122">
      <c r="A122" s="13" t="s">
        <v>237</v>
      </c>
      <c r="B122" s="4" t="s">
        <v>111</v>
      </c>
      <c r="C122" s="4">
        <v>8.0</v>
      </c>
      <c r="D122" t="str">
        <f t="shared" si="1"/>
        <v>WASHINGTON REDSKINS</v>
      </c>
      <c r="E122" t="str">
        <f t="shared" si="2"/>
        <v>DALLAS COWBOYS</v>
      </c>
      <c r="F122" s="15" t="str">
        <f t="shared" si="3"/>
        <v>8:30</v>
      </c>
      <c r="G122" t="str">
        <f t="shared" si="12"/>
        <v>MonN1</v>
      </c>
      <c r="H122" s="4" t="str">
        <f t="shared" si="5"/>
        <v>0.344</v>
      </c>
      <c r="I122" t="str">
        <f t="shared" si="6"/>
        <v>-0.312</v>
      </c>
      <c r="J122" t="str">
        <f t="shared" si="7"/>
        <v>5757043.5</v>
      </c>
    </row>
    <row r="123">
      <c r="A123" s="13" t="s">
        <v>238</v>
      </c>
      <c r="B123" s="4" t="s">
        <v>78</v>
      </c>
      <c r="C123" s="4">
        <v>9.0</v>
      </c>
      <c r="D123" t="str">
        <f t="shared" si="1"/>
        <v>NEW ORLEANS SAINTS</v>
      </c>
      <c r="E123" t="str">
        <f t="shared" si="2"/>
        <v>CAROLINA PANTHERS</v>
      </c>
      <c r="F123" s="15" t="str">
        <f t="shared" si="3"/>
        <v>8:25</v>
      </c>
      <c r="G123" t="str">
        <f t="shared" si="12"/>
        <v>ThurN</v>
      </c>
      <c r="H123" s="4" t="str">
        <f t="shared" si="5"/>
        <v>0.719</v>
      </c>
      <c r="I123" t="str">
        <f t="shared" si="6"/>
        <v>-0.062</v>
      </c>
      <c r="J123" t="str">
        <f t="shared" si="7"/>
        <v>3350943.5</v>
      </c>
    </row>
    <row r="124">
      <c r="A124" s="13" t="s">
        <v>239</v>
      </c>
      <c r="B124" s="4" t="s">
        <v>80</v>
      </c>
      <c r="C124" s="4">
        <v>9.0</v>
      </c>
      <c r="D124" t="str">
        <f t="shared" si="1"/>
        <v>JACKSONVILLE JAGUARS</v>
      </c>
      <c r="E124" t="str">
        <f t="shared" si="2"/>
        <v>CINCINNATI BENGALS</v>
      </c>
      <c r="F124" s="15" t="str">
        <f t="shared" si="3"/>
        <v>1:00</v>
      </c>
      <c r="G124" t="str">
        <f t="shared" si="12"/>
        <v>SunE</v>
      </c>
      <c r="H124" s="4" t="str">
        <f t="shared" si="5"/>
        <v>0.469</v>
      </c>
      <c r="I124" t="str">
        <f t="shared" si="6"/>
        <v>-0.438</v>
      </c>
      <c r="J124" t="str">
        <f t="shared" si="7"/>
        <v>1077766.5</v>
      </c>
    </row>
    <row r="125">
      <c r="A125" s="13" t="s">
        <v>240</v>
      </c>
      <c r="B125" s="4" t="s">
        <v>80</v>
      </c>
      <c r="C125" s="4">
        <v>9.0</v>
      </c>
      <c r="D125" t="str">
        <f t="shared" si="1"/>
        <v>TAMPA BAY BUCCANEERS</v>
      </c>
      <c r="E125" t="str">
        <f t="shared" si="2"/>
        <v>CLEVELAND BROWNS</v>
      </c>
      <c r="F125" s="15" t="str">
        <f t="shared" si="3"/>
        <v>1:00</v>
      </c>
      <c r="G125" t="str">
        <f t="shared" si="12"/>
        <v>SunE</v>
      </c>
      <c r="H125" s="4" t="str">
        <f t="shared" si="5"/>
        <v>0.25</v>
      </c>
      <c r="I125" t="str">
        <f t="shared" si="6"/>
        <v>0</v>
      </c>
      <c r="J125" t="str">
        <f t="shared" si="7"/>
        <v>1345265</v>
      </c>
    </row>
    <row r="126">
      <c r="A126" s="13" t="s">
        <v>241</v>
      </c>
      <c r="B126" s="4" t="s">
        <v>80</v>
      </c>
      <c r="C126" s="4">
        <v>9.0</v>
      </c>
      <c r="D126" t="str">
        <f t="shared" si="1"/>
        <v>ARIZONA CARDINALS</v>
      </c>
      <c r="E126" t="str">
        <f t="shared" si="2"/>
        <v>DALLAS COWBOYS</v>
      </c>
      <c r="F126" s="15" t="str">
        <f t="shared" si="3"/>
        <v>1:00</v>
      </c>
      <c r="G126" t="str">
        <f t="shared" si="12"/>
        <v>SunE</v>
      </c>
      <c r="H126" s="4" t="str">
        <f t="shared" si="5"/>
        <v>0.5625</v>
      </c>
      <c r="I126" t="str">
        <f t="shared" si="6"/>
        <v>0.125</v>
      </c>
      <c r="J126" t="str">
        <f t="shared" si="7"/>
        <v>5296087</v>
      </c>
    </row>
    <row r="127">
      <c r="A127" s="13" t="s">
        <v>242</v>
      </c>
      <c r="B127" s="4" t="s">
        <v>80</v>
      </c>
      <c r="C127" s="4">
        <v>9.0</v>
      </c>
      <c r="D127" t="str">
        <f t="shared" si="1"/>
        <v>PHILADELPHIA EAGLES</v>
      </c>
      <c r="E127" t="str">
        <f t="shared" si="2"/>
        <v>HOUSTON TEXANS</v>
      </c>
      <c r="F127" s="15" t="str">
        <f t="shared" si="3"/>
        <v>1:00</v>
      </c>
      <c r="G127" t="str">
        <f t="shared" si="12"/>
        <v>SunE</v>
      </c>
      <c r="H127" s="4" t="str">
        <f t="shared" si="5"/>
        <v>0.375</v>
      </c>
      <c r="I127" t="str">
        <f t="shared" si="6"/>
        <v>0.5</v>
      </c>
      <c r="J127" t="str">
        <f t="shared" si="7"/>
        <v>3107099</v>
      </c>
    </row>
    <row r="128">
      <c r="A128" s="13" t="s">
        <v>243</v>
      </c>
      <c r="B128" s="4" t="s">
        <v>80</v>
      </c>
      <c r="C128" s="4">
        <v>9.0</v>
      </c>
      <c r="D128" t="str">
        <f t="shared" si="1"/>
        <v>N.Y. JETS</v>
      </c>
      <c r="E128" t="str">
        <f t="shared" si="2"/>
        <v>KANSAS CITY CHIEFS</v>
      </c>
      <c r="F128" s="15" t="str">
        <f t="shared" si="3"/>
        <v>1:00</v>
      </c>
      <c r="G128" t="str">
        <f t="shared" si="12"/>
        <v>SunE</v>
      </c>
      <c r="H128" s="4" t="str">
        <f t="shared" si="5"/>
        <v>0.594</v>
      </c>
      <c r="I128" t="str">
        <f t="shared" si="6"/>
        <v>-0.188</v>
      </c>
      <c r="J128" t="str">
        <f t="shared" si="7"/>
        <v>2176894</v>
      </c>
    </row>
    <row r="129">
      <c r="A129" s="13" t="s">
        <v>244</v>
      </c>
      <c r="B129" s="4" t="s">
        <v>80</v>
      </c>
      <c r="C129" s="4">
        <v>9.0</v>
      </c>
      <c r="D129" t="str">
        <f t="shared" si="1"/>
        <v>SAN DIEGO CHARGERS</v>
      </c>
      <c r="E129" t="str">
        <f t="shared" si="2"/>
        <v>MIAMI DOLPHINS</v>
      </c>
      <c r="F129" s="15" t="str">
        <f t="shared" si="3"/>
        <v>1:00</v>
      </c>
      <c r="G129" t="str">
        <f t="shared" si="12"/>
        <v>SunE</v>
      </c>
      <c r="H129" s="4" t="str">
        <f t="shared" si="5"/>
        <v>0.5315</v>
      </c>
      <c r="I129" t="str">
        <f t="shared" si="6"/>
        <v>0.063</v>
      </c>
      <c r="J129" t="str">
        <f t="shared" si="7"/>
        <v>2273673</v>
      </c>
    </row>
    <row r="130">
      <c r="A130" s="13" t="s">
        <v>245</v>
      </c>
      <c r="B130" s="4" t="s">
        <v>80</v>
      </c>
      <c r="C130" s="4">
        <v>9.0</v>
      </c>
      <c r="D130" t="str">
        <f t="shared" si="1"/>
        <v>WASHINGTON REDSKINS</v>
      </c>
      <c r="E130" t="str">
        <f t="shared" si="2"/>
        <v>MINNESOTA VIKINGS</v>
      </c>
      <c r="F130" s="15" t="str">
        <f t="shared" si="3"/>
        <v>1:00</v>
      </c>
      <c r="G130" t="str">
        <f t="shared" si="12"/>
        <v>SunE</v>
      </c>
      <c r="H130" s="4" t="str">
        <f t="shared" si="5"/>
        <v>0.266</v>
      </c>
      <c r="I130" t="str">
        <f t="shared" si="6"/>
        <v>-0.156</v>
      </c>
      <c r="J130" t="str">
        <f t="shared" si="7"/>
        <v>2256723.5</v>
      </c>
    </row>
    <row r="131">
      <c r="A131" s="13" t="s">
        <v>246</v>
      </c>
      <c r="B131" s="4" t="s">
        <v>80</v>
      </c>
      <c r="C131" s="4">
        <v>9.0</v>
      </c>
      <c r="D131" t="str">
        <f t="shared" si="1"/>
        <v>ST. LOUIS RAMS</v>
      </c>
      <c r="E131" t="str">
        <f t="shared" si="2"/>
        <v>SAN FRANCISCO 49ERS</v>
      </c>
      <c r="F131" s="15" t="str">
        <f t="shared" si="3"/>
        <v>4:05</v>
      </c>
      <c r="G131" t="str">
        <f t="shared" si="12"/>
        <v>SunL</v>
      </c>
      <c r="H131" s="4" t="str">
        <f t="shared" si="5"/>
        <v>0.594</v>
      </c>
      <c r="I131" t="str">
        <f t="shared" si="6"/>
        <v>-0.312</v>
      </c>
      <c r="J131" t="str">
        <f t="shared" si="7"/>
        <v>2953470</v>
      </c>
    </row>
    <row r="132">
      <c r="A132" s="13" t="s">
        <v>247</v>
      </c>
      <c r="B132" s="4" t="s">
        <v>80</v>
      </c>
      <c r="C132" s="4">
        <v>9.0</v>
      </c>
      <c r="D132" t="str">
        <f t="shared" si="1"/>
        <v>DENVER BRONCOS</v>
      </c>
      <c r="E132" t="str">
        <f t="shared" si="2"/>
        <v>NEW ENGLAND PATRIOTS</v>
      </c>
      <c r="F132" s="15" t="str">
        <f t="shared" si="3"/>
        <v>4:25</v>
      </c>
      <c r="G132" t="str">
        <f t="shared" si="12"/>
        <v>SunL</v>
      </c>
      <c r="H132" s="4" t="str">
        <f t="shared" si="5"/>
        <v>0.7815</v>
      </c>
      <c r="I132" t="str">
        <f t="shared" si="6"/>
        <v>0.063</v>
      </c>
      <c r="J132" t="str">
        <f t="shared" si="7"/>
        <v>5948607</v>
      </c>
    </row>
    <row r="133">
      <c r="A133" s="13" t="s">
        <v>248</v>
      </c>
      <c r="B133" s="4" t="s">
        <v>80</v>
      </c>
      <c r="C133" s="4">
        <v>9.0</v>
      </c>
      <c r="D133" t="str">
        <f t="shared" si="1"/>
        <v>OAKLAND RAIDERS</v>
      </c>
      <c r="E133" t="str">
        <f t="shared" si="2"/>
        <v>SEATTLE SEAHAWKS</v>
      </c>
      <c r="F133" s="15" t="str">
        <f t="shared" si="3"/>
        <v>4:25</v>
      </c>
      <c r="G133" t="str">
        <f t="shared" si="12"/>
        <v>SunL</v>
      </c>
      <c r="H133" s="4" t="str">
        <f t="shared" si="5"/>
        <v>0.5315</v>
      </c>
      <c r="I133" t="str">
        <f t="shared" si="6"/>
        <v>-0.563</v>
      </c>
      <c r="J133" t="str">
        <f t="shared" si="7"/>
        <v>3949215</v>
      </c>
    </row>
    <row r="134">
      <c r="A134" s="13" t="s">
        <v>249</v>
      </c>
      <c r="B134" s="4" t="s">
        <v>80</v>
      </c>
      <c r="C134" s="4">
        <v>9.0</v>
      </c>
      <c r="D134" t="str">
        <f t="shared" si="1"/>
        <v>BALTIMORE RAVENS</v>
      </c>
      <c r="E134" t="str">
        <f t="shared" si="2"/>
        <v>PITTSBURGH STEELERS</v>
      </c>
      <c r="F134" s="15" t="str">
        <f t="shared" si="3"/>
        <v>8:30</v>
      </c>
      <c r="G134" t="str">
        <f t="shared" si="12"/>
        <v>SunN</v>
      </c>
      <c r="H134" s="4" t="str">
        <f t="shared" si="5"/>
        <v>0.5</v>
      </c>
      <c r="I134" t="str">
        <f t="shared" si="6"/>
        <v>0</v>
      </c>
      <c r="J134" t="str">
        <f t="shared" si="7"/>
        <v>4940993</v>
      </c>
    </row>
    <row r="135">
      <c r="A135" s="13" t="s">
        <v>250</v>
      </c>
      <c r="B135" s="4" t="s">
        <v>111</v>
      </c>
      <c r="C135" s="4">
        <v>9.0</v>
      </c>
      <c r="D135" t="str">
        <f t="shared" si="1"/>
        <v>INDIANAPOLIS COLTS</v>
      </c>
      <c r="E135" t="str">
        <f t="shared" si="2"/>
        <v>N.Y. GIANTS</v>
      </c>
      <c r="F135" s="15" t="str">
        <f t="shared" si="3"/>
        <v>8:30</v>
      </c>
      <c r="G135" t="str">
        <f t="shared" si="12"/>
        <v>MonN1</v>
      </c>
      <c r="H135" s="4" t="str">
        <f t="shared" si="5"/>
        <v>0.563</v>
      </c>
      <c r="I135" t="str">
        <f t="shared" si="6"/>
        <v>0.25</v>
      </c>
      <c r="J135" t="str">
        <f t="shared" si="7"/>
        <v>3564840</v>
      </c>
    </row>
    <row r="136">
      <c r="A136" s="13" t="s">
        <v>251</v>
      </c>
      <c r="B136" s="4" t="s">
        <v>78</v>
      </c>
      <c r="C136" s="4">
        <v>10.0</v>
      </c>
      <c r="D136" t="str">
        <f t="shared" si="1"/>
        <v>CLEVELAND BROWNS</v>
      </c>
      <c r="E136" t="str">
        <f t="shared" si="2"/>
        <v>CINCINNATI BENGALS</v>
      </c>
      <c r="F136" s="15" t="str">
        <f t="shared" si="3"/>
        <v>8:25</v>
      </c>
      <c r="G136" t="str">
        <f t="shared" si="12"/>
        <v>ThurN</v>
      </c>
      <c r="H136" s="4" t="str">
        <f t="shared" si="5"/>
        <v>0.469</v>
      </c>
      <c r="I136" t="str">
        <f t="shared" si="6"/>
        <v>-0.438</v>
      </c>
      <c r="J136" t="str">
        <f t="shared" si="7"/>
        <v>1501376</v>
      </c>
    </row>
    <row r="137">
      <c r="A137" s="13" t="s">
        <v>252</v>
      </c>
      <c r="B137" s="4" t="s">
        <v>80</v>
      </c>
      <c r="C137" s="4">
        <v>10.0</v>
      </c>
      <c r="D137" t="str">
        <f t="shared" si="1"/>
        <v>TENNESSEE TITANS</v>
      </c>
      <c r="E137" t="str">
        <f t="shared" si="2"/>
        <v>BALTIMORE RAVENS</v>
      </c>
      <c r="F137" s="15" t="str">
        <f t="shared" si="3"/>
        <v>1:00</v>
      </c>
      <c r="G137" t="str">
        <f t="shared" si="12"/>
        <v>SunE</v>
      </c>
      <c r="H137" s="4" t="str">
        <f t="shared" si="5"/>
        <v>0.469</v>
      </c>
      <c r="I137" t="str">
        <f t="shared" si="6"/>
        <v>-0.062</v>
      </c>
      <c r="J137" t="str">
        <f t="shared" si="7"/>
        <v>1979061.5</v>
      </c>
    </row>
    <row r="138">
      <c r="A138" s="13" t="s">
        <v>253</v>
      </c>
      <c r="B138" s="4" t="s">
        <v>80</v>
      </c>
      <c r="C138" s="4">
        <v>10.0</v>
      </c>
      <c r="D138" t="str">
        <f t="shared" si="1"/>
        <v>KANSAS CITY CHIEFS</v>
      </c>
      <c r="E138" t="str">
        <f t="shared" si="2"/>
        <v>BUFFALO BILLS</v>
      </c>
      <c r="F138" s="15" t="str">
        <f t="shared" si="3"/>
        <v>1:00</v>
      </c>
      <c r="G138" t="str">
        <f t="shared" si="12"/>
        <v>SunE</v>
      </c>
      <c r="H138" s="4" t="str">
        <f t="shared" si="5"/>
        <v>0.5315</v>
      </c>
      <c r="I138" t="str">
        <f t="shared" si="6"/>
        <v>0.313</v>
      </c>
      <c r="J138" t="str">
        <f t="shared" si="7"/>
        <v>1421373.5</v>
      </c>
    </row>
    <row r="139">
      <c r="A139" s="13" t="s">
        <v>254</v>
      </c>
      <c r="B139" s="4" t="s">
        <v>80</v>
      </c>
      <c r="C139" s="4">
        <v>10.0</v>
      </c>
      <c r="D139" t="str">
        <f t="shared" si="1"/>
        <v>MIAMI DOLPHINS</v>
      </c>
      <c r="E139" t="str">
        <f t="shared" si="2"/>
        <v>DETROIT LIONS</v>
      </c>
      <c r="F139" s="15" t="str">
        <f t="shared" si="3"/>
        <v>1:00</v>
      </c>
      <c r="G139" t="str">
        <f t="shared" si="12"/>
        <v>SunE</v>
      </c>
      <c r="H139" s="4" t="str">
        <f t="shared" si="5"/>
        <v>0.469</v>
      </c>
      <c r="I139" t="str">
        <f t="shared" si="6"/>
        <v>0.062</v>
      </c>
      <c r="J139" t="str">
        <f t="shared" si="7"/>
        <v>2422111</v>
      </c>
    </row>
    <row r="140">
      <c r="A140" s="13" t="s">
        <v>255</v>
      </c>
      <c r="B140" s="4" t="s">
        <v>80</v>
      </c>
      <c r="C140" s="4">
        <v>10.0</v>
      </c>
      <c r="D140" t="str">
        <f t="shared" si="1"/>
        <v>DALLAS COWBOYS</v>
      </c>
      <c r="E140" t="str">
        <f t="shared" si="2"/>
        <v>JACKSONVILLE JAGUARS</v>
      </c>
      <c r="F140" s="15" t="str">
        <f t="shared" si="3"/>
        <v>1:00</v>
      </c>
      <c r="G140" t="str">
        <f t="shared" si="12"/>
        <v>SunE</v>
      </c>
      <c r="H140" s="4" t="str">
        <f t="shared" si="5"/>
        <v>0.375</v>
      </c>
      <c r="I140" t="str">
        <f t="shared" si="6"/>
        <v>0.25</v>
      </c>
      <c r="J140" t="str">
        <f t="shared" si="7"/>
        <v>4991674</v>
      </c>
    </row>
    <row r="141">
      <c r="A141" s="13" t="s">
        <v>256</v>
      </c>
      <c r="B141" s="4" t="s">
        <v>80</v>
      </c>
      <c r="C141" s="4">
        <v>10.0</v>
      </c>
      <c r="D141" t="str">
        <f t="shared" si="1"/>
        <v>SAN FRANCISCO 49ERS</v>
      </c>
      <c r="E141" t="str">
        <f t="shared" si="2"/>
        <v>NEW ORLEANS SAINTS</v>
      </c>
      <c r="F141" s="15" t="str">
        <f t="shared" si="3"/>
        <v>1:00</v>
      </c>
      <c r="G141" t="str">
        <f t="shared" si="12"/>
        <v>SunE</v>
      </c>
      <c r="H141" s="4" t="str">
        <f t="shared" si="5"/>
        <v>0.719</v>
      </c>
      <c r="I141" t="str">
        <f t="shared" si="6"/>
        <v>0.062</v>
      </c>
      <c r="J141" t="str">
        <f t="shared" si="7"/>
        <v>4832280</v>
      </c>
    </row>
    <row r="142">
      <c r="A142" s="13" t="s">
        <v>257</v>
      </c>
      <c r="B142" s="4" t="s">
        <v>80</v>
      </c>
      <c r="C142" s="4">
        <v>10.0</v>
      </c>
      <c r="D142" t="str">
        <f t="shared" si="1"/>
        <v>PITTSBURGH STEELERS</v>
      </c>
      <c r="E142" t="str">
        <f t="shared" si="2"/>
        <v>N.Y. JETS</v>
      </c>
      <c r="F142" s="15" t="str">
        <f t="shared" si="3"/>
        <v>1:00</v>
      </c>
      <c r="G142" t="str">
        <f t="shared" si="12"/>
        <v>SunE</v>
      </c>
      <c r="H142" s="4" t="str">
        <f t="shared" si="5"/>
        <v>0.5</v>
      </c>
      <c r="I142" t="str">
        <f t="shared" si="6"/>
        <v>0</v>
      </c>
      <c r="J142" t="str">
        <f t="shared" si="7"/>
        <v>4811362.5</v>
      </c>
    </row>
    <row r="143">
      <c r="A143" s="13" t="s">
        <v>258</v>
      </c>
      <c r="B143" s="4" t="s">
        <v>80</v>
      </c>
      <c r="C143" s="4">
        <v>10.0</v>
      </c>
      <c r="D143" t="str">
        <f t="shared" si="1"/>
        <v>ATLANTA FALCONS</v>
      </c>
      <c r="E143" t="str">
        <f t="shared" si="2"/>
        <v>TAMPA BAY BUCCANEERS</v>
      </c>
      <c r="F143" s="15" t="str">
        <f t="shared" si="3"/>
        <v>1:00</v>
      </c>
      <c r="G143" t="str">
        <f t="shared" si="12"/>
        <v>SunE</v>
      </c>
      <c r="H143" s="4" t="str">
        <f t="shared" si="5"/>
        <v>0.25</v>
      </c>
      <c r="I143" t="str">
        <f t="shared" si="6"/>
        <v>0</v>
      </c>
      <c r="J143" t="str">
        <f t="shared" si="7"/>
        <v>1676100</v>
      </c>
    </row>
    <row r="144">
      <c r="A144" s="13" t="s">
        <v>259</v>
      </c>
      <c r="B144" s="4" t="s">
        <v>80</v>
      </c>
      <c r="C144" s="4">
        <v>10.0</v>
      </c>
      <c r="D144" t="str">
        <f t="shared" si="1"/>
        <v>DENVER BRONCOS</v>
      </c>
      <c r="E144" t="str">
        <f t="shared" si="2"/>
        <v>OAKLAND RAIDERS</v>
      </c>
      <c r="F144" s="15" t="str">
        <f t="shared" si="3"/>
        <v>4:05</v>
      </c>
      <c r="G144" t="str">
        <f t="shared" si="12"/>
        <v>SunL</v>
      </c>
      <c r="H144" s="4" t="str">
        <f t="shared" si="5"/>
        <v>0.5315</v>
      </c>
      <c r="I144" t="str">
        <f t="shared" si="6"/>
        <v>0.563</v>
      </c>
      <c r="J144" t="str">
        <f t="shared" si="7"/>
        <v>3937796.5</v>
      </c>
    </row>
    <row r="145">
      <c r="A145" s="13" t="s">
        <v>260</v>
      </c>
      <c r="B145" s="4" t="s">
        <v>80</v>
      </c>
      <c r="C145" s="4">
        <v>10.0</v>
      </c>
      <c r="D145" t="str">
        <f t="shared" si="1"/>
        <v>ST. LOUIS RAMS</v>
      </c>
      <c r="E145" t="str">
        <f t="shared" si="2"/>
        <v>ARIZONA CARDINALS</v>
      </c>
      <c r="F145" s="15" t="str">
        <f t="shared" si="3"/>
        <v>4:25</v>
      </c>
      <c r="G145" t="str">
        <f t="shared" si="12"/>
        <v>SunL</v>
      </c>
      <c r="H145" s="4" t="str">
        <f t="shared" si="5"/>
        <v>0.5315</v>
      </c>
      <c r="I145" t="str">
        <f t="shared" si="6"/>
        <v>-0.187</v>
      </c>
      <c r="J145" t="str">
        <f t="shared" si="7"/>
        <v>1105972</v>
      </c>
    </row>
    <row r="146">
      <c r="A146" s="13" t="s">
        <v>261</v>
      </c>
      <c r="B146" s="4" t="s">
        <v>80</v>
      </c>
      <c r="C146" s="4">
        <v>10.0</v>
      </c>
      <c r="D146" t="str">
        <f t="shared" si="1"/>
        <v>N.Y. GIANTS</v>
      </c>
      <c r="E146" t="str">
        <f t="shared" si="2"/>
        <v>SEATTLE SEAHAWKS</v>
      </c>
      <c r="F146" s="15" t="str">
        <f t="shared" si="3"/>
        <v>4:25</v>
      </c>
      <c r="G146" t="str">
        <f t="shared" si="12"/>
        <v>SunL</v>
      </c>
      <c r="H146" s="4" t="str">
        <f t="shared" si="5"/>
        <v>0.6255</v>
      </c>
      <c r="I146" t="str">
        <f t="shared" si="6"/>
        <v>-0.375</v>
      </c>
      <c r="J146" t="str">
        <f t="shared" si="7"/>
        <v>4506431.5</v>
      </c>
    </row>
    <row r="147">
      <c r="A147" s="13" t="s">
        <v>262</v>
      </c>
      <c r="B147" s="4" t="s">
        <v>80</v>
      </c>
      <c r="C147" s="4">
        <v>10.0</v>
      </c>
      <c r="D147" t="str">
        <f t="shared" si="1"/>
        <v>CHICAGO BEARS</v>
      </c>
      <c r="E147" t="str">
        <f t="shared" si="2"/>
        <v>GREEN BAY PACKERS</v>
      </c>
      <c r="F147" s="15" t="str">
        <f t="shared" si="3"/>
        <v>8:30</v>
      </c>
      <c r="G147" t="str">
        <f t="shared" si="12"/>
        <v>SunN</v>
      </c>
      <c r="H147" s="4" t="str">
        <f t="shared" si="5"/>
        <v>0.5155</v>
      </c>
      <c r="I147" t="str">
        <f t="shared" si="6"/>
        <v>-0.031</v>
      </c>
      <c r="J147" t="str">
        <f t="shared" si="7"/>
        <v>5323971.5</v>
      </c>
    </row>
    <row r="148">
      <c r="A148" s="13" t="s">
        <v>263</v>
      </c>
      <c r="B148" s="4" t="s">
        <v>111</v>
      </c>
      <c r="C148" s="4">
        <v>10.0</v>
      </c>
      <c r="D148" t="str">
        <f t="shared" si="1"/>
        <v>CAROLINA PANTHERS</v>
      </c>
      <c r="E148" t="str">
        <f t="shared" si="2"/>
        <v>PHILADELPHIA EAGLES</v>
      </c>
      <c r="F148" s="15" t="str">
        <f t="shared" si="3"/>
        <v>8:30</v>
      </c>
      <c r="G148" t="str">
        <f t="shared" si="12"/>
        <v>MonN1</v>
      </c>
      <c r="H148" s="4" t="str">
        <f t="shared" si="5"/>
        <v>0.6875</v>
      </c>
      <c r="I148" t="str">
        <f t="shared" si="6"/>
        <v>0.125</v>
      </c>
      <c r="J148" t="str">
        <f t="shared" si="7"/>
        <v>2861179</v>
      </c>
    </row>
    <row r="149">
      <c r="A149" s="13" t="s">
        <v>264</v>
      </c>
      <c r="B149" s="4" t="s">
        <v>78</v>
      </c>
      <c r="C149" s="4">
        <v>11.0</v>
      </c>
      <c r="D149" t="str">
        <f t="shared" si="1"/>
        <v>BUFFALO BILLS</v>
      </c>
      <c r="E149" t="str">
        <f t="shared" si="2"/>
        <v>MIAMI DOLPHINS</v>
      </c>
      <c r="F149" s="15" t="str">
        <f t="shared" si="3"/>
        <v>8:25</v>
      </c>
      <c r="G149" t="str">
        <f t="shared" si="12"/>
        <v>ThurN</v>
      </c>
      <c r="H149" s="4" t="str">
        <f t="shared" si="5"/>
        <v>0.4375</v>
      </c>
      <c r="I149" t="str">
        <f t="shared" si="6"/>
        <v>-0.125</v>
      </c>
      <c r="J149" t="str">
        <f t="shared" si="7"/>
        <v>1786701.5</v>
      </c>
    </row>
    <row r="150">
      <c r="A150" s="13" t="s">
        <v>265</v>
      </c>
      <c r="B150" s="4" t="s">
        <v>80</v>
      </c>
      <c r="C150" s="4">
        <v>11.0</v>
      </c>
      <c r="D150" t="str">
        <f t="shared" si="1"/>
        <v>ATLANTA FALCONS</v>
      </c>
      <c r="E150" t="str">
        <f t="shared" si="2"/>
        <v>CAROLINA PANTHERS</v>
      </c>
      <c r="F150" s="15" t="str">
        <f t="shared" si="3"/>
        <v>1:00</v>
      </c>
      <c r="G150" t="str">
        <f t="shared" si="12"/>
        <v>SunE</v>
      </c>
      <c r="H150" s="4" t="str">
        <f t="shared" si="5"/>
        <v>0.5</v>
      </c>
      <c r="I150" t="str">
        <f t="shared" si="6"/>
        <v>-0.5</v>
      </c>
      <c r="J150" t="str">
        <f t="shared" si="7"/>
        <v>2144175</v>
      </c>
    </row>
    <row r="151">
      <c r="A151" s="13" t="s">
        <v>266</v>
      </c>
      <c r="B151" s="4" t="s">
        <v>80</v>
      </c>
      <c r="C151" s="4">
        <v>11.0</v>
      </c>
      <c r="D151" t="str">
        <f t="shared" si="1"/>
        <v>MINNESOTA VIKINGS</v>
      </c>
      <c r="E151" t="str">
        <f t="shared" si="2"/>
        <v>CHICAGO BEARS</v>
      </c>
      <c r="F151" s="15" t="str">
        <f t="shared" si="3"/>
        <v>1:00</v>
      </c>
      <c r="G151" t="str">
        <f t="shared" si="12"/>
        <v>SunE</v>
      </c>
      <c r="H151" s="4" t="str">
        <f t="shared" si="5"/>
        <v>0.422</v>
      </c>
      <c r="I151" t="str">
        <f t="shared" si="6"/>
        <v>-0.156</v>
      </c>
      <c r="J151" t="str">
        <f t="shared" si="7"/>
        <v>3512327.5</v>
      </c>
    </row>
    <row r="152">
      <c r="A152" s="13" t="s">
        <v>267</v>
      </c>
      <c r="B152" s="4" t="s">
        <v>80</v>
      </c>
      <c r="C152" s="4">
        <v>11.0</v>
      </c>
      <c r="D152" t="str">
        <f t="shared" si="1"/>
        <v>HOUSTON TEXANS</v>
      </c>
      <c r="E152" t="str">
        <f t="shared" si="2"/>
        <v>CLEVELAND BROWNS</v>
      </c>
      <c r="F152" s="15" t="str">
        <f t="shared" si="3"/>
        <v> 1:00</v>
      </c>
      <c r="G152" t="str">
        <f t="shared" si="12"/>
        <v>SunN</v>
      </c>
      <c r="H152" s="4" t="str">
        <f t="shared" si="5"/>
        <v>0.1875</v>
      </c>
      <c r="I152" t="str">
        <f t="shared" si="6"/>
        <v>-0.125</v>
      </c>
      <c r="J152" t="str">
        <f t="shared" si="7"/>
        <v>2059260</v>
      </c>
    </row>
    <row r="153">
      <c r="A153" s="13" t="s">
        <v>268</v>
      </c>
      <c r="B153" s="4" t="s">
        <v>80</v>
      </c>
      <c r="C153" s="4">
        <v>11.0</v>
      </c>
      <c r="D153" t="str">
        <f t="shared" si="1"/>
        <v>PHILADELPHIA EAGLES</v>
      </c>
      <c r="E153" t="str">
        <f t="shared" si="2"/>
        <v>GREEN BAY PACKERS</v>
      </c>
      <c r="F153" s="15" t="str">
        <f t="shared" si="3"/>
        <v>1:00</v>
      </c>
      <c r="G153" t="str">
        <f t="shared" si="12"/>
        <v>SunE</v>
      </c>
      <c r="H153" s="4" t="str">
        <f t="shared" si="5"/>
        <v>0.578</v>
      </c>
      <c r="I153" t="str">
        <f t="shared" si="6"/>
        <v>0.094</v>
      </c>
      <c r="J153" t="str">
        <f t="shared" si="7"/>
        <v>4774446.5</v>
      </c>
    </row>
    <row r="154">
      <c r="A154" s="13" t="s">
        <v>269</v>
      </c>
      <c r="B154" s="4" t="s">
        <v>80</v>
      </c>
      <c r="C154" s="4">
        <v>11.0</v>
      </c>
      <c r="D154" t="str">
        <f t="shared" si="1"/>
        <v>SEATTLE SEAHAWKS</v>
      </c>
      <c r="E154" t="str">
        <f t="shared" si="2"/>
        <v>KANSAS CITY CHIEFS</v>
      </c>
      <c r="F154" s="15" t="str">
        <f t="shared" si="3"/>
        <v>1:00</v>
      </c>
      <c r="G154" t="str">
        <f t="shared" si="12"/>
        <v>SunE</v>
      </c>
      <c r="H154" s="4" t="str">
        <f t="shared" si="5"/>
        <v>0.7505</v>
      </c>
      <c r="I154" t="str">
        <f t="shared" si="6"/>
        <v>0.125</v>
      </c>
      <c r="J154" t="str">
        <f t="shared" si="7"/>
        <v>3128284</v>
      </c>
    </row>
    <row r="155">
      <c r="A155" s="13" t="s">
        <v>270</v>
      </c>
      <c r="B155" s="4" t="s">
        <v>80</v>
      </c>
      <c r="C155" s="4">
        <v>11.0</v>
      </c>
      <c r="D155" t="str">
        <f t="shared" si="1"/>
        <v>CINCINNATI BENGALS</v>
      </c>
      <c r="E155" t="str">
        <f t="shared" si="2"/>
        <v>NEW ORLEANS SAINTS</v>
      </c>
      <c r="F155" s="15" t="str">
        <f t="shared" si="3"/>
        <v>1:00</v>
      </c>
      <c r="G155" t="str">
        <f t="shared" si="12"/>
        <v>SunE</v>
      </c>
      <c r="H155" s="4" t="str">
        <f t="shared" si="5"/>
        <v>0.688</v>
      </c>
      <c r="I155" t="str">
        <f t="shared" si="6"/>
        <v>0</v>
      </c>
      <c r="J155" t="str">
        <f t="shared" si="7"/>
        <v>3038979.5</v>
      </c>
    </row>
    <row r="156">
      <c r="A156" s="13" t="s">
        <v>271</v>
      </c>
      <c r="B156" s="4" t="s">
        <v>80</v>
      </c>
      <c r="C156" s="4">
        <v>11.0</v>
      </c>
      <c r="D156" t="str">
        <f t="shared" si="1"/>
        <v>SAN FRANCISCO 49ERS</v>
      </c>
      <c r="E156" t="str">
        <f t="shared" si="2"/>
        <v>N.Y. GIANTS</v>
      </c>
      <c r="F156" s="15" t="str">
        <f t="shared" si="3"/>
        <v>1:00</v>
      </c>
      <c r="G156" t="str">
        <f t="shared" si="12"/>
        <v>SunE</v>
      </c>
      <c r="H156" s="4" t="str">
        <f t="shared" si="5"/>
        <v>0.594</v>
      </c>
      <c r="I156" t="str">
        <f t="shared" si="6"/>
        <v>0.312</v>
      </c>
      <c r="J156" t="str">
        <f t="shared" si="7"/>
        <v>4766330</v>
      </c>
    </row>
    <row r="157">
      <c r="A157" s="13" t="s">
        <v>272</v>
      </c>
      <c r="B157" s="4" t="s">
        <v>80</v>
      </c>
      <c r="C157" s="4">
        <v>11.0</v>
      </c>
      <c r="D157" t="str">
        <f t="shared" si="1"/>
        <v>DENVER BRONCOS</v>
      </c>
      <c r="E157" t="str">
        <f t="shared" si="2"/>
        <v>ST. LOUIS RAMS</v>
      </c>
      <c r="F157" s="15" t="str">
        <f t="shared" si="3"/>
        <v>1:00</v>
      </c>
      <c r="G157" t="str">
        <f t="shared" si="12"/>
        <v>SunE</v>
      </c>
      <c r="H157" s="4" t="str">
        <f t="shared" si="5"/>
        <v>0.6255</v>
      </c>
      <c r="I157" t="str">
        <f t="shared" si="6"/>
        <v>0.375</v>
      </c>
      <c r="J157" t="str">
        <f t="shared" si="7"/>
        <v>2682153</v>
      </c>
    </row>
    <row r="158">
      <c r="A158" s="13" t="s">
        <v>273</v>
      </c>
      <c r="B158" s="4" t="s">
        <v>80</v>
      </c>
      <c r="C158" s="4">
        <v>11.0</v>
      </c>
      <c r="D158" t="str">
        <f t="shared" si="1"/>
        <v>TAMPA BAY BUCCANEERS</v>
      </c>
      <c r="E158" t="str">
        <f t="shared" si="2"/>
        <v>WASHINGTON REDSKINS</v>
      </c>
      <c r="F158" s="15" t="str">
        <f t="shared" si="3"/>
        <v>1:00</v>
      </c>
      <c r="G158" t="str">
        <f t="shared" si="12"/>
        <v>SunE</v>
      </c>
      <c r="H158" s="4" t="str">
        <f t="shared" si="5"/>
        <v>0.219</v>
      </c>
      <c r="I158" t="str">
        <f t="shared" si="6"/>
        <v>0.062</v>
      </c>
      <c r="J158" t="str">
        <f t="shared" si="7"/>
        <v>1687025</v>
      </c>
    </row>
    <row r="159">
      <c r="A159" s="13" t="s">
        <v>274</v>
      </c>
      <c r="B159" s="4" t="s">
        <v>80</v>
      </c>
      <c r="C159" s="4">
        <v>11.0</v>
      </c>
      <c r="D159" t="str">
        <f t="shared" si="1"/>
        <v>OAKLAND RAIDERS</v>
      </c>
      <c r="E159" t="str">
        <f t="shared" si="2"/>
        <v>SAN DIEGO CHARGERS</v>
      </c>
      <c r="F159" s="15" t="str">
        <f t="shared" si="3"/>
        <v>4:05</v>
      </c>
      <c r="G159" t="str">
        <f t="shared" si="12"/>
        <v>SunL</v>
      </c>
      <c r="H159" s="4" t="str">
        <f t="shared" si="5"/>
        <v>0.4065</v>
      </c>
      <c r="I159" t="str">
        <f t="shared" si="6"/>
        <v>-0.313</v>
      </c>
      <c r="J159" t="str">
        <f t="shared" si="7"/>
        <v>2729276</v>
      </c>
    </row>
    <row r="160">
      <c r="A160" s="13" t="s">
        <v>275</v>
      </c>
      <c r="B160" s="4" t="s">
        <v>80</v>
      </c>
      <c r="C160" s="4">
        <v>11.0</v>
      </c>
      <c r="D160" t="str">
        <f t="shared" si="1"/>
        <v>DETROIT LIONS</v>
      </c>
      <c r="E160" t="str">
        <f t="shared" si="2"/>
        <v>ARIZONA CARDINALS</v>
      </c>
      <c r="F160" s="15" t="str">
        <f t="shared" si="3"/>
        <v>4:25</v>
      </c>
      <c r="G160" t="str">
        <f t="shared" si="12"/>
        <v>SunL</v>
      </c>
      <c r="H160" s="4" t="str">
        <f t="shared" si="5"/>
        <v>0.5315</v>
      </c>
      <c r="I160" t="str">
        <f t="shared" si="6"/>
        <v>-0.187</v>
      </c>
      <c r="J160" t="str">
        <f t="shared" si="7"/>
        <v>1844080.5</v>
      </c>
    </row>
    <row r="161">
      <c r="A161" s="13" t="s">
        <v>276</v>
      </c>
      <c r="B161" s="4" t="s">
        <v>80</v>
      </c>
      <c r="C161" s="4">
        <v>11.0</v>
      </c>
      <c r="D161" t="str">
        <f t="shared" si="1"/>
        <v>NEW ENGLAND PATRIOTS</v>
      </c>
      <c r="E161" t="str">
        <f t="shared" si="2"/>
        <v>INDIANAPOLIS COLTS</v>
      </c>
      <c r="F161" s="15" t="str">
        <f t="shared" si="3"/>
        <v>8:30</v>
      </c>
      <c r="G161" t="str">
        <f t="shared" si="12"/>
        <v>SunN</v>
      </c>
      <c r="H161" s="4" t="str">
        <f t="shared" si="5"/>
        <v>0.719</v>
      </c>
      <c r="I161" t="str">
        <f t="shared" si="6"/>
        <v>0.062</v>
      </c>
      <c r="J161" t="str">
        <f t="shared" si="7"/>
        <v>5018434</v>
      </c>
    </row>
    <row r="162">
      <c r="A162" s="13" t="s">
        <v>277</v>
      </c>
      <c r="B162" s="4" t="s">
        <v>111</v>
      </c>
      <c r="C162" s="4">
        <v>11.0</v>
      </c>
      <c r="D162" t="str">
        <f t="shared" si="1"/>
        <v>PITTSBURGH STEELERS</v>
      </c>
      <c r="E162" t="str">
        <f t="shared" si="2"/>
        <v>TENNESSEE TITANS</v>
      </c>
      <c r="F162" s="15" t="str">
        <f t="shared" si="3"/>
        <v>8:30</v>
      </c>
      <c r="G162" t="str">
        <f t="shared" si="12"/>
        <v>MonN1</v>
      </c>
      <c r="H162" s="4" t="str">
        <f t="shared" si="5"/>
        <v>0.469</v>
      </c>
      <c r="I162" t="str">
        <f t="shared" si="6"/>
        <v>0.062</v>
      </c>
      <c r="J162" t="str">
        <f t="shared" si="7"/>
        <v>4060392.5</v>
      </c>
    </row>
    <row r="163">
      <c r="A163" s="13" t="s">
        <v>278</v>
      </c>
      <c r="B163" s="4" t="s">
        <v>78</v>
      </c>
      <c r="C163" s="4">
        <v>12.0</v>
      </c>
      <c r="D163" t="str">
        <f t="shared" si="1"/>
        <v>KANSAS CITY CHIEFS</v>
      </c>
      <c r="E163" t="str">
        <f t="shared" si="2"/>
        <v>OAKLAND RAIDERS</v>
      </c>
      <c r="F163" s="15" t="str">
        <f t="shared" si="3"/>
        <v>8:25</v>
      </c>
      <c r="G163" t="str">
        <f t="shared" si="12"/>
        <v>ThurN</v>
      </c>
      <c r="H163" s="4" t="str">
        <f t="shared" si="5"/>
        <v>0.469</v>
      </c>
      <c r="I163" t="str">
        <f t="shared" si="6"/>
        <v>0.438</v>
      </c>
      <c r="J163" t="str">
        <f t="shared" si="7"/>
        <v>2574318</v>
      </c>
    </row>
    <row r="164">
      <c r="A164" s="13" t="s">
        <v>279</v>
      </c>
      <c r="B164" s="4" t="s">
        <v>80</v>
      </c>
      <c r="C164" s="4">
        <v>12.0</v>
      </c>
      <c r="D164" t="str">
        <f t="shared" si="1"/>
        <v>CLEVELAND BROWNS</v>
      </c>
      <c r="E164" t="str">
        <f t="shared" si="2"/>
        <v>ATLANTA FALCONS</v>
      </c>
      <c r="F164" s="15" t="str">
        <f t="shared" si="3"/>
        <v>1:00</v>
      </c>
      <c r="G164" t="str">
        <f t="shared" si="12"/>
        <v>SunE</v>
      </c>
      <c r="H164" s="4" t="str">
        <f t="shared" si="5"/>
        <v>0.25</v>
      </c>
      <c r="I164" t="str">
        <f t="shared" si="6"/>
        <v>0</v>
      </c>
      <c r="J164" t="str">
        <f t="shared" si="7"/>
        <v>1897210</v>
      </c>
    </row>
    <row r="165">
      <c r="A165" s="13" t="s">
        <v>280</v>
      </c>
      <c r="B165" s="4" t="s">
        <v>80</v>
      </c>
      <c r="C165" s="4">
        <v>12.0</v>
      </c>
      <c r="D165" t="str">
        <f t="shared" si="1"/>
        <v>N.Y. JETS</v>
      </c>
      <c r="E165" t="str">
        <f t="shared" si="2"/>
        <v>BUFFALO BILLS</v>
      </c>
      <c r="F165" s="15" t="str">
        <f t="shared" si="3"/>
        <v>1:00</v>
      </c>
      <c r="G165" t="str">
        <f t="shared" si="12"/>
        <v>SunE</v>
      </c>
      <c r="H165" s="4" t="str">
        <f t="shared" si="5"/>
        <v>0.4375</v>
      </c>
      <c r="I165" t="str">
        <f t="shared" si="6"/>
        <v>0.125</v>
      </c>
      <c r="J165" t="str">
        <f t="shared" si="7"/>
        <v>1844880.5</v>
      </c>
    </row>
    <row r="166">
      <c r="A166" s="13" t="s">
        <v>281</v>
      </c>
      <c r="B166" s="4" t="s">
        <v>80</v>
      </c>
      <c r="C166" s="4">
        <v>12.0</v>
      </c>
      <c r="D166" t="str">
        <f t="shared" si="1"/>
        <v>TAMPA BAY BUCCANEERS</v>
      </c>
      <c r="E166" t="str">
        <f t="shared" si="2"/>
        <v>CHICAGO BEARS</v>
      </c>
      <c r="F166" s="15" t="str">
        <f t="shared" si="3"/>
        <v>1:00</v>
      </c>
      <c r="G166" t="str">
        <f t="shared" si="12"/>
        <v>SunE</v>
      </c>
      <c r="H166" s="4" t="str">
        <f t="shared" si="5"/>
        <v>0.375</v>
      </c>
      <c r="I166" t="str">
        <f t="shared" si="6"/>
        <v>-0.25</v>
      </c>
      <c r="J166" t="str">
        <f t="shared" si="7"/>
        <v>2942629</v>
      </c>
    </row>
    <row r="167">
      <c r="A167" s="13" t="s">
        <v>282</v>
      </c>
      <c r="B167" s="4" t="s">
        <v>80</v>
      </c>
      <c r="C167" s="4">
        <v>12.0</v>
      </c>
      <c r="D167" t="str">
        <f t="shared" si="1"/>
        <v>CINCINNATI BENGALS</v>
      </c>
      <c r="E167" t="str">
        <f t="shared" si="2"/>
        <v>HOUSTON TEXANS</v>
      </c>
      <c r="F167" s="15" t="str">
        <f t="shared" si="3"/>
        <v>1:00</v>
      </c>
      <c r="G167" t="str">
        <f t="shared" si="12"/>
        <v>SunE</v>
      </c>
      <c r="H167" s="4" t="str">
        <f t="shared" si="5"/>
        <v>0.4065</v>
      </c>
      <c r="I167" t="str">
        <f t="shared" si="6"/>
        <v>0.563</v>
      </c>
      <c r="J167" t="str">
        <f t="shared" si="7"/>
        <v>1994261</v>
      </c>
    </row>
    <row r="168">
      <c r="A168" s="13" t="s">
        <v>283</v>
      </c>
      <c r="B168" s="4" t="s">
        <v>80</v>
      </c>
      <c r="C168" s="4">
        <v>12.0</v>
      </c>
      <c r="D168" t="str">
        <f t="shared" si="1"/>
        <v>JACKSONVILLE JAGUARS</v>
      </c>
      <c r="E168" t="str">
        <f t="shared" si="2"/>
        <v>INDIANAPOLIS COLTS</v>
      </c>
      <c r="F168" s="15" t="str">
        <f t="shared" si="3"/>
        <v>1:00</v>
      </c>
      <c r="G168" t="str">
        <f t="shared" si="12"/>
        <v>SunE</v>
      </c>
      <c r="H168" s="4" t="str">
        <f t="shared" si="5"/>
        <v>0.469</v>
      </c>
      <c r="I168" t="str">
        <f t="shared" si="6"/>
        <v>-0.438</v>
      </c>
      <c r="J168" t="str">
        <f t="shared" si="7"/>
        <v>1669577</v>
      </c>
    </row>
    <row r="169">
      <c r="A169" s="13" t="s">
        <v>284</v>
      </c>
      <c r="B169" s="4" t="s">
        <v>80</v>
      </c>
      <c r="C169" s="4">
        <v>12.0</v>
      </c>
      <c r="D169" t="str">
        <f t="shared" si="1"/>
        <v>GREEN BAY PACKERS</v>
      </c>
      <c r="E169" t="str">
        <f t="shared" si="2"/>
        <v>MINNESOTA VIKINGS</v>
      </c>
      <c r="F169" s="15" t="str">
        <f t="shared" si="3"/>
        <v>1:00</v>
      </c>
      <c r="G169" t="str">
        <f t="shared" si="12"/>
        <v>SunE</v>
      </c>
      <c r="H169" s="4" t="str">
        <f t="shared" si="5"/>
        <v>0.4375</v>
      </c>
      <c r="I169" t="str">
        <f t="shared" si="6"/>
        <v>0.187</v>
      </c>
      <c r="J169" t="str">
        <f t="shared" si="7"/>
        <v>4075196</v>
      </c>
    </row>
    <row r="170">
      <c r="A170" s="13" t="s">
        <v>285</v>
      </c>
      <c r="B170" s="4" t="s">
        <v>80</v>
      </c>
      <c r="C170" s="4">
        <v>12.0</v>
      </c>
      <c r="D170" t="str">
        <f t="shared" si="1"/>
        <v>DETROIT LIONS</v>
      </c>
      <c r="E170" t="str">
        <f t="shared" si="2"/>
        <v>NEW ENGLAND PATRIOTS</v>
      </c>
      <c r="F170" s="15" t="str">
        <f t="shared" si="3"/>
        <v>1:00</v>
      </c>
      <c r="G170" t="str">
        <f t="shared" si="12"/>
        <v>SunE</v>
      </c>
      <c r="H170" s="4" t="str">
        <f t="shared" si="5"/>
        <v>0.594</v>
      </c>
      <c r="I170" t="str">
        <f t="shared" si="6"/>
        <v>-0.312</v>
      </c>
      <c r="J170" t="str">
        <f t="shared" si="7"/>
        <v>4888524.5</v>
      </c>
    </row>
    <row r="171">
      <c r="A171" s="13" t="s">
        <v>286</v>
      </c>
      <c r="B171" s="4" t="s">
        <v>80</v>
      </c>
      <c r="C171" s="4">
        <v>12.0</v>
      </c>
      <c r="D171" t="str">
        <f t="shared" si="1"/>
        <v>TENNESSEE TITANS</v>
      </c>
      <c r="E171" t="str">
        <f t="shared" si="2"/>
        <v>PHILADELPHIA EAGLES</v>
      </c>
      <c r="F171" s="15" t="str">
        <f t="shared" si="3"/>
        <v>1:00</v>
      </c>
      <c r="G171" t="str">
        <f t="shared" si="12"/>
        <v>SunE</v>
      </c>
      <c r="H171" s="4" t="str">
        <f t="shared" si="5"/>
        <v>0.5315</v>
      </c>
      <c r="I171" t="str">
        <f t="shared" si="6"/>
        <v>-0.187</v>
      </c>
      <c r="J171" t="str">
        <f t="shared" si="7"/>
        <v>2380257</v>
      </c>
    </row>
    <row r="172">
      <c r="A172" s="13" t="s">
        <v>287</v>
      </c>
      <c r="B172" s="4" t="s">
        <v>80</v>
      </c>
      <c r="C172" s="4">
        <v>12.0</v>
      </c>
      <c r="D172" t="str">
        <f t="shared" si="1"/>
        <v>ST. LOUIS RAMS</v>
      </c>
      <c r="E172" t="str">
        <f t="shared" si="2"/>
        <v>SAN DIEGO CHARGERS</v>
      </c>
      <c r="F172" s="15" t="str">
        <f t="shared" si="3"/>
        <v>4:05</v>
      </c>
      <c r="G172" t="str">
        <f t="shared" si="12"/>
        <v>SunL</v>
      </c>
      <c r="H172" s="4" t="str">
        <f t="shared" si="5"/>
        <v>0.5005</v>
      </c>
      <c r="I172" t="str">
        <f t="shared" si="6"/>
        <v>-0.125</v>
      </c>
      <c r="J172" t="str">
        <f t="shared" si="7"/>
        <v>1473632.5</v>
      </c>
    </row>
    <row r="173">
      <c r="A173" s="13" t="s">
        <v>288</v>
      </c>
      <c r="B173" s="4" t="s">
        <v>80</v>
      </c>
      <c r="C173" s="4">
        <v>12.0</v>
      </c>
      <c r="D173" t="str">
        <f t="shared" si="1"/>
        <v>ARIZONA CARDINALS</v>
      </c>
      <c r="E173" t="str">
        <f t="shared" si="2"/>
        <v>SEATTLE SEAHAWKS</v>
      </c>
      <c r="F173" s="15" t="str">
        <f t="shared" si="3"/>
        <v>4:05</v>
      </c>
      <c r="G173" t="str">
        <f t="shared" si="12"/>
        <v>SunL</v>
      </c>
      <c r="H173" s="4" t="str">
        <f t="shared" si="5"/>
        <v>0.719</v>
      </c>
      <c r="I173" t="str">
        <f t="shared" si="6"/>
        <v>-0.188</v>
      </c>
      <c r="J173" t="str">
        <f t="shared" si="7"/>
        <v>2915581.5</v>
      </c>
    </row>
    <row r="174">
      <c r="A174" s="13" t="s">
        <v>289</v>
      </c>
      <c r="B174" s="4" t="s">
        <v>80</v>
      </c>
      <c r="C174" s="4">
        <v>12.0</v>
      </c>
      <c r="D174" t="str">
        <f t="shared" si="1"/>
        <v>MIAMI DOLPHINS</v>
      </c>
      <c r="E174" t="str">
        <f t="shared" si="2"/>
        <v>DENVER BRONCOS</v>
      </c>
      <c r="F174" s="15" t="str">
        <f t="shared" si="3"/>
        <v>4:25</v>
      </c>
      <c r="G174" t="str">
        <f t="shared" si="12"/>
        <v>SunL</v>
      </c>
      <c r="H174" s="4" t="str">
        <f t="shared" si="5"/>
        <v>0.6565</v>
      </c>
      <c r="I174" t="str">
        <f t="shared" si="6"/>
        <v>-0.313</v>
      </c>
      <c r="J174" t="str">
        <f t="shared" si="7"/>
        <v>3482193.5</v>
      </c>
    </row>
    <row r="175">
      <c r="A175" s="13" t="s">
        <v>290</v>
      </c>
      <c r="B175" s="4" t="s">
        <v>80</v>
      </c>
      <c r="C175" s="4">
        <v>12.0</v>
      </c>
      <c r="D175" t="str">
        <f t="shared" si="1"/>
        <v>WASHINGTON REDSKINS</v>
      </c>
      <c r="E175" t="str">
        <f t="shared" si="2"/>
        <v>SAN FRANCISCO 49ERS</v>
      </c>
      <c r="F175" s="15" t="str">
        <f t="shared" si="3"/>
        <v>4:25</v>
      </c>
      <c r="G175" t="str">
        <f t="shared" si="12"/>
        <v>SunL</v>
      </c>
      <c r="H175" s="4" t="str">
        <f t="shared" si="5"/>
        <v>0.469</v>
      </c>
      <c r="I175" t="str">
        <f t="shared" si="6"/>
        <v>-0.562</v>
      </c>
      <c r="J175" t="str">
        <f t="shared" si="7"/>
        <v>3636436.5</v>
      </c>
    </row>
    <row r="176">
      <c r="A176" s="13" t="s">
        <v>291</v>
      </c>
      <c r="B176" s="4" t="s">
        <v>80</v>
      </c>
      <c r="C176" s="4">
        <v>12.0</v>
      </c>
      <c r="D176" t="str">
        <f t="shared" si="1"/>
        <v>DALLAS COWBOYS</v>
      </c>
      <c r="E176" t="str">
        <f t="shared" si="2"/>
        <v>N.Y. GIANTS</v>
      </c>
      <c r="F176" s="15" t="str">
        <f t="shared" si="3"/>
        <v>8:30</v>
      </c>
      <c r="G176" t="str">
        <f t="shared" si="12"/>
        <v>SunN</v>
      </c>
      <c r="H176" s="4" t="str">
        <f t="shared" si="5"/>
        <v>0.469</v>
      </c>
      <c r="I176" t="str">
        <f t="shared" si="6"/>
        <v>0.062</v>
      </c>
      <c r="J176" t="str">
        <f t="shared" si="7"/>
        <v>6886937</v>
      </c>
    </row>
    <row r="177">
      <c r="A177" s="13" t="s">
        <v>292</v>
      </c>
      <c r="B177" s="4" t="s">
        <v>111</v>
      </c>
      <c r="C177" s="4">
        <v>12.0</v>
      </c>
      <c r="D177" t="str">
        <f t="shared" si="1"/>
        <v>BALTIMORE RAVENS</v>
      </c>
      <c r="E177" t="str">
        <f t="shared" si="2"/>
        <v>NEW ORLEANS SAINTS</v>
      </c>
      <c r="F177" s="15" t="str">
        <f t="shared" si="3"/>
        <v>8:30</v>
      </c>
      <c r="G177" t="str">
        <f t="shared" si="12"/>
        <v>MonN1</v>
      </c>
      <c r="H177" s="4" t="str">
        <f t="shared" si="5"/>
        <v>0.594</v>
      </c>
      <c r="I177" t="str">
        <f t="shared" si="6"/>
        <v>-0.188</v>
      </c>
      <c r="J177" t="str">
        <f t="shared" si="7"/>
        <v>3750622</v>
      </c>
    </row>
    <row r="178">
      <c r="A178" s="13" t="s">
        <v>293</v>
      </c>
      <c r="B178" s="4" t="s">
        <v>78</v>
      </c>
      <c r="C178" s="4">
        <v>13.0</v>
      </c>
      <c r="D178" t="str">
        <f t="shared" si="1"/>
        <v>CHICAGO BEARS</v>
      </c>
      <c r="E178" t="str">
        <f t="shared" si="2"/>
        <v>DETROIT LIONS</v>
      </c>
      <c r="F178" s="15" t="str">
        <f t="shared" si="3"/>
        <v>12:30</v>
      </c>
      <c r="G178" s="4" t="s">
        <v>4</v>
      </c>
      <c r="H178" s="4" t="str">
        <f t="shared" si="5"/>
        <v>0.469</v>
      </c>
      <c r="I178" t="str">
        <f t="shared" si="6"/>
        <v>0.062</v>
      </c>
      <c r="J178" t="str">
        <f t="shared" si="7"/>
        <v>3560641</v>
      </c>
    </row>
    <row r="179">
      <c r="A179" s="13" t="s">
        <v>294</v>
      </c>
      <c r="B179" s="4" t="s">
        <v>78</v>
      </c>
      <c r="C179" s="4">
        <v>13.0</v>
      </c>
      <c r="D179" t="str">
        <f t="shared" si="1"/>
        <v>PHILADELPHIA EAGLES</v>
      </c>
      <c r="E179" t="str">
        <f t="shared" si="2"/>
        <v>DALLAS COWBOYS</v>
      </c>
      <c r="F179" s="15" t="str">
        <f t="shared" si="3"/>
        <v>4:30</v>
      </c>
      <c r="G179" s="4" t="s">
        <v>6</v>
      </c>
      <c r="H179" s="4" t="str">
        <f t="shared" si="5"/>
        <v>0.5625</v>
      </c>
      <c r="I179" t="str">
        <f t="shared" si="6"/>
        <v>0.125</v>
      </c>
      <c r="J179" t="str">
        <f t="shared" si="7"/>
        <v>6463122.5</v>
      </c>
    </row>
    <row r="180">
      <c r="A180" s="13" t="s">
        <v>295</v>
      </c>
      <c r="B180" s="4" t="s">
        <v>78</v>
      </c>
      <c r="C180" s="4">
        <v>13.0</v>
      </c>
      <c r="D180" t="str">
        <f t="shared" si="1"/>
        <v>SEATTLE SEAHAWKS</v>
      </c>
      <c r="E180" t="str">
        <f t="shared" si="2"/>
        <v>SAN FRANCISCO 49ERS</v>
      </c>
      <c r="F180" s="15" t="str">
        <f t="shared" si="3"/>
        <v>8:30</v>
      </c>
      <c r="G180" t="str">
        <f t="shared" ref="G180:G226" si="13">IF(B180="THURSDAY", IF(F180="1:00","ThurE",IF(F180="4:25","ThurL","ThurN")),IF(B180="SUNDAY",IF(F180="1:00","SunE",IF(OR(F180="4:05",F180="4:25"),"SunL","SunN")),IF(B180="MONDAY","MonN1")))</f>
        <v>ThurN</v>
      </c>
      <c r="H180" s="4" t="str">
        <f t="shared" si="5"/>
        <v>0.7815</v>
      </c>
      <c r="I180" t="str">
        <f t="shared" si="6"/>
        <v>0.063</v>
      </c>
      <c r="J180" t="str">
        <f t="shared" si="7"/>
        <v>4763079.5</v>
      </c>
    </row>
    <row r="181">
      <c r="A181" s="13" t="s">
        <v>296</v>
      </c>
      <c r="B181" s="4" t="s">
        <v>80</v>
      </c>
      <c r="C181" s="4">
        <v>13.0</v>
      </c>
      <c r="D181" t="str">
        <f t="shared" si="1"/>
        <v>SAN DIEGO CHARGERS</v>
      </c>
      <c r="E181" t="str">
        <f t="shared" si="2"/>
        <v>BALTIMORE RAVENS</v>
      </c>
      <c r="F181" s="15" t="str">
        <f t="shared" si="3"/>
        <v>1:00</v>
      </c>
      <c r="G181" t="str">
        <f t="shared" si="13"/>
        <v>SunE</v>
      </c>
      <c r="H181" s="4" t="str">
        <f t="shared" si="5"/>
        <v>0.5315</v>
      </c>
      <c r="I181" t="str">
        <f t="shared" si="6"/>
        <v>0.063</v>
      </c>
      <c r="J181" t="str">
        <f t="shared" si="7"/>
        <v>2461482.5</v>
      </c>
    </row>
    <row r="182">
      <c r="A182" s="13" t="s">
        <v>297</v>
      </c>
      <c r="B182" s="4" t="s">
        <v>80</v>
      </c>
      <c r="C182" s="4">
        <v>13.0</v>
      </c>
      <c r="D182" t="str">
        <f t="shared" si="1"/>
        <v>CLEVELAND BROWNS</v>
      </c>
      <c r="E182" t="str">
        <f t="shared" si="2"/>
        <v>BUFFALO BILLS</v>
      </c>
      <c r="F182" s="15" t="str">
        <f t="shared" si="3"/>
        <v>1:00</v>
      </c>
      <c r="G182" t="str">
        <f t="shared" si="13"/>
        <v>SunE</v>
      </c>
      <c r="H182" s="4" t="str">
        <f t="shared" si="5"/>
        <v>0.3125</v>
      </c>
      <c r="I182" t="str">
        <f t="shared" si="6"/>
        <v>-0.125</v>
      </c>
      <c r="J182" t="str">
        <f t="shared" si="7"/>
        <v>1327867.5</v>
      </c>
    </row>
    <row r="183">
      <c r="A183" s="13" t="s">
        <v>298</v>
      </c>
      <c r="B183" s="4" t="s">
        <v>80</v>
      </c>
      <c r="C183" s="4">
        <v>13.0</v>
      </c>
      <c r="D183" t="str">
        <f t="shared" si="1"/>
        <v>TENNESSEE TITANS</v>
      </c>
      <c r="E183" t="str">
        <f t="shared" si="2"/>
        <v>HOUSTON TEXANS</v>
      </c>
      <c r="F183" s="15" t="str">
        <f t="shared" si="3"/>
        <v>1:00</v>
      </c>
      <c r="G183" t="str">
        <f t="shared" si="13"/>
        <v>SunE</v>
      </c>
      <c r="H183" s="4" t="str">
        <f t="shared" si="5"/>
        <v>0.2815</v>
      </c>
      <c r="I183" t="str">
        <f t="shared" si="6"/>
        <v>0.313</v>
      </c>
      <c r="J183" t="str">
        <f t="shared" si="7"/>
        <v>1825303</v>
      </c>
    </row>
    <row r="184">
      <c r="A184" s="13" t="s">
        <v>299</v>
      </c>
      <c r="B184" s="4" t="s">
        <v>80</v>
      </c>
      <c r="C184" s="4">
        <v>13.0</v>
      </c>
      <c r="D184" t="str">
        <f t="shared" si="1"/>
        <v>WASHINGTON REDSKINS</v>
      </c>
      <c r="E184" t="str">
        <f t="shared" si="2"/>
        <v>INDIANAPOLIS COLTS</v>
      </c>
      <c r="F184" s="15" t="str">
        <f t="shared" si="3"/>
        <v>1:00</v>
      </c>
      <c r="G184" t="str">
        <f t="shared" si="13"/>
        <v>SunE</v>
      </c>
      <c r="H184" s="4" t="str">
        <f t="shared" si="5"/>
        <v>0.438</v>
      </c>
      <c r="I184" t="str">
        <f t="shared" si="6"/>
        <v>-0.5</v>
      </c>
      <c r="J184" t="str">
        <f t="shared" si="7"/>
        <v>2434946.5</v>
      </c>
    </row>
    <row r="185">
      <c r="A185" s="13" t="s">
        <v>300</v>
      </c>
      <c r="B185" s="4" t="s">
        <v>80</v>
      </c>
      <c r="C185" s="4">
        <v>13.0</v>
      </c>
      <c r="D185" t="str">
        <f t="shared" si="1"/>
        <v>N.Y. GIANTS</v>
      </c>
      <c r="E185" t="str">
        <f t="shared" si="2"/>
        <v>JACKSONVILLE JAGUARS</v>
      </c>
      <c r="F185" s="15" t="str">
        <f t="shared" si="3"/>
        <v>1:00</v>
      </c>
      <c r="G185" t="str">
        <f t="shared" si="13"/>
        <v>SunE</v>
      </c>
      <c r="H185" s="4" t="str">
        <f t="shared" si="5"/>
        <v>0.344</v>
      </c>
      <c r="I185" t="str">
        <f t="shared" si="6"/>
        <v>0.188</v>
      </c>
      <c r="J185" t="str">
        <f t="shared" si="7"/>
        <v>2614419</v>
      </c>
    </row>
    <row r="186">
      <c r="A186" s="13" t="s">
        <v>301</v>
      </c>
      <c r="B186" s="4" t="s">
        <v>80</v>
      </c>
      <c r="C186" s="4">
        <v>13.0</v>
      </c>
      <c r="D186" t="str">
        <f t="shared" si="1"/>
        <v>CAROLINA PANTHERS</v>
      </c>
      <c r="E186" t="str">
        <f t="shared" si="2"/>
        <v>MINNESOTA VIKINGS</v>
      </c>
      <c r="F186" s="15" t="str">
        <f t="shared" si="3"/>
        <v>1:00</v>
      </c>
      <c r="G186" t="str">
        <f t="shared" si="13"/>
        <v>SunE</v>
      </c>
      <c r="H186" s="4" t="str">
        <f t="shared" si="5"/>
        <v>0.547</v>
      </c>
      <c r="I186" t="str">
        <f t="shared" si="6"/>
        <v>0.406</v>
      </c>
      <c r="J186" t="str">
        <f t="shared" si="7"/>
        <v>2161928.5</v>
      </c>
    </row>
    <row r="187">
      <c r="A187" s="13" t="s">
        <v>302</v>
      </c>
      <c r="B187" s="4" t="s">
        <v>80</v>
      </c>
      <c r="C187" s="4">
        <v>13.0</v>
      </c>
      <c r="D187" t="str">
        <f t="shared" si="1"/>
        <v>NEW ORLEANS SAINTS</v>
      </c>
      <c r="E187" t="str">
        <f t="shared" si="2"/>
        <v>PITTSBURGH STEELERS</v>
      </c>
      <c r="F187" s="15" t="str">
        <f t="shared" si="3"/>
        <v>1:00</v>
      </c>
      <c r="G187" t="str">
        <f t="shared" si="13"/>
        <v>SunE</v>
      </c>
      <c r="H187" s="4" t="str">
        <f t="shared" si="5"/>
        <v>0.594</v>
      </c>
      <c r="I187" t="str">
        <f t="shared" si="6"/>
        <v>0.188</v>
      </c>
      <c r="J187" t="str">
        <f t="shared" si="7"/>
        <v>5831953</v>
      </c>
    </row>
    <row r="188">
      <c r="A188" s="13" t="s">
        <v>303</v>
      </c>
      <c r="B188" s="4" t="s">
        <v>80</v>
      </c>
      <c r="C188" s="4">
        <v>13.0</v>
      </c>
      <c r="D188" t="str">
        <f t="shared" si="1"/>
        <v>OAKLAND RAIDERS</v>
      </c>
      <c r="E188" t="str">
        <f t="shared" si="2"/>
        <v>ST. LOUIS RAMS</v>
      </c>
      <c r="F188" s="15" t="str">
        <f t="shared" si="3"/>
        <v>1:00</v>
      </c>
      <c r="G188" t="str">
        <f t="shared" si="13"/>
        <v>SunE</v>
      </c>
      <c r="H188" s="4" t="str">
        <f t="shared" si="5"/>
        <v>0.344</v>
      </c>
      <c r="I188" t="str">
        <f t="shared" si="6"/>
        <v>-0.188</v>
      </c>
      <c r="J188" t="str">
        <f t="shared" si="7"/>
        <v>2139605.5</v>
      </c>
    </row>
    <row r="189">
      <c r="A189" s="13" t="s">
        <v>304</v>
      </c>
      <c r="B189" s="4" t="s">
        <v>80</v>
      </c>
      <c r="C189" s="4">
        <v>13.0</v>
      </c>
      <c r="D189" t="str">
        <f t="shared" si="1"/>
        <v>CINCINNATI BENGALS</v>
      </c>
      <c r="E189" t="str">
        <f t="shared" si="2"/>
        <v>TAMPA BAY BUCCANEERS</v>
      </c>
      <c r="F189" s="15" t="str">
        <f t="shared" si="3"/>
        <v>1:00</v>
      </c>
      <c r="G189" t="str">
        <f t="shared" si="13"/>
        <v>SunE</v>
      </c>
      <c r="H189" s="4" t="str">
        <f t="shared" si="5"/>
        <v>0.469</v>
      </c>
      <c r="I189" t="str">
        <f t="shared" si="6"/>
        <v>0.438</v>
      </c>
      <c r="J189" t="str">
        <f t="shared" si="7"/>
        <v>1280266</v>
      </c>
    </row>
    <row r="190">
      <c r="A190" s="13" t="s">
        <v>305</v>
      </c>
      <c r="B190" s="4" t="s">
        <v>80</v>
      </c>
      <c r="C190" s="4">
        <v>13.0</v>
      </c>
      <c r="D190" t="str">
        <f t="shared" si="1"/>
        <v>ARIZONA CARDINALS</v>
      </c>
      <c r="E190" t="str">
        <f t="shared" si="2"/>
        <v>ATLANTA FALCONS</v>
      </c>
      <c r="F190" s="15" t="str">
        <f t="shared" si="3"/>
        <v>4:05</v>
      </c>
      <c r="G190" t="str">
        <f t="shared" si="13"/>
        <v>SunL</v>
      </c>
      <c r="H190" s="4" t="str">
        <f t="shared" si="5"/>
        <v>0.4375</v>
      </c>
      <c r="I190" t="str">
        <f t="shared" si="6"/>
        <v>0.375</v>
      </c>
      <c r="J190" t="str">
        <f t="shared" si="7"/>
        <v>1778013.5</v>
      </c>
    </row>
    <row r="191">
      <c r="A191" s="13" t="s">
        <v>306</v>
      </c>
      <c r="B191" s="4" t="s">
        <v>80</v>
      </c>
      <c r="C191" s="4">
        <v>13.0</v>
      </c>
      <c r="D191" t="str">
        <f t="shared" si="1"/>
        <v>NEW ENGLAND PATRIOTS</v>
      </c>
      <c r="E191" t="str">
        <f t="shared" si="2"/>
        <v>GREEN BAY PACKERS</v>
      </c>
      <c r="F191" s="15" t="str">
        <f t="shared" si="3"/>
        <v>4:25</v>
      </c>
      <c r="G191" t="str">
        <f t="shared" si="13"/>
        <v>SunL</v>
      </c>
      <c r="H191" s="4" t="str">
        <f t="shared" si="5"/>
        <v>0.6405</v>
      </c>
      <c r="I191" t="str">
        <f t="shared" si="6"/>
        <v>0.219</v>
      </c>
      <c r="J191" t="str">
        <f t="shared" si="7"/>
        <v>6651855</v>
      </c>
    </row>
    <row r="192">
      <c r="A192" s="13" t="s">
        <v>307</v>
      </c>
      <c r="B192" s="4" t="s">
        <v>80</v>
      </c>
      <c r="C192" s="4">
        <v>13.0</v>
      </c>
      <c r="D192" t="str">
        <f t="shared" si="1"/>
        <v>DENVER BRONCOS</v>
      </c>
      <c r="E192" t="str">
        <f t="shared" si="2"/>
        <v>KANSAS CITY CHIEFS</v>
      </c>
      <c r="F192" s="15" t="str">
        <f t="shared" si="3"/>
        <v>8:30</v>
      </c>
      <c r="G192" t="str">
        <f t="shared" si="13"/>
        <v>SunN</v>
      </c>
      <c r="H192" s="4" t="str">
        <f t="shared" si="5"/>
        <v>0.7505</v>
      </c>
      <c r="I192" t="str">
        <f t="shared" si="6"/>
        <v>0.125</v>
      </c>
      <c r="J192" t="str">
        <f t="shared" si="7"/>
        <v>3116865.5</v>
      </c>
    </row>
    <row r="193">
      <c r="A193" s="13" t="s">
        <v>308</v>
      </c>
      <c r="B193" s="4" t="s">
        <v>111</v>
      </c>
      <c r="C193" s="4">
        <v>13.0</v>
      </c>
      <c r="D193" t="str">
        <f t="shared" si="1"/>
        <v>MIAMI DOLPHINS</v>
      </c>
      <c r="E193" t="str">
        <f t="shared" si="2"/>
        <v>N.Y. JETS</v>
      </c>
      <c r="F193" s="15" t="str">
        <f t="shared" si="3"/>
        <v>8:30</v>
      </c>
      <c r="G193" t="str">
        <f t="shared" si="13"/>
        <v>MonN1</v>
      </c>
      <c r="H193" s="4" t="str">
        <f t="shared" si="5"/>
        <v>0.5</v>
      </c>
      <c r="I193" t="str">
        <f t="shared" si="6"/>
        <v>0</v>
      </c>
      <c r="J193" t="str">
        <f t="shared" si="7"/>
        <v>2542222</v>
      </c>
    </row>
    <row r="194">
      <c r="A194" s="13" t="s">
        <v>309</v>
      </c>
      <c r="B194" s="4" t="s">
        <v>78</v>
      </c>
      <c r="C194" s="4">
        <v>14.0</v>
      </c>
      <c r="D194" t="str">
        <f t="shared" si="1"/>
        <v>DALLAS COWBOYS</v>
      </c>
      <c r="E194" t="str">
        <f t="shared" si="2"/>
        <v>CHICAGO BEARS</v>
      </c>
      <c r="F194" s="15" t="str">
        <f t="shared" si="3"/>
        <v>8:25</v>
      </c>
      <c r="G194" t="str">
        <f t="shared" si="13"/>
        <v>ThurN</v>
      </c>
      <c r="H194" s="4" t="str">
        <f t="shared" si="5"/>
        <v>0.5</v>
      </c>
      <c r="I194" t="str">
        <f t="shared" si="6"/>
        <v>0</v>
      </c>
      <c r="J194" t="str">
        <f t="shared" si="7"/>
        <v>7012647.5</v>
      </c>
    </row>
    <row r="195">
      <c r="A195" s="13" t="s">
        <v>310</v>
      </c>
      <c r="B195" s="4" t="s">
        <v>80</v>
      </c>
      <c r="C195" s="4">
        <v>14.0</v>
      </c>
      <c r="D195" t="str">
        <f t="shared" si="1"/>
        <v>PITTSBURGH STEELERS</v>
      </c>
      <c r="E195" t="str">
        <f t="shared" si="2"/>
        <v>CINCINNATI BENGALS</v>
      </c>
      <c r="F195" s="15" t="str">
        <f t="shared" si="3"/>
        <v>1:00</v>
      </c>
      <c r="G195" t="str">
        <f t="shared" si="13"/>
        <v>SunE</v>
      </c>
      <c r="H195" s="4" t="str">
        <f t="shared" si="5"/>
        <v>0.594</v>
      </c>
      <c r="I195" t="str">
        <f t="shared" si="6"/>
        <v>-0.188</v>
      </c>
      <c r="J195" t="str">
        <f t="shared" si="7"/>
        <v>4229350.5</v>
      </c>
    </row>
    <row r="196">
      <c r="A196" s="13" t="s">
        <v>311</v>
      </c>
      <c r="B196" s="4" t="s">
        <v>80</v>
      </c>
      <c r="C196" s="4">
        <v>14.0</v>
      </c>
      <c r="D196" t="str">
        <f t="shared" si="1"/>
        <v>INDIANAPOLIS COLTS</v>
      </c>
      <c r="E196" t="str">
        <f t="shared" si="2"/>
        <v>CLEVELAND BROWNS</v>
      </c>
      <c r="F196" s="15" t="str">
        <f t="shared" si="3"/>
        <v>1:00</v>
      </c>
      <c r="G196" t="str">
        <f t="shared" si="13"/>
        <v>SunE</v>
      </c>
      <c r="H196" s="4" t="str">
        <f t="shared" si="5"/>
        <v>0.469</v>
      </c>
      <c r="I196" t="str">
        <f t="shared" si="6"/>
        <v>0.438</v>
      </c>
      <c r="J196" t="str">
        <f t="shared" si="7"/>
        <v>2093186.5</v>
      </c>
    </row>
    <row r="197">
      <c r="A197" s="13" t="s">
        <v>312</v>
      </c>
      <c r="B197" s="4" t="s">
        <v>80</v>
      </c>
      <c r="C197" s="4">
        <v>14.0</v>
      </c>
      <c r="D197" t="str">
        <f t="shared" si="1"/>
        <v>TAMPA BAY BUCCANEERS</v>
      </c>
      <c r="E197" t="str">
        <f t="shared" si="2"/>
        <v>DETROIT LIONS</v>
      </c>
      <c r="F197" s="15" t="str">
        <f t="shared" si="3"/>
        <v>1:00</v>
      </c>
      <c r="G197" t="str">
        <f t="shared" si="13"/>
        <v>SunE</v>
      </c>
      <c r="H197" s="4" t="str">
        <f t="shared" si="5"/>
        <v>0.344</v>
      </c>
      <c r="I197" t="str">
        <f t="shared" si="6"/>
        <v>-0.188</v>
      </c>
      <c r="J197" t="str">
        <f t="shared" si="7"/>
        <v>1742167</v>
      </c>
    </row>
    <row r="198">
      <c r="A198" s="13" t="s">
        <v>313</v>
      </c>
      <c r="B198" s="4" t="s">
        <v>80</v>
      </c>
      <c r="C198" s="4">
        <v>14.0</v>
      </c>
      <c r="D198" t="str">
        <f t="shared" si="1"/>
        <v>HOUSTON TEXANS</v>
      </c>
      <c r="E198" t="str">
        <f t="shared" si="2"/>
        <v>JACKSONVILLE JAGUARS</v>
      </c>
      <c r="F198" s="15" t="str">
        <f t="shared" si="3"/>
        <v>1:00</v>
      </c>
      <c r="G198" t="str">
        <f t="shared" si="13"/>
        <v>SunE</v>
      </c>
      <c r="H198" s="4" t="str">
        <f t="shared" si="5"/>
        <v>0.1875</v>
      </c>
      <c r="I198" t="str">
        <f t="shared" si="6"/>
        <v>-0.125</v>
      </c>
      <c r="J198" t="str">
        <f t="shared" si="7"/>
        <v>1635650.5</v>
      </c>
    </row>
    <row r="199">
      <c r="A199" s="13" t="s">
        <v>314</v>
      </c>
      <c r="B199" s="4" t="s">
        <v>80</v>
      </c>
      <c r="C199" s="4">
        <v>14.0</v>
      </c>
      <c r="D199" t="str">
        <f t="shared" si="1"/>
        <v>BALTIMORE RAVENS</v>
      </c>
      <c r="E199" t="str">
        <f t="shared" si="2"/>
        <v>MIAMI DOLPHINS</v>
      </c>
      <c r="F199" s="15" t="str">
        <f t="shared" si="3"/>
        <v>1:00</v>
      </c>
      <c r="G199" t="str">
        <f t="shared" si="13"/>
        <v>SunE</v>
      </c>
      <c r="H199" s="4" t="str">
        <f t="shared" si="5"/>
        <v>0.5</v>
      </c>
      <c r="I199" t="str">
        <f t="shared" si="6"/>
        <v>0</v>
      </c>
      <c r="J199" t="str">
        <f t="shared" si="7"/>
        <v>2671852.5</v>
      </c>
    </row>
    <row r="200">
      <c r="A200" s="13" t="s">
        <v>315</v>
      </c>
      <c r="B200" s="4" t="s">
        <v>80</v>
      </c>
      <c r="C200" s="4">
        <v>14.0</v>
      </c>
      <c r="D200" t="str">
        <f t="shared" si="1"/>
        <v>N.Y. JETS</v>
      </c>
      <c r="E200" t="str">
        <f t="shared" si="2"/>
        <v>MINNESOTA VIKINGS</v>
      </c>
      <c r="F200" s="15" t="str">
        <f t="shared" si="3"/>
        <v>1:00</v>
      </c>
      <c r="G200" t="str">
        <f t="shared" si="13"/>
        <v>SunE</v>
      </c>
      <c r="H200" s="4" t="str">
        <f t="shared" si="5"/>
        <v>0.422</v>
      </c>
      <c r="I200" t="str">
        <f t="shared" si="6"/>
        <v>0.156</v>
      </c>
      <c r="J200" t="str">
        <f t="shared" si="7"/>
        <v>2431976.5</v>
      </c>
    </row>
    <row r="201">
      <c r="A201" s="13" t="s">
        <v>316</v>
      </c>
      <c r="B201" s="4" t="s">
        <v>80</v>
      </c>
      <c r="C201" s="4">
        <v>14.0</v>
      </c>
      <c r="D201" t="str">
        <f t="shared" si="1"/>
        <v>CAROLINA PANTHERS</v>
      </c>
      <c r="E201" t="str">
        <f t="shared" si="2"/>
        <v>NEW ORLEANS SAINTS</v>
      </c>
      <c r="F201" s="15" t="str">
        <f t="shared" si="3"/>
        <v>1:00</v>
      </c>
      <c r="G201" t="str">
        <f t="shared" si="13"/>
        <v>SunE</v>
      </c>
      <c r="H201" s="4" t="str">
        <f t="shared" si="5"/>
        <v>0.719</v>
      </c>
      <c r="I201" t="str">
        <f t="shared" si="6"/>
        <v>0.062</v>
      </c>
      <c r="J201" t="str">
        <f t="shared" si="7"/>
        <v>3350943.5</v>
      </c>
    </row>
    <row r="202">
      <c r="A202" s="13" t="s">
        <v>317</v>
      </c>
      <c r="B202" s="4" t="s">
        <v>80</v>
      </c>
      <c r="C202" s="4">
        <v>14.0</v>
      </c>
      <c r="D202" t="str">
        <f t="shared" si="1"/>
        <v>N.Y. GIANTS</v>
      </c>
      <c r="E202" t="str">
        <f t="shared" si="2"/>
        <v>TENNESSEE TITANS</v>
      </c>
      <c r="F202" s="15" t="str">
        <f t="shared" si="3"/>
        <v>1:00</v>
      </c>
      <c r="G202" t="str">
        <f t="shared" si="13"/>
        <v>SunE</v>
      </c>
      <c r="H202" s="4" t="str">
        <f t="shared" si="5"/>
        <v>0.438</v>
      </c>
      <c r="I202" t="str">
        <f t="shared" si="6"/>
        <v>0</v>
      </c>
      <c r="J202" t="str">
        <f t="shared" si="7"/>
        <v>2804071.5</v>
      </c>
    </row>
    <row r="203">
      <c r="A203" s="13" t="s">
        <v>318</v>
      </c>
      <c r="B203" s="4" t="s">
        <v>80</v>
      </c>
      <c r="C203" s="4">
        <v>14.0</v>
      </c>
      <c r="D203" t="str">
        <f t="shared" si="1"/>
        <v>ST. LOUIS RAMS</v>
      </c>
      <c r="E203" t="str">
        <f t="shared" si="2"/>
        <v>WASHINGTON REDSKINS</v>
      </c>
      <c r="F203" s="15" t="str">
        <f t="shared" si="3"/>
        <v>1:00</v>
      </c>
      <c r="G203" t="str">
        <f t="shared" si="13"/>
        <v>SunE</v>
      </c>
      <c r="H203" s="4" t="str">
        <f t="shared" si="5"/>
        <v>0.313</v>
      </c>
      <c r="I203" t="str">
        <f t="shared" si="6"/>
        <v>0.25</v>
      </c>
      <c r="J203" t="str">
        <f t="shared" si="7"/>
        <v>1566928.5</v>
      </c>
    </row>
    <row r="204">
      <c r="A204" s="13" t="s">
        <v>319</v>
      </c>
      <c r="B204" s="4" t="s">
        <v>80</v>
      </c>
      <c r="C204" s="4">
        <v>14.0</v>
      </c>
      <c r="D204" t="str">
        <f t="shared" si="1"/>
        <v>KANSAS CITY CHIEFS</v>
      </c>
      <c r="E204" t="str">
        <f t="shared" si="2"/>
        <v>ARIZONA CARDINALS</v>
      </c>
      <c r="F204" s="15" t="str">
        <f t="shared" si="3"/>
        <v/>
      </c>
      <c r="G204" t="str">
        <f t="shared" si="13"/>
        <v>SunN</v>
      </c>
      <c r="H204" s="4" t="str">
        <f t="shared" si="5"/>
        <v>0.6565</v>
      </c>
      <c r="I204" t="str">
        <f t="shared" si="6"/>
        <v>0.063</v>
      </c>
      <c r="J204" t="str">
        <f t="shared" si="7"/>
        <v>1540684.5</v>
      </c>
    </row>
    <row r="205">
      <c r="A205" s="13" t="s">
        <v>320</v>
      </c>
      <c r="B205" s="4" t="s">
        <v>80</v>
      </c>
      <c r="C205" s="4">
        <v>14.0</v>
      </c>
      <c r="D205" t="str">
        <f t="shared" si="1"/>
        <v>BUFFALO BILLS</v>
      </c>
      <c r="E205" t="str">
        <f t="shared" si="2"/>
        <v>DENVER BRONCOS</v>
      </c>
      <c r="F205" s="15" t="str">
        <f t="shared" si="3"/>
        <v>4:05</v>
      </c>
      <c r="G205" t="str">
        <f t="shared" si="13"/>
        <v>SunL</v>
      </c>
      <c r="H205" s="4" t="str">
        <f t="shared" si="5"/>
        <v>0.594</v>
      </c>
      <c r="I205" t="str">
        <f t="shared" si="6"/>
        <v>-0.438</v>
      </c>
      <c r="J205" t="str">
        <f t="shared" si="7"/>
        <v>2784852</v>
      </c>
    </row>
    <row r="206">
      <c r="A206" s="13" t="s">
        <v>321</v>
      </c>
      <c r="B206" s="4" t="s">
        <v>80</v>
      </c>
      <c r="C206" s="4">
        <v>14.0</v>
      </c>
      <c r="D206" t="str">
        <f t="shared" si="1"/>
        <v>SAN FRANCISCO 49ERS</v>
      </c>
      <c r="E206" t="str">
        <f t="shared" si="2"/>
        <v>OAKLAND RAIDERS</v>
      </c>
      <c r="F206" s="15" t="str">
        <f t="shared" si="3"/>
        <v>4:25</v>
      </c>
      <c r="G206" t="str">
        <f t="shared" si="13"/>
        <v>SunL</v>
      </c>
      <c r="H206" s="4" t="str">
        <f t="shared" si="5"/>
        <v>0.5</v>
      </c>
      <c r="I206" t="str">
        <f t="shared" si="6"/>
        <v>0.5</v>
      </c>
      <c r="J206" t="str">
        <f t="shared" si="7"/>
        <v>4209113.5</v>
      </c>
    </row>
    <row r="207">
      <c r="A207" s="13" t="s">
        <v>322</v>
      </c>
      <c r="B207" s="4" t="s">
        <v>80</v>
      </c>
      <c r="C207" s="4">
        <v>14.0</v>
      </c>
      <c r="D207" t="str">
        <f t="shared" si="1"/>
        <v>SEATTLE SEAHAWKS</v>
      </c>
      <c r="E207" t="str">
        <f t="shared" si="2"/>
        <v>PHILADELPHIA EAGLES</v>
      </c>
      <c r="F207" s="15" t="str">
        <f t="shared" si="3"/>
        <v>4:25</v>
      </c>
      <c r="G207" t="str">
        <f t="shared" si="13"/>
        <v>SunL</v>
      </c>
      <c r="H207" s="4" t="str">
        <f t="shared" si="5"/>
        <v>0.719</v>
      </c>
      <c r="I207" t="str">
        <f t="shared" si="6"/>
        <v>0.188</v>
      </c>
      <c r="J207" t="str">
        <f t="shared" si="7"/>
        <v>4082617</v>
      </c>
    </row>
    <row r="208">
      <c r="A208" s="13" t="s">
        <v>323</v>
      </c>
      <c r="B208" s="4" t="s">
        <v>80</v>
      </c>
      <c r="C208" s="4">
        <v>14.0</v>
      </c>
      <c r="D208" t="str">
        <f t="shared" si="1"/>
        <v>NEW ENGLAND PATRIOTS</v>
      </c>
      <c r="E208" t="str">
        <f t="shared" si="2"/>
        <v>SAN DIEGO CHARGERS</v>
      </c>
      <c r="F208" s="15" t="str">
        <f t="shared" si="3"/>
        <v>8:30</v>
      </c>
      <c r="G208" t="str">
        <f t="shared" si="13"/>
        <v>SunN</v>
      </c>
      <c r="H208" s="4" t="str">
        <f t="shared" si="5"/>
        <v>0.6565</v>
      </c>
      <c r="I208" t="str">
        <f t="shared" si="6"/>
        <v>0.187</v>
      </c>
      <c r="J208" t="str">
        <f t="shared" si="7"/>
        <v>4740086.5</v>
      </c>
    </row>
    <row r="209">
      <c r="A209" s="13" t="s">
        <v>324</v>
      </c>
      <c r="B209" s="4" t="s">
        <v>111</v>
      </c>
      <c r="C209" s="4">
        <v>14.0</v>
      </c>
      <c r="D209" t="str">
        <f t="shared" si="1"/>
        <v>ATLANTA FALCONS</v>
      </c>
      <c r="E209" t="str">
        <f t="shared" si="2"/>
        <v>GREEN BAY PACKERS</v>
      </c>
      <c r="F209" s="15" t="str">
        <f t="shared" si="3"/>
        <v>8:30</v>
      </c>
      <c r="G209" t="str">
        <f t="shared" si="13"/>
        <v>MonN1</v>
      </c>
      <c r="H209" s="4" t="str">
        <f t="shared" si="5"/>
        <v>0.3905</v>
      </c>
      <c r="I209" t="str">
        <f t="shared" si="6"/>
        <v>-0.281</v>
      </c>
      <c r="J209" t="str">
        <f t="shared" si="7"/>
        <v>4057442.5</v>
      </c>
    </row>
    <row r="210">
      <c r="A210" s="13" t="s">
        <v>325</v>
      </c>
      <c r="B210" s="4" t="s">
        <v>78</v>
      </c>
      <c r="C210" s="4">
        <v>15.0</v>
      </c>
      <c r="D210" t="str">
        <f t="shared" si="1"/>
        <v>ARIZONA CARDINALS</v>
      </c>
      <c r="E210" t="str">
        <f t="shared" si="2"/>
        <v>ST. LOUIS RAMS</v>
      </c>
      <c r="F210" s="15" t="str">
        <f t="shared" si="3"/>
        <v>8:25</v>
      </c>
      <c r="G210" t="str">
        <f t="shared" si="13"/>
        <v>ThurN</v>
      </c>
      <c r="H210" s="4" t="str">
        <f t="shared" si="5"/>
        <v>0.5315</v>
      </c>
      <c r="I210" t="str">
        <f t="shared" si="6"/>
        <v>0.187</v>
      </c>
      <c r="J210" t="str">
        <f t="shared" si="7"/>
        <v>1105972</v>
      </c>
    </row>
    <row r="211">
      <c r="A211" s="13" t="s">
        <v>326</v>
      </c>
      <c r="B211" s="4" t="s">
        <v>80</v>
      </c>
      <c r="C211" s="4">
        <v>15.0</v>
      </c>
      <c r="D211" t="str">
        <f t="shared" si="1"/>
        <v>PITTSBURGH STEELERS</v>
      </c>
      <c r="E211" t="str">
        <f t="shared" si="2"/>
        <v>ATLANTA FALCONS</v>
      </c>
      <c r="F211" s="15" t="str">
        <f t="shared" si="3"/>
        <v>1:00</v>
      </c>
      <c r="G211" t="str">
        <f t="shared" si="13"/>
        <v>SunE</v>
      </c>
      <c r="H211" s="4" t="str">
        <f t="shared" si="5"/>
        <v>0.375</v>
      </c>
      <c r="I211" t="str">
        <f t="shared" si="6"/>
        <v>0.25</v>
      </c>
      <c r="J211" t="str">
        <f t="shared" si="7"/>
        <v>4625184.5</v>
      </c>
    </row>
    <row r="212">
      <c r="A212" s="13" t="s">
        <v>327</v>
      </c>
      <c r="B212" s="4" t="s">
        <v>80</v>
      </c>
      <c r="C212" s="4">
        <v>15.0</v>
      </c>
      <c r="D212" t="str">
        <f t="shared" si="1"/>
        <v>JACKSONVILLE JAGUARS</v>
      </c>
      <c r="E212" t="str">
        <f t="shared" si="2"/>
        <v>BALTIMORE RAVENS</v>
      </c>
      <c r="F212" s="15" t="str">
        <f t="shared" si="3"/>
        <v>1:00</v>
      </c>
      <c r="G212" t="str">
        <f t="shared" si="13"/>
        <v>SunE</v>
      </c>
      <c r="H212" s="4" t="str">
        <f t="shared" si="5"/>
        <v>0.375</v>
      </c>
      <c r="I212" t="str">
        <f t="shared" si="6"/>
        <v>-0.25</v>
      </c>
      <c r="J212" t="str">
        <f t="shared" si="7"/>
        <v>1789409</v>
      </c>
    </row>
    <row r="213">
      <c r="A213" s="13" t="s">
        <v>328</v>
      </c>
      <c r="B213" s="4" t="s">
        <v>80</v>
      </c>
      <c r="C213" s="4">
        <v>15.0</v>
      </c>
      <c r="D213" t="str">
        <f t="shared" si="1"/>
        <v>GREEN BAY PACKERS</v>
      </c>
      <c r="E213" t="str">
        <f t="shared" si="2"/>
        <v>BUFFALO BILLS</v>
      </c>
      <c r="F213" s="15" t="str">
        <f t="shared" si="3"/>
        <v>1:00</v>
      </c>
      <c r="G213" t="str">
        <f t="shared" si="13"/>
        <v>SunE</v>
      </c>
      <c r="H213" s="4" t="str">
        <f t="shared" si="5"/>
        <v>0.453</v>
      </c>
      <c r="I213" t="str">
        <f t="shared" si="6"/>
        <v>0.156</v>
      </c>
      <c r="J213" t="str">
        <f t="shared" si="7"/>
        <v>3488100</v>
      </c>
    </row>
    <row r="214">
      <c r="A214" s="13" t="s">
        <v>329</v>
      </c>
      <c r="B214" s="4" t="s">
        <v>80</v>
      </c>
      <c r="C214" s="4">
        <v>15.0</v>
      </c>
      <c r="D214" t="str">
        <f t="shared" si="1"/>
        <v>TAMPA BAY BUCCANEERS</v>
      </c>
      <c r="E214" t="str">
        <f t="shared" si="2"/>
        <v>CAROLINA PANTHERS</v>
      </c>
      <c r="F214" s="15" t="str">
        <f t="shared" si="3"/>
        <v>1:00</v>
      </c>
      <c r="G214" t="str">
        <f t="shared" si="13"/>
        <v>SunE</v>
      </c>
      <c r="H214" s="4" t="str">
        <f t="shared" si="5"/>
        <v>0.5</v>
      </c>
      <c r="I214" t="str">
        <f t="shared" si="6"/>
        <v>-0.5</v>
      </c>
      <c r="J214" t="str">
        <f t="shared" si="7"/>
        <v>1592230</v>
      </c>
    </row>
    <row r="215">
      <c r="A215" s="13" t="s">
        <v>330</v>
      </c>
      <c r="B215" s="4" t="s">
        <v>80</v>
      </c>
      <c r="C215" s="4">
        <v>15.0</v>
      </c>
      <c r="D215" t="str">
        <f t="shared" si="1"/>
        <v>CINCINNATI BENGALS</v>
      </c>
      <c r="E215" t="str">
        <f t="shared" si="2"/>
        <v>CLEVELAND BROWNS</v>
      </c>
      <c r="F215" s="15" t="str">
        <f t="shared" si="3"/>
        <v>1:00</v>
      </c>
      <c r="G215" t="str">
        <f t="shared" si="13"/>
        <v>SunE</v>
      </c>
      <c r="H215" s="4" t="str">
        <f t="shared" si="5"/>
        <v>0.469</v>
      </c>
      <c r="I215" t="str">
        <f t="shared" si="6"/>
        <v>0.438</v>
      </c>
      <c r="J215" t="str">
        <f t="shared" si="7"/>
        <v>1501376</v>
      </c>
    </row>
    <row r="216">
      <c r="A216" s="13" t="s">
        <v>331</v>
      </c>
      <c r="B216" s="4" t="s">
        <v>80</v>
      </c>
      <c r="C216" s="4">
        <v>15.0</v>
      </c>
      <c r="D216" t="str">
        <f t="shared" si="1"/>
        <v>MINNESOTA VIKINGS</v>
      </c>
      <c r="E216" t="str">
        <f t="shared" si="2"/>
        <v>DETROIT LIONS</v>
      </c>
      <c r="F216" s="15" t="str">
        <f t="shared" si="3"/>
        <v>1:00</v>
      </c>
      <c r="G216" t="str">
        <f t="shared" si="13"/>
        <v>SunE</v>
      </c>
      <c r="H216" s="4" t="str">
        <f t="shared" si="5"/>
        <v>0.391</v>
      </c>
      <c r="I216" t="str">
        <f t="shared" si="6"/>
        <v>-0.094</v>
      </c>
      <c r="J216" t="str">
        <f t="shared" si="7"/>
        <v>2311865.5</v>
      </c>
    </row>
    <row r="217">
      <c r="A217" s="13" t="s">
        <v>332</v>
      </c>
      <c r="B217" s="4" t="s">
        <v>80</v>
      </c>
      <c r="C217" s="4">
        <v>15.0</v>
      </c>
      <c r="D217" t="str">
        <f t="shared" si="1"/>
        <v>HOUSTON TEXANS</v>
      </c>
      <c r="E217" t="str">
        <f t="shared" si="2"/>
        <v>INDIANAPOLIS COLTS</v>
      </c>
      <c r="F217" s="15" t="str">
        <f t="shared" si="3"/>
        <v>1:00</v>
      </c>
      <c r="G217" t="str">
        <f t="shared" si="13"/>
        <v>SunE</v>
      </c>
      <c r="H217" s="4" t="str">
        <f t="shared" si="5"/>
        <v>0.4065</v>
      </c>
      <c r="I217" t="str">
        <f t="shared" si="6"/>
        <v>-0.563</v>
      </c>
      <c r="J217" t="str">
        <f t="shared" si="7"/>
        <v>2586071.5</v>
      </c>
    </row>
    <row r="218">
      <c r="A218" s="13" t="s">
        <v>333</v>
      </c>
      <c r="B218" s="4" t="s">
        <v>80</v>
      </c>
      <c r="C218" s="4">
        <v>15.0</v>
      </c>
      <c r="D218" t="str">
        <f t="shared" si="1"/>
        <v>OAKLAND RAIDERS</v>
      </c>
      <c r="E218" t="str">
        <f t="shared" si="2"/>
        <v>KANSAS CITY CHIEFS</v>
      </c>
      <c r="F218" s="15" t="str">
        <f t="shared" si="3"/>
        <v>1:00</v>
      </c>
      <c r="G218" t="str">
        <f t="shared" si="13"/>
        <v>SunE</v>
      </c>
      <c r="H218" s="4" t="str">
        <f t="shared" si="5"/>
        <v>0.469</v>
      </c>
      <c r="I218" t="str">
        <f t="shared" si="6"/>
        <v>-0.438</v>
      </c>
      <c r="J218" t="str">
        <f t="shared" si="7"/>
        <v>2574318</v>
      </c>
    </row>
    <row r="219">
      <c r="A219" s="13" t="s">
        <v>334</v>
      </c>
      <c r="B219" s="4" t="s">
        <v>80</v>
      </c>
      <c r="C219" s="4">
        <v>15.0</v>
      </c>
      <c r="D219" t="str">
        <f t="shared" si="1"/>
        <v>MIAMI DOLPHINS</v>
      </c>
      <c r="E219" t="str">
        <f t="shared" si="2"/>
        <v>NEW ENGLAND PATRIOTS</v>
      </c>
      <c r="F219" s="15" t="str">
        <f t="shared" si="3"/>
        <v>1:00</v>
      </c>
      <c r="G219" t="str">
        <f t="shared" si="13"/>
        <v>SunE</v>
      </c>
      <c r="H219" s="4" t="str">
        <f t="shared" si="5"/>
        <v>0.625</v>
      </c>
      <c r="I219" t="str">
        <f t="shared" si="6"/>
        <v>-0.25</v>
      </c>
      <c r="J219" t="str">
        <f t="shared" si="7"/>
        <v>4950456.5</v>
      </c>
    </row>
    <row r="220">
      <c r="A220" s="13" t="s">
        <v>335</v>
      </c>
      <c r="B220" s="4" t="s">
        <v>80</v>
      </c>
      <c r="C220" s="4">
        <v>15.0</v>
      </c>
      <c r="D220" t="str">
        <f t="shared" si="1"/>
        <v>WASHINGTON REDSKINS</v>
      </c>
      <c r="E220" t="str">
        <f t="shared" si="2"/>
        <v>N.Y. GIANTS</v>
      </c>
      <c r="F220" s="15" t="str">
        <f t="shared" si="3"/>
        <v>1:00</v>
      </c>
      <c r="G220" t="str">
        <f t="shared" si="13"/>
        <v>SunE</v>
      </c>
      <c r="H220" s="4" t="str">
        <f t="shared" si="5"/>
        <v>0.313</v>
      </c>
      <c r="I220" t="str">
        <f t="shared" si="6"/>
        <v>-0.25</v>
      </c>
      <c r="J220" t="str">
        <f t="shared" si="7"/>
        <v>3379788.5</v>
      </c>
    </row>
    <row r="221">
      <c r="A221" s="13" t="s">
        <v>336</v>
      </c>
      <c r="B221" s="4" t="s">
        <v>80</v>
      </c>
      <c r="C221" s="4">
        <v>15.0</v>
      </c>
      <c r="D221" t="str">
        <f t="shared" si="1"/>
        <v>DENVER BRONCOS</v>
      </c>
      <c r="E221" t="str">
        <f t="shared" si="2"/>
        <v>SAN DIEGO CHARGERS</v>
      </c>
      <c r="F221" s="15" t="str">
        <f t="shared" si="3"/>
        <v>4:05</v>
      </c>
      <c r="G221" t="str">
        <f t="shared" si="13"/>
        <v>SunL</v>
      </c>
      <c r="H221" s="4" t="str">
        <f t="shared" si="5"/>
        <v>0.688</v>
      </c>
      <c r="I221" t="str">
        <f t="shared" si="6"/>
        <v>0.25</v>
      </c>
      <c r="J221" t="str">
        <f t="shared" si="7"/>
        <v>3271823.5</v>
      </c>
    </row>
    <row r="222">
      <c r="A222" s="13" t="s">
        <v>337</v>
      </c>
      <c r="B222" s="4" t="s">
        <v>80</v>
      </c>
      <c r="C222" s="4">
        <v>15.0</v>
      </c>
      <c r="D222" t="str">
        <f t="shared" si="1"/>
        <v>N.Y. JETS</v>
      </c>
      <c r="E222" t="str">
        <f t="shared" si="2"/>
        <v>TENNESSEE TITANS</v>
      </c>
      <c r="F222" s="15" t="str">
        <f t="shared" si="3"/>
        <v>4:05</v>
      </c>
      <c r="G222" t="str">
        <f t="shared" si="13"/>
        <v>SunL</v>
      </c>
      <c r="H222" s="4" t="str">
        <f t="shared" si="5"/>
        <v>0.469</v>
      </c>
      <c r="I222" t="str">
        <f t="shared" si="6"/>
        <v>0.062</v>
      </c>
      <c r="J222" t="str">
        <f t="shared" si="7"/>
        <v>1849431</v>
      </c>
    </row>
    <row r="223">
      <c r="A223" s="13" t="s">
        <v>338</v>
      </c>
      <c r="B223" s="4" t="s">
        <v>80</v>
      </c>
      <c r="C223" s="4">
        <v>15.0</v>
      </c>
      <c r="D223" t="str">
        <f t="shared" si="1"/>
        <v>SAN FRANCISCO 49ERS</v>
      </c>
      <c r="E223" t="str">
        <f t="shared" si="2"/>
        <v>SEATTLE SEAHAWKS</v>
      </c>
      <c r="F223" s="15" t="str">
        <f t="shared" si="3"/>
        <v>4:25</v>
      </c>
      <c r="G223" t="str">
        <f t="shared" si="13"/>
        <v>SunL</v>
      </c>
      <c r="H223" s="4" t="str">
        <f t="shared" si="5"/>
        <v>0.7815</v>
      </c>
      <c r="I223" t="str">
        <f t="shared" si="6"/>
        <v>-0.063</v>
      </c>
      <c r="J223" t="str">
        <f t="shared" si="7"/>
        <v>4763079.5</v>
      </c>
    </row>
    <row r="224">
      <c r="A224" s="13" t="s">
        <v>339</v>
      </c>
      <c r="B224" s="4" t="s">
        <v>80</v>
      </c>
      <c r="C224" s="4">
        <v>15.0</v>
      </c>
      <c r="D224" t="str">
        <f t="shared" si="1"/>
        <v>DALLAS COWBOYS</v>
      </c>
      <c r="E224" t="str">
        <f t="shared" si="2"/>
        <v>PHILADELPHIA EAGLES</v>
      </c>
      <c r="F224" s="15" t="str">
        <f t="shared" si="3"/>
        <v>8:30</v>
      </c>
      <c r="G224" t="str">
        <f t="shared" si="13"/>
        <v>SunN</v>
      </c>
      <c r="H224" s="4" t="str">
        <f t="shared" si="5"/>
        <v>0.5625</v>
      </c>
      <c r="I224" t="str">
        <f t="shared" si="6"/>
        <v>-0.125</v>
      </c>
      <c r="J224" t="str">
        <f t="shared" si="7"/>
        <v>6463122.5</v>
      </c>
    </row>
    <row r="225">
      <c r="A225" s="13" t="s">
        <v>340</v>
      </c>
      <c r="B225" s="4" t="s">
        <v>111</v>
      </c>
      <c r="C225" s="4">
        <v>15.0</v>
      </c>
      <c r="D225" t="str">
        <f t="shared" si="1"/>
        <v>NEW ORLEANS SAINTS</v>
      </c>
      <c r="E225" t="str">
        <f t="shared" si="2"/>
        <v>CHICAGO BEARS</v>
      </c>
      <c r="F225" s="15" t="str">
        <f t="shared" si="3"/>
        <v>8:30</v>
      </c>
      <c r="G225" t="str">
        <f t="shared" si="13"/>
        <v>MonN1</v>
      </c>
      <c r="H225" s="4" t="str">
        <f t="shared" si="5"/>
        <v>0.594</v>
      </c>
      <c r="I225" t="str">
        <f t="shared" si="6"/>
        <v>0.188</v>
      </c>
      <c r="J225" t="str">
        <f t="shared" si="7"/>
        <v>4701342.5</v>
      </c>
    </row>
    <row r="226">
      <c r="A226" s="13" t="s">
        <v>341</v>
      </c>
      <c r="B226" s="4" t="s">
        <v>78</v>
      </c>
      <c r="C226" s="4">
        <v>16.0</v>
      </c>
      <c r="D226" t="str">
        <f t="shared" si="1"/>
        <v>TENNESSEE TITANS</v>
      </c>
      <c r="E226" t="str">
        <f t="shared" si="2"/>
        <v>JACKSONVILLE JAGUARS</v>
      </c>
      <c r="F226" s="15" t="str">
        <f t="shared" si="3"/>
        <v>8:25</v>
      </c>
      <c r="G226" t="str">
        <f t="shared" si="13"/>
        <v>ThurN</v>
      </c>
      <c r="H226" s="4" t="str">
        <f t="shared" si="5"/>
        <v>0.344</v>
      </c>
      <c r="I226" t="str">
        <f t="shared" si="6"/>
        <v>0.188</v>
      </c>
      <c r="J226" t="str">
        <f t="shared" si="7"/>
        <v>908808.5</v>
      </c>
    </row>
    <row r="227">
      <c r="A227" s="13" t="s">
        <v>342</v>
      </c>
      <c r="B227" s="4" t="s">
        <v>343</v>
      </c>
      <c r="C227" s="4">
        <v>16.0</v>
      </c>
      <c r="D227" t="str">
        <f t="shared" si="1"/>
        <v>SAN DIEGO CHARGERS</v>
      </c>
      <c r="E227" t="str">
        <f t="shared" si="2"/>
        <v>SAN FRANCISCO 49ERS</v>
      </c>
      <c r="F227" s="15" t="str">
        <f t="shared" si="3"/>
        <v>#VALUE!</v>
      </c>
      <c r="G227" s="4" t="s">
        <v>8</v>
      </c>
      <c r="H227" s="4" t="str">
        <f t="shared" si="5"/>
        <v>0.6565</v>
      </c>
      <c r="I227" t="str">
        <f t="shared" si="6"/>
        <v>-0.187</v>
      </c>
      <c r="J227" t="str">
        <f t="shared" si="7"/>
        <v>3543140.5</v>
      </c>
    </row>
    <row r="228">
      <c r="A228" s="13" t="s">
        <v>344</v>
      </c>
      <c r="B228" s="4" t="s">
        <v>343</v>
      </c>
      <c r="C228" s="4">
        <v>16.0</v>
      </c>
      <c r="D228" t="str">
        <f t="shared" si="1"/>
        <v>PHILADELPHIA EAGLES</v>
      </c>
      <c r="E228" t="str">
        <f t="shared" si="2"/>
        <v>WASHINGTON REDSKINS</v>
      </c>
      <c r="F228" s="15" t="str">
        <f t="shared" si="3"/>
        <v>#VALUE!</v>
      </c>
      <c r="G228" s="4" t="s">
        <v>8</v>
      </c>
      <c r="H228" s="4" t="str">
        <f t="shared" si="5"/>
        <v>0.4065</v>
      </c>
      <c r="I228" t="str">
        <f t="shared" si="6"/>
        <v>0.437</v>
      </c>
      <c r="J228" t="str">
        <f t="shared" si="7"/>
        <v>2955974</v>
      </c>
    </row>
    <row r="229">
      <c r="A229" s="13" t="s">
        <v>345</v>
      </c>
      <c r="B229" s="4" t="s">
        <v>80</v>
      </c>
      <c r="C229" s="4">
        <v>16.0</v>
      </c>
      <c r="D229" t="str">
        <f t="shared" si="1"/>
        <v>CLEVELAND BROWNS</v>
      </c>
      <c r="E229" t="str">
        <f t="shared" si="2"/>
        <v>CAROLINA PANTHERS</v>
      </c>
      <c r="F229" s="15" t="str">
        <f t="shared" si="3"/>
        <v>1:00</v>
      </c>
      <c r="G229" t="str">
        <f t="shared" ref="G229:G257" si="14">IF(B229="THURSDAY", IF(F229="1:00","ThurE",IF(F229="4:25","ThurL","ThurN")),IF(B229="SUNDAY",IF(F229="1:00","SunE",IF(OR(F229="4:05",F229="4:25"),"SunL","SunN")),IF(B229="MONDAY","MonN1")))</f>
        <v>SunE</v>
      </c>
      <c r="H229" s="4" t="str">
        <f t="shared" si="5"/>
        <v>0.5</v>
      </c>
      <c r="I229" t="str">
        <f t="shared" si="6"/>
        <v>-0.5</v>
      </c>
      <c r="J229" t="str">
        <f t="shared" si="7"/>
        <v>1813340</v>
      </c>
    </row>
    <row r="230">
      <c r="A230" s="13" t="s">
        <v>346</v>
      </c>
      <c r="B230" s="4" t="s">
        <v>80</v>
      </c>
      <c r="C230" s="4">
        <v>16.0</v>
      </c>
      <c r="D230" t="str">
        <f t="shared" si="1"/>
        <v>DETROIT LIONS</v>
      </c>
      <c r="E230" t="str">
        <f t="shared" si="2"/>
        <v>CHICAGO BEARS</v>
      </c>
      <c r="F230" s="15" t="str">
        <f t="shared" si="3"/>
        <v>1:00</v>
      </c>
      <c r="G230" t="str">
        <f t="shared" si="14"/>
        <v>SunE</v>
      </c>
      <c r="H230" s="4" t="str">
        <f t="shared" si="5"/>
        <v>0.469</v>
      </c>
      <c r="I230" t="str">
        <f t="shared" si="6"/>
        <v>-0.062</v>
      </c>
      <c r="J230" t="str">
        <f t="shared" si="7"/>
        <v>3560641</v>
      </c>
    </row>
    <row r="231">
      <c r="A231" s="13" t="s">
        <v>347</v>
      </c>
      <c r="B231" s="4" t="s">
        <v>80</v>
      </c>
      <c r="C231" s="4">
        <v>16.0</v>
      </c>
      <c r="D231" t="str">
        <f t="shared" si="1"/>
        <v>BALTIMORE RAVENS</v>
      </c>
      <c r="E231" t="str">
        <f t="shared" si="2"/>
        <v>HOUSTON TEXANS</v>
      </c>
      <c r="F231" s="15" t="str">
        <f t="shared" si="3"/>
        <v>1:00</v>
      </c>
      <c r="G231" t="str">
        <f t="shared" si="14"/>
        <v>SunE</v>
      </c>
      <c r="H231" s="4" t="str">
        <f t="shared" si="5"/>
        <v>0.3125</v>
      </c>
      <c r="I231" t="str">
        <f t="shared" si="6"/>
        <v>0.375</v>
      </c>
      <c r="J231" t="str">
        <f t="shared" si="7"/>
        <v>2705903.5</v>
      </c>
    </row>
    <row r="232">
      <c r="A232" s="13" t="s">
        <v>348</v>
      </c>
      <c r="B232" s="4" t="s">
        <v>80</v>
      </c>
      <c r="C232" s="4">
        <v>16.0</v>
      </c>
      <c r="D232" t="str">
        <f t="shared" si="1"/>
        <v>MINNESOTA VIKINGS</v>
      </c>
      <c r="E232" t="str">
        <f t="shared" si="2"/>
        <v>MIAMI DOLPHINS</v>
      </c>
      <c r="F232" s="15" t="str">
        <f t="shared" si="3"/>
        <v>1:00</v>
      </c>
      <c r="G232" t="str">
        <f t="shared" si="14"/>
        <v>SunE</v>
      </c>
      <c r="H232" s="4" t="str">
        <f t="shared" si="5"/>
        <v>0.422</v>
      </c>
      <c r="I232" t="str">
        <f t="shared" si="6"/>
        <v>-0.156</v>
      </c>
      <c r="J232" t="str">
        <f t="shared" si="7"/>
        <v>2373797.5</v>
      </c>
    </row>
    <row r="233">
      <c r="A233" s="13" t="s">
        <v>349</v>
      </c>
      <c r="B233" s="4" t="s">
        <v>80</v>
      </c>
      <c r="C233" s="4">
        <v>16.0</v>
      </c>
      <c r="D233" t="str">
        <f t="shared" si="1"/>
        <v>ATLANTA FALCONS</v>
      </c>
      <c r="E233" t="str">
        <f t="shared" si="2"/>
        <v>NEW ORLEANS SAINTS</v>
      </c>
      <c r="F233" s="15" t="str">
        <f t="shared" si="3"/>
        <v>1:00</v>
      </c>
      <c r="G233" t="str">
        <f t="shared" si="14"/>
        <v>SunE</v>
      </c>
      <c r="H233" s="4" t="str">
        <f t="shared" si="5"/>
        <v>0.469</v>
      </c>
      <c r="I233" t="str">
        <f t="shared" si="6"/>
        <v>-0.438</v>
      </c>
      <c r="J233" t="str">
        <f t="shared" si="7"/>
        <v>3434813.5</v>
      </c>
    </row>
    <row r="234">
      <c r="A234" s="13" t="s">
        <v>350</v>
      </c>
      <c r="B234" s="4" t="s">
        <v>80</v>
      </c>
      <c r="C234" s="4">
        <v>16.0</v>
      </c>
      <c r="D234" t="str">
        <f t="shared" si="1"/>
        <v>NEW ENGLAND PATRIOTS</v>
      </c>
      <c r="E234" t="str">
        <f t="shared" si="2"/>
        <v>N.Y. JETS</v>
      </c>
      <c r="F234" s="15" t="str">
        <f t="shared" si="3"/>
        <v>1:00</v>
      </c>
      <c r="G234" t="str">
        <f t="shared" si="14"/>
        <v>SunE</v>
      </c>
      <c r="H234" s="4" t="str">
        <f t="shared" si="5"/>
        <v>0.625</v>
      </c>
      <c r="I234" t="str">
        <f t="shared" si="6"/>
        <v>0.25</v>
      </c>
      <c r="J234" t="str">
        <f t="shared" si="7"/>
        <v>5008635.5</v>
      </c>
    </row>
    <row r="235">
      <c r="A235" s="13" t="s">
        <v>351</v>
      </c>
      <c r="B235" s="4" t="s">
        <v>80</v>
      </c>
      <c r="C235" s="4">
        <v>16.0</v>
      </c>
      <c r="D235" t="str">
        <f t="shared" si="1"/>
        <v>KANSAS CITY CHIEFS</v>
      </c>
      <c r="E235" t="str">
        <f t="shared" si="2"/>
        <v>PITTSBURGH STEELERS</v>
      </c>
      <c r="F235" s="15" t="str">
        <f t="shared" si="3"/>
        <v>1:00</v>
      </c>
      <c r="G235" t="str">
        <f t="shared" si="14"/>
        <v>SunE</v>
      </c>
      <c r="H235" s="4" t="str">
        <f t="shared" si="5"/>
        <v>0.594</v>
      </c>
      <c r="I235" t="str">
        <f t="shared" si="6"/>
        <v>0.188</v>
      </c>
      <c r="J235" t="str">
        <f t="shared" si="7"/>
        <v>4387855.5</v>
      </c>
    </row>
    <row r="236">
      <c r="A236" s="13" t="s">
        <v>352</v>
      </c>
      <c r="B236" s="4" t="s">
        <v>80</v>
      </c>
      <c r="C236" s="4">
        <v>16.0</v>
      </c>
      <c r="D236" t="str">
        <f t="shared" si="1"/>
        <v>GREEN BAY PACKERS</v>
      </c>
      <c r="E236" t="str">
        <f t="shared" si="2"/>
        <v>TAMPA BAY BUCCANEERS</v>
      </c>
      <c r="F236" s="15" t="str">
        <f t="shared" si="3"/>
        <v>1:00</v>
      </c>
      <c r="G236" t="str">
        <f t="shared" si="14"/>
        <v>SunE</v>
      </c>
      <c r="H236" s="4" t="str">
        <f t="shared" si="5"/>
        <v>0.3905</v>
      </c>
      <c r="I236" t="str">
        <f t="shared" si="6"/>
        <v>0.281</v>
      </c>
      <c r="J236" t="str">
        <f t="shared" si="7"/>
        <v>3505497.5</v>
      </c>
    </row>
    <row r="237">
      <c r="A237" s="13" t="s">
        <v>353</v>
      </c>
      <c r="B237" s="4" t="s">
        <v>80</v>
      </c>
      <c r="C237" s="4">
        <v>16.0</v>
      </c>
      <c r="D237" t="str">
        <f t="shared" si="1"/>
        <v>N.Y. GIANTS</v>
      </c>
      <c r="E237" t="str">
        <f t="shared" si="2"/>
        <v>ST. LOUIS RAMS</v>
      </c>
      <c r="F237" s="15" t="str">
        <f t="shared" si="3"/>
        <v>3:05</v>
      </c>
      <c r="G237" t="str">
        <f t="shared" si="14"/>
        <v>SunN</v>
      </c>
      <c r="H237" s="4" t="str">
        <f t="shared" si="5"/>
        <v>0.438</v>
      </c>
      <c r="I237" t="str">
        <f t="shared" si="6"/>
        <v>0</v>
      </c>
      <c r="J237" t="str">
        <f t="shared" si="7"/>
        <v>2696822</v>
      </c>
    </row>
    <row r="238">
      <c r="A238" s="13" t="s">
        <v>354</v>
      </c>
      <c r="B238" s="4" t="s">
        <v>80</v>
      </c>
      <c r="C238" s="4">
        <v>16.0</v>
      </c>
      <c r="D238" t="str">
        <f t="shared" si="1"/>
        <v>INDIANAPOLIS COLTS</v>
      </c>
      <c r="E238" t="str">
        <f t="shared" si="2"/>
        <v>DALLAS COWBOYS</v>
      </c>
      <c r="F238" s="15" t="str">
        <f t="shared" si="3"/>
        <v>4:25</v>
      </c>
      <c r="G238" t="str">
        <f t="shared" si="14"/>
        <v>SunL</v>
      </c>
      <c r="H238" s="4" t="str">
        <f t="shared" si="5"/>
        <v>0.594</v>
      </c>
      <c r="I238" t="str">
        <f t="shared" si="6"/>
        <v>0.188</v>
      </c>
      <c r="J238" t="str">
        <f t="shared" si="7"/>
        <v>5942095</v>
      </c>
    </row>
    <row r="239">
      <c r="A239" s="13" t="s">
        <v>355</v>
      </c>
      <c r="B239" s="4" t="s">
        <v>80</v>
      </c>
      <c r="C239" s="4">
        <v>16.0</v>
      </c>
      <c r="D239" t="str">
        <f t="shared" si="1"/>
        <v>BUFFALO BILLS</v>
      </c>
      <c r="E239" t="str">
        <f t="shared" si="2"/>
        <v>OAKLAND RAIDERS</v>
      </c>
      <c r="F239" s="15" t="str">
        <f t="shared" si="3"/>
        <v>4:25</v>
      </c>
      <c r="G239" t="str">
        <f t="shared" si="14"/>
        <v>SunL</v>
      </c>
      <c r="H239" s="4" t="str">
        <f t="shared" si="5"/>
        <v>0.3125</v>
      </c>
      <c r="I239" t="str">
        <f t="shared" si="6"/>
        <v>0.125</v>
      </c>
      <c r="J239" t="str">
        <f t="shared" si="7"/>
        <v>2242304.5</v>
      </c>
    </row>
    <row r="240">
      <c r="A240" s="13" t="s">
        <v>356</v>
      </c>
      <c r="B240" s="4" t="s">
        <v>80</v>
      </c>
      <c r="C240" s="4">
        <v>16.0</v>
      </c>
      <c r="D240" t="str">
        <f t="shared" si="1"/>
        <v>SEATTLE SEAHAWKS</v>
      </c>
      <c r="E240" t="str">
        <f t="shared" si="2"/>
        <v>ARIZONA CARDINALS</v>
      </c>
      <c r="F240" s="15" t="str">
        <f t="shared" si="3"/>
        <v>8:30</v>
      </c>
      <c r="G240" t="str">
        <f t="shared" si="14"/>
        <v>SunN</v>
      </c>
      <c r="H240" s="4" t="str">
        <f t="shared" si="5"/>
        <v>0.719</v>
      </c>
      <c r="I240" t="str">
        <f t="shared" si="6"/>
        <v>0.188</v>
      </c>
      <c r="J240" t="str">
        <f t="shared" si="7"/>
        <v>2915581.5</v>
      </c>
    </row>
    <row r="241">
      <c r="A241" s="13" t="s">
        <v>357</v>
      </c>
      <c r="B241" s="4" t="s">
        <v>111</v>
      </c>
      <c r="C241" s="4">
        <v>16.0</v>
      </c>
      <c r="D241" t="str">
        <f t="shared" si="1"/>
        <v>DENVER BRONCOS</v>
      </c>
      <c r="E241" t="str">
        <f t="shared" si="2"/>
        <v>CINCINNATI BENGALS</v>
      </c>
      <c r="F241" s="15" t="str">
        <f t="shared" si="3"/>
        <v>8:30</v>
      </c>
      <c r="G241" t="str">
        <f t="shared" si="14"/>
        <v>MonN1</v>
      </c>
      <c r="H241" s="4" t="str">
        <f t="shared" si="5"/>
        <v>0.7505</v>
      </c>
      <c r="I241" t="str">
        <f t="shared" si="6"/>
        <v>0.125</v>
      </c>
      <c r="J241" t="str">
        <f t="shared" si="7"/>
        <v>2958360.5</v>
      </c>
    </row>
    <row r="242">
      <c r="A242" s="13" t="s">
        <v>358</v>
      </c>
      <c r="B242" s="4" t="s">
        <v>80</v>
      </c>
      <c r="C242" s="4">
        <v>17.0</v>
      </c>
      <c r="D242" t="str">
        <f t="shared" si="1"/>
        <v>CAROLINA PANTHERS</v>
      </c>
      <c r="E242" t="str">
        <f t="shared" si="2"/>
        <v>ATLANTA FALCONS</v>
      </c>
      <c r="F242" s="15" t="str">
        <f t="shared" si="3"/>
        <v>1:00</v>
      </c>
      <c r="G242" t="str">
        <f t="shared" si="14"/>
        <v>SunE</v>
      </c>
      <c r="H242" s="4" t="str">
        <f t="shared" si="5"/>
        <v>0.5</v>
      </c>
      <c r="I242" t="str">
        <f t="shared" si="6"/>
        <v>0.5</v>
      </c>
      <c r="J242" t="str">
        <f t="shared" si="7"/>
        <v>2144175</v>
      </c>
    </row>
    <row r="243">
      <c r="A243" s="13" t="s">
        <v>359</v>
      </c>
      <c r="B243" s="4" t="s">
        <v>80</v>
      </c>
      <c r="C243" s="4">
        <v>17.0</v>
      </c>
      <c r="D243" t="str">
        <f t="shared" si="1"/>
        <v>CLEVELAND BROWNS</v>
      </c>
      <c r="E243" t="str">
        <f t="shared" si="2"/>
        <v>BALTIMORE RAVENS</v>
      </c>
      <c r="F243" s="15" t="str">
        <f t="shared" si="3"/>
        <v>1:00</v>
      </c>
      <c r="G243" t="str">
        <f t="shared" si="14"/>
        <v>SunE</v>
      </c>
      <c r="H243" s="4" t="str">
        <f t="shared" si="5"/>
        <v>0.375</v>
      </c>
      <c r="I243" t="str">
        <f t="shared" si="6"/>
        <v>-0.25</v>
      </c>
      <c r="J243" t="str">
        <f t="shared" si="7"/>
        <v>2213018.5</v>
      </c>
    </row>
    <row r="244">
      <c r="A244" s="13" t="s">
        <v>360</v>
      </c>
      <c r="B244" s="4" t="s">
        <v>80</v>
      </c>
      <c r="C244" s="4">
        <v>17.0</v>
      </c>
      <c r="D244" t="str">
        <f t="shared" si="1"/>
        <v>DETROIT LIONS</v>
      </c>
      <c r="E244" t="str">
        <f t="shared" si="2"/>
        <v>GREEN BAY PACKERS</v>
      </c>
      <c r="F244" s="15" t="str">
        <f t="shared" si="3"/>
        <v>1:00</v>
      </c>
      <c r="G244" t="str">
        <f t="shared" si="14"/>
        <v>SunE</v>
      </c>
      <c r="H244" s="4" t="str">
        <f t="shared" si="5"/>
        <v>0.4845</v>
      </c>
      <c r="I244" t="str">
        <f t="shared" si="6"/>
        <v>-0.093</v>
      </c>
      <c r="J244" t="str">
        <f t="shared" si="7"/>
        <v>4123509.5</v>
      </c>
    </row>
    <row r="245">
      <c r="A245" s="13" t="s">
        <v>361</v>
      </c>
      <c r="B245" s="4" t="s">
        <v>80</v>
      </c>
      <c r="C245" s="4">
        <v>17.0</v>
      </c>
      <c r="D245" t="str">
        <f t="shared" si="1"/>
        <v>JACKSONVILLE JAGUARS</v>
      </c>
      <c r="E245" t="str">
        <f t="shared" si="2"/>
        <v>HOUSTON TEXANS</v>
      </c>
      <c r="F245" s="15" t="str">
        <f t="shared" si="3"/>
        <v>1:00</v>
      </c>
      <c r="G245" t="str">
        <f t="shared" si="14"/>
        <v>SunE</v>
      </c>
      <c r="H245" s="4" t="str">
        <f t="shared" si="5"/>
        <v>0.1875</v>
      </c>
      <c r="I245" t="str">
        <f t="shared" si="6"/>
        <v>0.125</v>
      </c>
      <c r="J245" t="str">
        <f t="shared" si="7"/>
        <v>1635650.5</v>
      </c>
    </row>
    <row r="246">
      <c r="A246" s="13" t="s">
        <v>362</v>
      </c>
      <c r="B246" s="4" t="s">
        <v>80</v>
      </c>
      <c r="C246" s="4">
        <v>17.0</v>
      </c>
      <c r="D246" t="str">
        <f t="shared" si="1"/>
        <v>SAN DIEGO CHARGERS</v>
      </c>
      <c r="E246" t="str">
        <f t="shared" si="2"/>
        <v>KANSAS CITY CHIEFS</v>
      </c>
      <c r="F246" s="15" t="str">
        <f t="shared" si="3"/>
        <v>1:00</v>
      </c>
      <c r="G246" t="str">
        <f t="shared" si="14"/>
        <v>SunE</v>
      </c>
      <c r="H246" s="4" t="str">
        <f t="shared" si="5"/>
        <v>0.6255</v>
      </c>
      <c r="I246" t="str">
        <f t="shared" si="6"/>
        <v>-0.125</v>
      </c>
      <c r="J246" t="str">
        <f t="shared" si="7"/>
        <v>1908345</v>
      </c>
    </row>
    <row r="247">
      <c r="A247" s="13" t="s">
        <v>363</v>
      </c>
      <c r="B247" s="4" t="s">
        <v>80</v>
      </c>
      <c r="C247" s="4">
        <v>17.0</v>
      </c>
      <c r="D247" t="str">
        <f t="shared" si="1"/>
        <v>N.Y. JETS</v>
      </c>
      <c r="E247" t="str">
        <f t="shared" si="2"/>
        <v>MIAMI DOLPHINS</v>
      </c>
      <c r="F247" s="15" t="str">
        <f t="shared" si="3"/>
        <v>1:00</v>
      </c>
      <c r="G247" t="str">
        <f t="shared" si="14"/>
        <v>SunE</v>
      </c>
      <c r="H247" s="4" t="str">
        <f t="shared" si="5"/>
        <v>0.5</v>
      </c>
      <c r="I247" t="str">
        <f t="shared" si="6"/>
        <v>0</v>
      </c>
      <c r="J247" t="str">
        <f t="shared" si="7"/>
        <v>2542222</v>
      </c>
    </row>
    <row r="248">
      <c r="A248" s="13" t="s">
        <v>364</v>
      </c>
      <c r="B248" s="4" t="s">
        <v>80</v>
      </c>
      <c r="C248" s="4">
        <v>17.0</v>
      </c>
      <c r="D248" t="str">
        <f t="shared" si="1"/>
        <v>CHICAGO BEARS</v>
      </c>
      <c r="E248" t="str">
        <f t="shared" si="2"/>
        <v>MINNESOTA VIKINGS</v>
      </c>
      <c r="F248" s="15" t="str">
        <f t="shared" si="3"/>
        <v>1:00</v>
      </c>
      <c r="G248" t="str">
        <f t="shared" si="14"/>
        <v>SunE</v>
      </c>
      <c r="H248" s="4" t="str">
        <f t="shared" si="5"/>
        <v>0.422</v>
      </c>
      <c r="I248" t="str">
        <f t="shared" si="6"/>
        <v>0.156</v>
      </c>
      <c r="J248" t="str">
        <f t="shared" si="7"/>
        <v>3512327.5</v>
      </c>
    </row>
    <row r="249">
      <c r="A249" s="13" t="s">
        <v>365</v>
      </c>
      <c r="B249" s="4" t="s">
        <v>80</v>
      </c>
      <c r="C249" s="4">
        <v>17.0</v>
      </c>
      <c r="D249" t="str">
        <f t="shared" si="1"/>
        <v>BUFFALO BILLS</v>
      </c>
      <c r="E249" t="str">
        <f t="shared" si="2"/>
        <v>NEW ENGLAND PATRIOTS</v>
      </c>
      <c r="F249" s="15" t="str">
        <f t="shared" si="3"/>
        <v>1:00</v>
      </c>
      <c r="G249" t="str">
        <f t="shared" si="14"/>
        <v>SunE</v>
      </c>
      <c r="H249" s="4" t="str">
        <f t="shared" si="5"/>
        <v>0.5625</v>
      </c>
      <c r="I249" t="str">
        <f t="shared" si="6"/>
        <v>-0.375</v>
      </c>
      <c r="J249" t="str">
        <f t="shared" si="7"/>
        <v>4253115</v>
      </c>
    </row>
    <row r="250">
      <c r="A250" s="13" t="s">
        <v>366</v>
      </c>
      <c r="B250" s="4" t="s">
        <v>80</v>
      </c>
      <c r="C250" s="4">
        <v>17.0</v>
      </c>
      <c r="D250" t="str">
        <f t="shared" si="1"/>
        <v>PHILADELPHIA EAGLES</v>
      </c>
      <c r="E250" t="str">
        <f t="shared" si="2"/>
        <v>N.Y. GIANTS</v>
      </c>
      <c r="F250" s="15" t="str">
        <f t="shared" si="3"/>
        <v>1:00</v>
      </c>
      <c r="G250" t="str">
        <f t="shared" si="14"/>
        <v>SunE</v>
      </c>
      <c r="H250" s="4" t="str">
        <f t="shared" si="5"/>
        <v>0.5315</v>
      </c>
      <c r="I250" t="str">
        <f t="shared" si="6"/>
        <v>0.187</v>
      </c>
      <c r="J250" t="str">
        <f t="shared" si="7"/>
        <v>4085867.5</v>
      </c>
    </row>
    <row r="251">
      <c r="A251" s="13" t="s">
        <v>367</v>
      </c>
      <c r="B251" s="4" t="s">
        <v>80</v>
      </c>
      <c r="C251" s="4">
        <v>17.0</v>
      </c>
      <c r="D251" t="str">
        <f t="shared" si="1"/>
        <v>CINCINNATI BENGALS</v>
      </c>
      <c r="E251" t="str">
        <f t="shared" si="2"/>
        <v>PITTSBURGH STEELERS</v>
      </c>
      <c r="F251" s="15" t="str">
        <f t="shared" si="3"/>
        <v>1:00</v>
      </c>
      <c r="G251" t="str">
        <f t="shared" si="14"/>
        <v>SunE</v>
      </c>
      <c r="H251" s="4" t="str">
        <f t="shared" si="5"/>
        <v>0.594</v>
      </c>
      <c r="I251" t="str">
        <f t="shared" si="6"/>
        <v>0.188</v>
      </c>
      <c r="J251" t="str">
        <f t="shared" si="7"/>
        <v>4229350.5</v>
      </c>
    </row>
    <row r="252">
      <c r="A252" s="13" t="s">
        <v>368</v>
      </c>
      <c r="B252" s="4" t="s">
        <v>80</v>
      </c>
      <c r="C252" s="4">
        <v>17.0</v>
      </c>
      <c r="D252" t="str">
        <f t="shared" si="1"/>
        <v>NEW ORLEANS SAINTS</v>
      </c>
      <c r="E252" t="str">
        <f t="shared" si="2"/>
        <v>TAMPA BAY BUCCANEERS</v>
      </c>
      <c r="F252" s="15" t="str">
        <f t="shared" si="3"/>
        <v>1:00</v>
      </c>
      <c r="G252" t="str">
        <f t="shared" si="14"/>
        <v>SunE</v>
      </c>
      <c r="H252" s="4" t="str">
        <f t="shared" si="5"/>
        <v>0.469</v>
      </c>
      <c r="I252" t="str">
        <f t="shared" si="6"/>
        <v>0.438</v>
      </c>
      <c r="J252" t="str">
        <f t="shared" si="7"/>
        <v>2882868.5</v>
      </c>
    </row>
    <row r="253">
      <c r="A253" s="13" t="s">
        <v>369</v>
      </c>
      <c r="B253" s="4" t="s">
        <v>80</v>
      </c>
      <c r="C253" s="4">
        <v>17.0</v>
      </c>
      <c r="D253" t="str">
        <f t="shared" si="1"/>
        <v>INDIANAPOLIS COLTS</v>
      </c>
      <c r="E253" t="str">
        <f t="shared" si="2"/>
        <v>TENNESSEE TITANS</v>
      </c>
      <c r="F253" s="15" t="str">
        <f t="shared" si="3"/>
        <v>1:00</v>
      </c>
      <c r="G253" t="str">
        <f t="shared" si="14"/>
        <v>SunE</v>
      </c>
      <c r="H253" s="4" t="str">
        <f t="shared" si="5"/>
        <v>0.563</v>
      </c>
      <c r="I253" t="str">
        <f t="shared" si="6"/>
        <v>0.25</v>
      </c>
      <c r="J253" t="str">
        <f t="shared" si="7"/>
        <v>1859229.5</v>
      </c>
    </row>
    <row r="254">
      <c r="A254" s="13" t="s">
        <v>370</v>
      </c>
      <c r="B254" s="4" t="s">
        <v>80</v>
      </c>
      <c r="C254" s="4">
        <v>17.0</v>
      </c>
      <c r="D254" t="str">
        <f t="shared" si="1"/>
        <v>DALLAS COWBOYS</v>
      </c>
      <c r="E254" t="str">
        <f t="shared" si="2"/>
        <v>WASHINGTON REDSKINS</v>
      </c>
      <c r="F254" s="15" t="str">
        <f t="shared" si="3"/>
        <v>1:00</v>
      </c>
      <c r="G254" t="str">
        <f t="shared" si="14"/>
        <v>SunE</v>
      </c>
      <c r="H254" s="4" t="str">
        <f t="shared" si="5"/>
        <v>0.344</v>
      </c>
      <c r="I254" t="str">
        <f t="shared" si="6"/>
        <v>0.312</v>
      </c>
      <c r="J254" t="str">
        <f t="shared" si="7"/>
        <v>5757043.5</v>
      </c>
    </row>
    <row r="255">
      <c r="A255" s="13" t="s">
        <v>371</v>
      </c>
      <c r="B255" s="4" t="s">
        <v>80</v>
      </c>
      <c r="C255" s="4">
        <v>17.0</v>
      </c>
      <c r="D255" t="str">
        <f t="shared" si="1"/>
        <v>OAKLAND RAIDERS</v>
      </c>
      <c r="E255" t="str">
        <f t="shared" si="2"/>
        <v>DENVER BRONCOS</v>
      </c>
      <c r="F255" s="15" t="str">
        <f t="shared" si="3"/>
        <v>4:25</v>
      </c>
      <c r="G255" t="str">
        <f t="shared" si="14"/>
        <v>SunL</v>
      </c>
      <c r="H255" s="4" t="str">
        <f t="shared" si="5"/>
        <v>0.5315</v>
      </c>
      <c r="I255" t="str">
        <f t="shared" si="6"/>
        <v>-0.563</v>
      </c>
      <c r="J255" t="str">
        <f t="shared" si="7"/>
        <v>3937796.5</v>
      </c>
    </row>
    <row r="256">
      <c r="A256" s="13" t="s">
        <v>372</v>
      </c>
      <c r="B256" s="4" t="s">
        <v>80</v>
      </c>
      <c r="C256" s="4">
        <v>17.0</v>
      </c>
      <c r="D256" t="str">
        <f t="shared" si="1"/>
        <v>ARIZONA CARDINALS</v>
      </c>
      <c r="E256" t="str">
        <f t="shared" si="2"/>
        <v>SAN FRANCISCO 49ERS</v>
      </c>
      <c r="F256" s="15" t="str">
        <f t="shared" si="3"/>
        <v>4:25</v>
      </c>
      <c r="G256" t="str">
        <f t="shared" si="14"/>
        <v>SunL</v>
      </c>
      <c r="H256" s="4" t="str">
        <f t="shared" si="5"/>
        <v>0.6875</v>
      </c>
      <c r="I256" t="str">
        <f t="shared" si="6"/>
        <v>-0.125</v>
      </c>
      <c r="J256" t="str">
        <f t="shared" si="7"/>
        <v>3175480</v>
      </c>
    </row>
    <row r="257">
      <c r="A257" s="13" t="s">
        <v>373</v>
      </c>
      <c r="B257" s="4" t="s">
        <v>80</v>
      </c>
      <c r="C257" s="4">
        <v>17.0</v>
      </c>
      <c r="D257" t="str">
        <f t="shared" si="1"/>
        <v>ST. LOUIS RAMS</v>
      </c>
      <c r="E257" t="str">
        <f t="shared" si="2"/>
        <v>SEATTLE SEAHAWKS</v>
      </c>
      <c r="F257" s="15" t="str">
        <f t="shared" si="3"/>
        <v>4:25</v>
      </c>
      <c r="G257" t="str">
        <f t="shared" si="14"/>
        <v>SunL</v>
      </c>
      <c r="H257" s="4" t="str">
        <f t="shared" si="5"/>
        <v>0.6255</v>
      </c>
      <c r="I257" t="str">
        <f t="shared" si="6"/>
        <v>-0.375</v>
      </c>
      <c r="J257" t="str">
        <f t="shared" si="7"/>
        <v>2693571.5</v>
      </c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</sheetData>
  <hyperlinks>
    <hyperlink r:id="rId1" ref="M1"/>
  </hyperlinks>
  <drawing r:id="rId2"/>
</worksheet>
</file>