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hidePivotFieldList="1"/>
  <mc:AlternateContent xmlns:mc="http://schemas.openxmlformats.org/markup-compatibility/2006">
    <mc:Choice Requires="x15">
      <x15ac:absPath xmlns:x15ac="http://schemas.microsoft.com/office/spreadsheetml/2010/11/ac" url="/Users/andrewgarcia072/Desktop/"/>
    </mc:Choice>
  </mc:AlternateContent>
  <xr:revisionPtr revIDLastSave="0" documentId="8_{3E055B36-EB8E-344A-ACFE-2F10C0583550}" xr6:coauthVersionLast="47" xr6:coauthVersionMax="47" xr10:uidLastSave="{00000000-0000-0000-0000-000000000000}"/>
  <bookViews>
    <workbookView xWindow="15860" yWindow="0" windowWidth="17740" windowHeight="21000" activeTab="2" xr2:uid="{00000000-000D-0000-FFFF-FFFF00000000}"/>
  </bookViews>
  <sheets>
    <sheet name="Raw Data" sheetId="1" r:id="rId1"/>
    <sheet name="Team Comparison" sheetId="9" r:id="rId2"/>
    <sheet name="PPG" sheetId="8" r:id="rId3"/>
    <sheet name="TDs (Passing)" sheetId="3" r:id="rId4"/>
    <sheet name="Interactive Heatmap" sheetId="6" r:id="rId5"/>
    <sheet name="Team Performance Comparison" sheetId="10" r:id="rId6"/>
  </sheets>
  <definedNames>
    <definedName name="_xlnm._FilterDatabase" localSheetId="4" hidden="1">'Interactive Heatmap'!$A$3:$I$39</definedName>
  </definedNames>
  <calcPr calcId="191029"/>
  <pivotCaches>
    <pivotCache cacheId="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C8" i="10" s="1"/>
  <c r="C3" i="10"/>
  <c r="B10" i="10" s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2" i="9"/>
  <c r="P37" i="9"/>
  <c r="P36" i="9"/>
  <c r="P35" i="9"/>
  <c r="P34" i="9"/>
  <c r="I34" i="9"/>
  <c r="G34" i="9"/>
  <c r="P33" i="9"/>
  <c r="I33" i="9"/>
  <c r="G33" i="9"/>
  <c r="P32" i="9"/>
  <c r="I32" i="9"/>
  <c r="G32" i="9"/>
  <c r="P31" i="9"/>
  <c r="P30" i="9"/>
  <c r="P29" i="9"/>
  <c r="P28" i="9"/>
  <c r="I28" i="9"/>
  <c r="G28" i="9"/>
  <c r="P27" i="9"/>
  <c r="I27" i="9"/>
  <c r="G27" i="9"/>
  <c r="P26" i="9"/>
  <c r="I26" i="9"/>
  <c r="G26" i="9"/>
  <c r="P25" i="9"/>
  <c r="P24" i="9"/>
  <c r="P23" i="9"/>
  <c r="P22" i="9"/>
  <c r="P21" i="9"/>
  <c r="P20" i="9"/>
  <c r="P19" i="9"/>
  <c r="P18" i="9"/>
  <c r="P17" i="9"/>
  <c r="P16" i="9"/>
  <c r="P15" i="9"/>
  <c r="P14" i="9"/>
  <c r="G14" i="9"/>
  <c r="P13" i="9"/>
  <c r="P12" i="9"/>
  <c r="P11" i="9"/>
  <c r="P10" i="9"/>
  <c r="P9" i="9"/>
  <c r="P8" i="9"/>
  <c r="P7" i="9"/>
  <c r="P6" i="9"/>
  <c r="P5" i="9"/>
  <c r="P4" i="9"/>
  <c r="P3" i="9"/>
  <c r="P2" i="9"/>
  <c r="O37" i="1"/>
  <c r="O36" i="1"/>
  <c r="O35" i="1"/>
  <c r="O34" i="1"/>
  <c r="H34" i="1"/>
  <c r="F34" i="1"/>
  <c r="O33" i="1"/>
  <c r="H33" i="1"/>
  <c r="F33" i="1"/>
  <c r="O32" i="1"/>
  <c r="H32" i="1"/>
  <c r="F32" i="1"/>
  <c r="O31" i="1"/>
  <c r="O30" i="1"/>
  <c r="O29" i="1"/>
  <c r="O28" i="1"/>
  <c r="H28" i="1"/>
  <c r="F28" i="1"/>
  <c r="O27" i="1"/>
  <c r="H27" i="1"/>
  <c r="F27" i="1"/>
  <c r="O26" i="1"/>
  <c r="H26" i="1"/>
  <c r="F26" i="1"/>
  <c r="O25" i="1"/>
  <c r="O24" i="1"/>
  <c r="O23" i="1"/>
  <c r="O22" i="1"/>
  <c r="O21" i="1"/>
  <c r="O20" i="1"/>
  <c r="O19" i="1"/>
  <c r="O18" i="1"/>
  <c r="O17" i="1"/>
  <c r="O16" i="1"/>
  <c r="O15" i="1"/>
  <c r="O14" i="1"/>
  <c r="F14" i="1"/>
  <c r="O13" i="1"/>
  <c r="O12" i="1"/>
  <c r="O11" i="1"/>
  <c r="O10" i="1"/>
  <c r="O9" i="1"/>
  <c r="O8" i="1"/>
  <c r="O7" i="1"/>
  <c r="O6" i="1"/>
  <c r="O5" i="1"/>
  <c r="O4" i="1"/>
  <c r="O3" i="1"/>
  <c r="O2" i="1"/>
  <c r="B8" i="10" l="1"/>
  <c r="B9" i="10"/>
  <c r="C10" i="10"/>
  <c r="D10" i="10" s="1"/>
  <c r="C7" i="10"/>
  <c r="D7" i="10" s="1"/>
  <c r="B7" i="10"/>
  <c r="C13" i="10"/>
  <c r="D13" i="10" s="1"/>
  <c r="B13" i="10"/>
  <c r="C12" i="10"/>
  <c r="D12" i="10" s="1"/>
  <c r="B12" i="10"/>
  <c r="C11" i="10"/>
  <c r="D11" i="10" s="1"/>
  <c r="B11" i="10"/>
  <c r="C9" i="10"/>
  <c r="D9" i="10"/>
  <c r="D8" i="10"/>
</calcChain>
</file>

<file path=xl/sharedStrings.xml><?xml version="1.0" encoding="utf-8"?>
<sst xmlns="http://schemas.openxmlformats.org/spreadsheetml/2006/main" count="330" uniqueCount="84">
  <si>
    <t xml:space="preserve"> </t>
  </si>
  <si>
    <t>Year</t>
  </si>
  <si>
    <t>Record</t>
  </si>
  <si>
    <t>PPG</t>
  </si>
  <si>
    <t>Third Down %</t>
  </si>
  <si>
    <t xml:space="preserve">TD Red Zone % </t>
  </si>
  <si>
    <t>Pass Attempts</t>
  </si>
  <si>
    <t>Completion %</t>
  </si>
  <si>
    <t>Passing Yards</t>
  </si>
  <si>
    <t>Passing Touchdowns</t>
  </si>
  <si>
    <t>Rush Attempts</t>
  </si>
  <si>
    <t>Rushing Yards</t>
  </si>
  <si>
    <t>Rushing Touchdowns</t>
  </si>
  <si>
    <t>Sacks Allowed</t>
  </si>
  <si>
    <t>Pass Play %</t>
  </si>
  <si>
    <t>PPG Allowed</t>
  </si>
  <si>
    <t>Sacks</t>
  </si>
  <si>
    <t>Turnovers</t>
  </si>
  <si>
    <t>Takeaways</t>
  </si>
  <si>
    <t>Field Goals</t>
  </si>
  <si>
    <t>AVG TOP</t>
  </si>
  <si>
    <t>Liberty</t>
  </si>
  <si>
    <t>13-1</t>
  </si>
  <si>
    <t>8-5</t>
  </si>
  <si>
    <t>Delaware</t>
  </si>
  <si>
    <t>9-4</t>
  </si>
  <si>
    <t>5-6</t>
  </si>
  <si>
    <t>14/17</t>
  </si>
  <si>
    <t>NMSU</t>
  </si>
  <si>
    <t>10-5</t>
  </si>
  <si>
    <t>19/24</t>
  </si>
  <si>
    <t>7-6</t>
  </si>
  <si>
    <t>2-10</t>
  </si>
  <si>
    <t>17/22</t>
  </si>
  <si>
    <t>LA Tech</t>
  </si>
  <si>
    <t>3-9</t>
  </si>
  <si>
    <t>14/19</t>
  </si>
  <si>
    <t>18/25</t>
  </si>
  <si>
    <t>17/23</t>
  </si>
  <si>
    <t>Jax State</t>
  </si>
  <si>
    <t>16/22</t>
  </si>
  <si>
    <t>9-2</t>
  </si>
  <si>
    <t>13/18</t>
  </si>
  <si>
    <t>UTEP</t>
  </si>
  <si>
    <t>5-7</t>
  </si>
  <si>
    <t>22/24</t>
  </si>
  <si>
    <t>18/24</t>
  </si>
  <si>
    <t>FIU</t>
  </si>
  <si>
    <t>4-8</t>
  </si>
  <si>
    <t>1-11</t>
  </si>
  <si>
    <t>WKU</t>
  </si>
  <si>
    <t>9-5</t>
  </si>
  <si>
    <t>23/29</t>
  </si>
  <si>
    <t>UAB</t>
  </si>
  <si>
    <t>Middle Tennessee</t>
  </si>
  <si>
    <t>16/19</t>
  </si>
  <si>
    <t>Sam Houston</t>
  </si>
  <si>
    <t>5-4</t>
  </si>
  <si>
    <t>15/21</t>
  </si>
  <si>
    <t>11-1</t>
  </si>
  <si>
    <t>UTSA</t>
  </si>
  <si>
    <t>11-3</t>
  </si>
  <si>
    <t>22/27</t>
  </si>
  <si>
    <t>12-2</t>
  </si>
  <si>
    <t>25/31</t>
  </si>
  <si>
    <t>SUM of Passing Touchdowns</t>
  </si>
  <si>
    <t>Grand Total</t>
  </si>
  <si>
    <t>Team</t>
  </si>
  <si>
    <t>Sum of PPG</t>
  </si>
  <si>
    <t>Row Labels</t>
  </si>
  <si>
    <t>Column Labels</t>
  </si>
  <si>
    <t>Top 5 Schools vs. Delaware</t>
  </si>
  <si>
    <t>All Schools</t>
  </si>
  <si>
    <t>Interactive Heatmap</t>
  </si>
  <si>
    <t>Team-Year</t>
  </si>
  <si>
    <t>Metric Name</t>
  </si>
  <si>
    <t>Year 1</t>
  </si>
  <si>
    <t>Year 2</t>
  </si>
  <si>
    <t>Difference</t>
  </si>
  <si>
    <t>TD Red Zone %</t>
  </si>
  <si>
    <t>Team Comparison</t>
  </si>
  <si>
    <t>Select Year 1:</t>
  </si>
  <si>
    <t>Select Year 2:</t>
  </si>
  <si>
    <t>Select Team: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</si>
</sst>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20"/>
      <color rgb="FF000000"/>
      <name val="Arial (Body)"/>
    </font>
    <font>
      <b/>
      <sz val="22"/>
      <color rgb="FF000000"/>
      <name val="Arial (Body)"/>
    </font>
    <font>
      <b/>
      <sz val="14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10" fontId="1" fillId="0" borderId="0" xfId="0" applyNumberFormat="1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46" fontId="1" fillId="0" borderId="0" xfId="0" applyNumberFormat="1" applyFont="1"/>
    <xf numFmtId="4" fontId="1" fillId="0" borderId="0" xfId="0" applyNumberFormat="1" applyFont="1"/>
    <xf numFmtId="2" fontId="1" fillId="0" borderId="0" xfId="0" applyNumberFormat="1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Border="1"/>
    <xf numFmtId="0" fontId="0" fillId="0" borderId="11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5" xfId="0" applyNumberFormat="1" applyBorder="1"/>
    <xf numFmtId="0" fontId="0" fillId="0" borderId="14" xfId="0" applyBorder="1" applyAlignment="1">
      <alignment horizontal="left"/>
    </xf>
    <xf numFmtId="0" fontId="0" fillId="0" borderId="12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18" xfId="0" applyFont="1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6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[Andrew Garcia - CUSA Data Graphs.xlsx]PPG!PPG Data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PPG for the Top 5 Schools (2021-2023)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PPG!$B$3:$B$4</c:f>
              <c:strCache>
                <c:ptCount val="1"/>
                <c:pt idx="0">
                  <c:v>WKU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PPG!$A$5:$A$8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PPG!$B$5:$B$8</c:f>
              <c:numCache>
                <c:formatCode>General</c:formatCode>
                <c:ptCount val="3"/>
                <c:pt idx="0">
                  <c:v>44.21</c:v>
                </c:pt>
                <c:pt idx="1">
                  <c:v>36.43</c:v>
                </c:pt>
                <c:pt idx="2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7-1A43-811E-DA2E5E671466}"/>
            </c:ext>
          </c:extLst>
        </c:ser>
        <c:ser>
          <c:idx val="1"/>
          <c:order val="1"/>
          <c:tx>
            <c:strRef>
              <c:f>PPG!$C$3:$C$4</c:f>
              <c:strCache>
                <c:ptCount val="1"/>
                <c:pt idx="0">
                  <c:v>UTSA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PPG!$A$5:$A$8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PPG!$C$5:$C$8</c:f>
              <c:numCache>
                <c:formatCode>General</c:formatCode>
                <c:ptCount val="3"/>
                <c:pt idx="0">
                  <c:v>36.9</c:v>
                </c:pt>
                <c:pt idx="1">
                  <c:v>36.799999999999997</c:v>
                </c:pt>
                <c:pt idx="2">
                  <c:v>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3D7-1A43-811E-DA2E5E671466}"/>
            </c:ext>
          </c:extLst>
        </c:ser>
        <c:ser>
          <c:idx val="2"/>
          <c:order val="2"/>
          <c:tx>
            <c:strRef>
              <c:f>PPG!$D$3:$D$4</c:f>
              <c:strCache>
                <c:ptCount val="1"/>
                <c:pt idx="0">
                  <c:v>UTEP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PPG!$A$5:$A$8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PPG!$D$5:$D$8</c:f>
              <c:numCache>
                <c:formatCode>General</c:formatCode>
                <c:ptCount val="3"/>
                <c:pt idx="0">
                  <c:v>25.08</c:v>
                </c:pt>
                <c:pt idx="1">
                  <c:v>24.42</c:v>
                </c:pt>
                <c:pt idx="2">
                  <c:v>19.920000000000002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3D7-1A43-811E-DA2E5E671466}"/>
            </c:ext>
          </c:extLst>
        </c:ser>
        <c:ser>
          <c:idx val="3"/>
          <c:order val="3"/>
          <c:tx>
            <c:strRef>
              <c:f>PPG!$E$3:$E$4</c:f>
              <c:strCache>
                <c:ptCount val="1"/>
                <c:pt idx="0">
                  <c:v>UAB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PPG!$A$5:$A$8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PPG!$E$5:$E$8</c:f>
              <c:numCache>
                <c:formatCode>General</c:formatCode>
                <c:ptCount val="3"/>
                <c:pt idx="0">
                  <c:v>29.54</c:v>
                </c:pt>
                <c:pt idx="1">
                  <c:v>30.08</c:v>
                </c:pt>
                <c:pt idx="2">
                  <c:v>29.92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3D7-1A43-811E-DA2E5E671466}"/>
            </c:ext>
          </c:extLst>
        </c:ser>
        <c:ser>
          <c:idx val="4"/>
          <c:order val="4"/>
          <c:tx>
            <c:strRef>
              <c:f>PPG!$F$3:$F$4</c:f>
              <c:strCache>
                <c:ptCount val="1"/>
                <c:pt idx="0">
                  <c:v>Sam Houston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PPG!$A$5:$A$8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PPG!$F$5:$F$8</c:f>
              <c:numCache>
                <c:formatCode>General</c:formatCode>
                <c:ptCount val="3"/>
                <c:pt idx="0">
                  <c:v>41</c:v>
                </c:pt>
                <c:pt idx="1">
                  <c:v>18.329999999999998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3D7-1A43-811E-DA2E5E671466}"/>
            </c:ext>
          </c:extLst>
        </c:ser>
        <c:ser>
          <c:idx val="5"/>
          <c:order val="5"/>
          <c:tx>
            <c:strRef>
              <c:f>PPG!$G$3:$G$4</c:f>
              <c:strCache>
                <c:ptCount val="1"/>
                <c:pt idx="0">
                  <c:v>Delaware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PPG!$A$5:$A$8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PPG!$G$5:$G$8</c:f>
              <c:numCache>
                <c:formatCode>General</c:formatCode>
                <c:ptCount val="3"/>
                <c:pt idx="0">
                  <c:v>19.73</c:v>
                </c:pt>
                <c:pt idx="1">
                  <c:v>28.15</c:v>
                </c:pt>
                <c:pt idx="2">
                  <c:v>31.62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3D7-1A43-811E-DA2E5E671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355504"/>
        <c:axId val="1340750448"/>
      </c:barChart>
      <c:catAx>
        <c:axId val="180635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50448"/>
        <c:crosses val="autoZero"/>
        <c:auto val="1"/>
        <c:lblAlgn val="ctr"/>
        <c:lblOffset val="100"/>
        <c:noMultiLvlLbl val="0"/>
      </c:catAx>
      <c:valAx>
        <c:axId val="13407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PPG</a:t>
                </a:r>
                <a:r>
                  <a:rPr lang="en-US" baseline="0"/>
                  <a:t> (Points Per Game)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Passing TDs by University in from 2022-23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'TDs (Passing)'!$A$4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'TDs (Passing)'!$B$2:$M$2</c:f>
              <c:strCache>
                <c:ptCount val="12"/>
                <c:pt idx="0">
                  <c:v>Delaware</c:v>
                </c:pt>
                <c:pt idx="1">
                  <c:v>FIU</c:v>
                </c:pt>
                <c:pt idx="2">
                  <c:v>Jax State</c:v>
                </c:pt>
                <c:pt idx="3">
                  <c:v>LA Tech</c:v>
                </c:pt>
                <c:pt idx="4">
                  <c:v>Liberty</c:v>
                </c:pt>
                <c:pt idx="5">
                  <c:v>Middle Tennessee</c:v>
                </c:pt>
                <c:pt idx="6">
                  <c:v>NMSU</c:v>
                </c:pt>
                <c:pt idx="7">
                  <c:v>Sam Houston</c:v>
                </c:pt>
                <c:pt idx="8">
                  <c:v>UAB</c:v>
                </c:pt>
                <c:pt idx="9">
                  <c:v>UTEP</c:v>
                </c:pt>
                <c:pt idx="10">
                  <c:v>UTSA</c:v>
                </c:pt>
                <c:pt idx="11">
                  <c:v>WKU</c:v>
                </c:pt>
              </c:strCache>
            </c:strRef>
          </c:cat>
          <c:val>
            <c:numRef>
              <c:f>'TDs (Passing)'!$B$4:$M$4</c:f>
              <c:numCache>
                <c:formatCode>General</c:formatCode>
                <c:ptCount val="12"/>
                <c:pt idx="0">
                  <c:v>33</c:v>
                </c:pt>
                <c:pt idx="1">
                  <c:v>16</c:v>
                </c:pt>
                <c:pt idx="2">
                  <c:v>11</c:v>
                </c:pt>
                <c:pt idx="3">
                  <c:v>25</c:v>
                </c:pt>
                <c:pt idx="4">
                  <c:v>21</c:v>
                </c:pt>
                <c:pt idx="5">
                  <c:v>21</c:v>
                </c:pt>
                <c:pt idx="6">
                  <c:v>18</c:v>
                </c:pt>
                <c:pt idx="7">
                  <c:v>6</c:v>
                </c:pt>
                <c:pt idx="8">
                  <c:v>15</c:v>
                </c:pt>
                <c:pt idx="9">
                  <c:v>15</c:v>
                </c:pt>
                <c:pt idx="10">
                  <c:v>34</c:v>
                </c:pt>
                <c:pt idx="11">
                  <c:v>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532-0A43-874C-6B55C6D6DE31}"/>
            </c:ext>
          </c:extLst>
        </c:ser>
        <c:ser>
          <c:idx val="1"/>
          <c:order val="1"/>
          <c:tx>
            <c:strRef>
              <c:f>'TDs (Passing)'!$A$5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'TDs (Passing)'!$B$2:$M$2</c:f>
              <c:strCache>
                <c:ptCount val="12"/>
                <c:pt idx="0">
                  <c:v>Delaware</c:v>
                </c:pt>
                <c:pt idx="1">
                  <c:v>FIU</c:v>
                </c:pt>
                <c:pt idx="2">
                  <c:v>Jax State</c:v>
                </c:pt>
                <c:pt idx="3">
                  <c:v>LA Tech</c:v>
                </c:pt>
                <c:pt idx="4">
                  <c:v>Liberty</c:v>
                </c:pt>
                <c:pt idx="5">
                  <c:v>Middle Tennessee</c:v>
                </c:pt>
                <c:pt idx="6">
                  <c:v>NMSU</c:v>
                </c:pt>
                <c:pt idx="7">
                  <c:v>Sam Houston</c:v>
                </c:pt>
                <c:pt idx="8">
                  <c:v>UAB</c:v>
                </c:pt>
                <c:pt idx="9">
                  <c:v>UTEP</c:v>
                </c:pt>
                <c:pt idx="10">
                  <c:v>UTSA</c:v>
                </c:pt>
                <c:pt idx="11">
                  <c:v>WKU</c:v>
                </c:pt>
              </c:strCache>
            </c:strRef>
          </c:cat>
          <c:val>
            <c:numRef>
              <c:f>'TDs (Passing)'!$B$5:$M$5</c:f>
              <c:numCache>
                <c:formatCode>General</c:formatCode>
                <c:ptCount val="12"/>
                <c:pt idx="0">
                  <c:v>27</c:v>
                </c:pt>
                <c:pt idx="1">
                  <c:v>12</c:v>
                </c:pt>
                <c:pt idx="2">
                  <c:v>12</c:v>
                </c:pt>
                <c:pt idx="3">
                  <c:v>16</c:v>
                </c:pt>
                <c:pt idx="4">
                  <c:v>32</c:v>
                </c:pt>
                <c:pt idx="5">
                  <c:v>23</c:v>
                </c:pt>
                <c:pt idx="6">
                  <c:v>28</c:v>
                </c:pt>
                <c:pt idx="7">
                  <c:v>15</c:v>
                </c:pt>
                <c:pt idx="8">
                  <c:v>22</c:v>
                </c:pt>
                <c:pt idx="9">
                  <c:v>13</c:v>
                </c:pt>
                <c:pt idx="10">
                  <c:v>25</c:v>
                </c:pt>
                <c:pt idx="11">
                  <c:v>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532-0A43-874C-6B55C6D6D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93757"/>
        <c:axId val="1044325359"/>
      </c:barChart>
      <c:catAx>
        <c:axId val="77493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Universities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4325359"/>
        <c:crosses val="autoZero"/>
        <c:auto val="1"/>
        <c:lblAlgn val="ctr"/>
        <c:lblOffset val="100"/>
        <c:noMultiLvlLbl val="1"/>
      </c:catAx>
      <c:valAx>
        <c:axId val="1044325359"/>
        <c:scaling>
          <c:orientation val="minMax"/>
          <c:max val="4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 Passing TDs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493757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6301</xdr:rowOff>
    </xdr:from>
    <xdr:to>
      <xdr:col>6</xdr:col>
      <xdr:colOff>277860</xdr:colOff>
      <xdr:row>27</xdr:row>
      <xdr:rowOff>107902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C1C84-EE86-8C14-39DE-73E5A0B90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409575</xdr:colOff>
      <xdr:row>5</xdr:row>
      <xdr:rowOff>114300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Garcia" refreshedDate="45740.72597511574" refreshedVersion="8" recordCount="36" xr:uid="{00000000-000A-0000-FFFF-FFFF00000000}">
  <cacheSource type="worksheet">
    <worksheetSource ref="A1:U37" sheet="Raw Data"/>
  </cacheSource>
  <cacheFields count="21">
    <cacheField name=" " numFmtId="0">
      <sharedItems count="12">
        <s v="Liberty"/>
        <s v="Delaware"/>
        <s v="NMSU"/>
        <s v="LA Tech"/>
        <s v="Jax State"/>
        <s v="UTEP"/>
        <s v="FIU"/>
        <s v="WKU"/>
        <s v="UAB"/>
        <s v="Middle Tennessee"/>
        <s v="Sam Houston"/>
        <s v="UTSA"/>
      </sharedItems>
    </cacheField>
    <cacheField name="Year" numFmtId="0">
      <sharedItems containsSemiMixedTypes="0" containsString="0" containsNumber="1" containsInteger="1" minValue="2021" maxValue="2023" count="3">
        <n v="2023"/>
        <n v="2022"/>
        <n v="2021"/>
      </sharedItems>
    </cacheField>
    <cacheField name="Record" numFmtId="49">
      <sharedItems/>
    </cacheField>
    <cacheField name="PPG" numFmtId="0">
      <sharedItems containsSemiMixedTypes="0" containsString="0" containsNumber="1" minValue="18.329999999999998" maxValue="44.21"/>
    </cacheField>
    <cacheField name="Third Down %" numFmtId="0">
      <sharedItems containsSemiMixedTypes="0" containsString="0" containsNumber="1" minValue="28.4" maxValue="49.37"/>
    </cacheField>
    <cacheField name="TD Red Zone % " numFmtId="0">
      <sharedItems containsSemiMixedTypes="0" containsString="0" containsNumber="1" minValue="45" maxValue="78"/>
    </cacheField>
    <cacheField name="Pass Attempts" numFmtId="0">
      <sharedItems containsSemiMixedTypes="0" containsString="0" containsNumber="1" containsInteger="1" minValue="227" maxValue="697"/>
    </cacheField>
    <cacheField name="Completion %" numFmtId="0">
      <sharedItems containsSemiMixedTypes="0" containsString="0" containsNumber="1" minValue="44.884488448844884" maxValue="71.662763466042151"/>
    </cacheField>
    <cacheField name="Passing Yards" numFmtId="0">
      <sharedItems containsSemiMixedTypes="0" containsString="0" containsNumber="1" containsInteger="1" minValue="1514" maxValue="6072"/>
    </cacheField>
    <cacheField name="Passing Touchdowns" numFmtId="0">
      <sharedItems containsSemiMixedTypes="0" containsString="0" containsNumber="1" containsInteger="1" minValue="6" maxValue="63"/>
    </cacheField>
    <cacheField name="Rush Attempts" numFmtId="0">
      <sharedItems containsSemiMixedTypes="0" containsString="0" containsNumber="1" containsInteger="1" minValue="329" maxValue="670"/>
    </cacheField>
    <cacheField name="Rushing Yards" numFmtId="0">
      <sharedItems containsSemiMixedTypes="0" containsString="0" containsNumber="1" containsInteger="1" minValue="1066" maxValue="4106"/>
    </cacheField>
    <cacheField name="Rushing Touchdowns" numFmtId="0">
      <sharedItems containsSemiMixedTypes="0" containsString="0" containsNumber="1" containsInteger="1" minValue="10" maxValue="39"/>
    </cacheField>
    <cacheField name="Sacks Allowed" numFmtId="0">
      <sharedItems containsSemiMixedTypes="0" containsString="0" containsNumber="1" containsInteger="1" minValue="9" maxValue="52"/>
    </cacheField>
    <cacheField name="Pass Play %" numFmtId="10">
      <sharedItems containsSemiMixedTypes="0" containsString="0" containsNumber="1" minValue="0.31140801644398769" maxValue="0.66634799235181641"/>
    </cacheField>
    <cacheField name="PPG Allowed" numFmtId="0">
      <sharedItems containsSemiMixedTypes="0" containsString="0" containsNumber="1" minValue="18.23" maxValue="40.42"/>
    </cacheField>
    <cacheField name="Sacks" numFmtId="0">
      <sharedItems containsSemiMixedTypes="0" containsString="0" containsNumber="1" minValue="14" maxValue="46"/>
    </cacheField>
    <cacheField name="Turnovers" numFmtId="0">
      <sharedItems containsSemiMixedTypes="0" containsString="0" containsNumber="1" containsInteger="1" minValue="13" maxValue="35"/>
    </cacheField>
    <cacheField name="Takeaways" numFmtId="0">
      <sharedItems containsSemiMixedTypes="0" containsString="0" containsNumber="1" containsInteger="1" minValue="9" maxValue="39"/>
    </cacheField>
    <cacheField name="Field Goals" numFmtId="0">
      <sharedItems containsDate="1" containsMixedTypes="1" minDate="2024-05-09T00:00:00" maxDate="2024-11-19T00:00:00"/>
    </cacheField>
    <cacheField name="AVG TOP" numFmtId="46">
      <sharedItems containsSemiMixedTypes="0" containsNonDate="0" containsDate="1" containsString="0" minDate="1899-12-31T01:10:00" maxDate="1899-12-31T09:48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s v="13-1"/>
    <n v="38.29"/>
    <n v="49.37"/>
    <n v="66.67"/>
    <n v="303"/>
    <n v="58.7"/>
    <n v="2882"/>
    <n v="32"/>
    <n v="670"/>
    <n v="4106"/>
    <n v="39"/>
    <n v="9"/>
    <n v="0.31140801644398769"/>
    <n v="24.29"/>
    <n v="25"/>
    <n v="18"/>
    <n v="25"/>
    <d v="2024-09-15T00:00:00"/>
    <d v="1899-12-31T09:04:00"/>
  </r>
  <r>
    <x v="0"/>
    <x v="1"/>
    <s v="8-5"/>
    <n v="27.54"/>
    <n v="36.57"/>
    <n v="61.7"/>
    <n v="396"/>
    <n v="58.1"/>
    <n v="2815"/>
    <n v="21"/>
    <n v="493"/>
    <n v="2294"/>
    <n v="24"/>
    <n v="41"/>
    <n v="0.44544431946006752"/>
    <n v="24.62"/>
    <n v="45"/>
    <n v="27"/>
    <n v="24"/>
    <d v="2024-11-19T00:00:00"/>
    <d v="1899-12-31T04:38:00"/>
  </r>
  <r>
    <x v="0"/>
    <x v="2"/>
    <s v="8-5"/>
    <n v="33.619999999999997"/>
    <n v="43.13"/>
    <n v="71.11"/>
    <n v="381"/>
    <n v="59.3"/>
    <n v="3315"/>
    <n v="33"/>
    <n v="508"/>
    <n v="2807"/>
    <n v="26"/>
    <n v="52"/>
    <n v="0.42857142857142855"/>
    <n v="21.54"/>
    <n v="37"/>
    <n v="22"/>
    <n v="11"/>
    <d v="2024-05-09T00:00:00"/>
    <d v="1899-12-31T06:20:00"/>
  </r>
  <r>
    <x v="1"/>
    <x v="0"/>
    <s v="9-4"/>
    <n v="31.62"/>
    <n v="43.27"/>
    <n v="60.38"/>
    <n v="441"/>
    <n v="57.82"/>
    <n v="3289"/>
    <n v="27"/>
    <n v="450"/>
    <n v="2083"/>
    <n v="25"/>
    <n v="31"/>
    <n v="0.49494949494949497"/>
    <n v="24"/>
    <n v="21"/>
    <n v="24"/>
    <n v="24"/>
    <d v="2024-08-13T00:00:00"/>
    <d v="1899-12-31T05:39:00"/>
  </r>
  <r>
    <x v="1"/>
    <x v="1"/>
    <s v="8-5"/>
    <n v="28.15"/>
    <n v="41.67"/>
    <n v="60"/>
    <n v="487"/>
    <n v="62.83"/>
    <n v="3450"/>
    <n v="33"/>
    <n v="449"/>
    <n v="1864"/>
    <n v="15"/>
    <n v="29"/>
    <n v="0.52029914529914534"/>
    <n v="18.23"/>
    <n v="24"/>
    <n v="24"/>
    <n v="20"/>
    <d v="2024-06-13T00:00:00"/>
    <d v="1899-12-31T05:46:00"/>
  </r>
  <r>
    <x v="1"/>
    <x v="2"/>
    <s v="5-6"/>
    <n v="19.73"/>
    <n v="30.34"/>
    <n v="53.13"/>
    <n v="290"/>
    <n v="56.21"/>
    <n v="1981"/>
    <n v="12"/>
    <n v="405"/>
    <n v="1317"/>
    <n v="13"/>
    <n v="23"/>
    <n v="0.41726618705035973"/>
    <n v="23.36"/>
    <n v="17"/>
    <n v="16"/>
    <n v="15"/>
    <s v="14/17"/>
    <d v="1899-12-31T06:10:00"/>
  </r>
  <r>
    <x v="2"/>
    <x v="0"/>
    <s v="10-5"/>
    <n v="27.5"/>
    <n v="43.53"/>
    <n v="61.54"/>
    <n v="393"/>
    <n v="59.8"/>
    <n v="3206"/>
    <n v="28"/>
    <n v="526"/>
    <n v="2985"/>
    <n v="22"/>
    <n v="24"/>
    <n v="0.42763873775843309"/>
    <n v="22.8"/>
    <n v="31"/>
    <n v="21"/>
    <n v="16"/>
    <s v="19/24"/>
    <d v="1899-12-31T07:21:00"/>
  </r>
  <r>
    <x v="2"/>
    <x v="1"/>
    <s v="7-6"/>
    <n v="25.46"/>
    <n v="39.020000000000003"/>
    <n v="73.69"/>
    <n v="305"/>
    <n v="52.13"/>
    <n v="2199"/>
    <n v="18"/>
    <n v="454"/>
    <n v="2344"/>
    <n v="25"/>
    <n v="15"/>
    <n v="0.40184453227931488"/>
    <n v="23.92"/>
    <n v="28"/>
    <n v="21"/>
    <n v="15"/>
    <d v="2024-08-13T00:00:00"/>
    <d v="1899-12-31T04:24:00"/>
  </r>
  <r>
    <x v="2"/>
    <x v="2"/>
    <s v="2-10"/>
    <n v="22.58"/>
    <n v="37.700000000000003"/>
    <n v="53.66"/>
    <n v="518"/>
    <n v="57.14"/>
    <n v="3236"/>
    <n v="15"/>
    <n v="371"/>
    <n v="1584"/>
    <n v="15"/>
    <n v="40"/>
    <n v="0.58267716535433067"/>
    <n v="40.42"/>
    <n v="19.5"/>
    <n v="15"/>
    <n v="20"/>
    <s v="17/22"/>
    <d v="1899-12-31T06:31:00"/>
  </r>
  <r>
    <x v="3"/>
    <x v="0"/>
    <s v="3-9"/>
    <n v="25.92"/>
    <n v="30.13"/>
    <n v="62.5"/>
    <n v="423"/>
    <n v="63.7"/>
    <n v="3131"/>
    <n v="16"/>
    <n v="381"/>
    <n v="1495"/>
    <n v="20"/>
    <n v="25"/>
    <n v="0.52611940298507465"/>
    <n v="33.42"/>
    <n v="16"/>
    <n v="18"/>
    <n v="9"/>
    <s v="14/19"/>
    <d v="1899-12-31T05:45:00"/>
  </r>
  <r>
    <x v="3"/>
    <x v="1"/>
    <s v="3-9"/>
    <n v="29"/>
    <n v="36.72"/>
    <n v="46.94"/>
    <n v="434"/>
    <n v="58.5"/>
    <n v="3207"/>
    <n v="25"/>
    <n v="399"/>
    <n v="1833"/>
    <n v="14"/>
    <n v="32"/>
    <n v="0.52100840336134457"/>
    <n v="37.92"/>
    <n v="16"/>
    <n v="25"/>
    <n v="22"/>
    <s v="18/25"/>
    <d v="1899-12-31T05:35:00"/>
  </r>
  <r>
    <x v="3"/>
    <x v="2"/>
    <s v="3-9"/>
    <n v="28"/>
    <n v="40.24"/>
    <n v="54.55"/>
    <n v="411"/>
    <n v="60.3"/>
    <n v="3151"/>
    <n v="22"/>
    <n v="416"/>
    <n v="1808"/>
    <n v="22"/>
    <n v="28"/>
    <n v="0.49697702539298672"/>
    <n v="34"/>
    <n v="20"/>
    <n v="23"/>
    <n v="22"/>
    <s v="17/23"/>
    <d v="1899-12-31T04:31:00"/>
  </r>
  <r>
    <x v="4"/>
    <x v="0"/>
    <s v="9-4"/>
    <n v="30.15"/>
    <n v="37.68"/>
    <n v="64.15094339622641"/>
    <n v="349"/>
    <n v="52.15"/>
    <n v="2223"/>
    <n v="12"/>
    <n v="647"/>
    <n v="3077"/>
    <n v="35"/>
    <n v="39"/>
    <n v="0.35040160642570284"/>
    <n v="21.15"/>
    <n v="16"/>
    <n v="24"/>
    <n v="19"/>
    <s v="16/22"/>
    <d v="1899-12-31T02:43:00"/>
  </r>
  <r>
    <x v="4"/>
    <x v="1"/>
    <s v="9-2"/>
    <n v="36.18"/>
    <n v="43.38"/>
    <n v="68.89"/>
    <n v="227"/>
    <n v="54.63"/>
    <n v="1899"/>
    <n v="11"/>
    <n v="494"/>
    <n v="2761"/>
    <n v="37"/>
    <n v="16"/>
    <n v="0.31484049930651875"/>
    <n v="22.19"/>
    <n v="27"/>
    <n v="20"/>
    <n v="22"/>
    <s v="13/18"/>
    <d v="1899-12-31T01:10:00"/>
  </r>
  <r>
    <x v="4"/>
    <x v="2"/>
    <s v="5-6"/>
    <n v="22"/>
    <n v="41.45"/>
    <n v="54.29"/>
    <n v="358"/>
    <n v="53.35"/>
    <n v="2285"/>
    <n v="13"/>
    <n v="370"/>
    <n v="1676"/>
    <n v="14"/>
    <n v="19"/>
    <n v="0.49175824175824173"/>
    <n v="28.36"/>
    <n v="18"/>
    <n v="16"/>
    <n v="17"/>
    <d v="2024-07-12T00:00:00"/>
    <d v="1899-12-31T04:51:00"/>
  </r>
  <r>
    <x v="5"/>
    <x v="0"/>
    <s v="3-9"/>
    <n v="19.920000000000002"/>
    <n v="32.700000000000003"/>
    <n v="54.29"/>
    <n v="330"/>
    <n v="53.94"/>
    <n v="2612"/>
    <n v="13"/>
    <n v="447"/>
    <n v="1732"/>
    <n v="16"/>
    <n v="30"/>
    <n v="0.42471042471042469"/>
    <n v="28.5"/>
    <n v="26"/>
    <n v="22"/>
    <n v="23"/>
    <d v="2024-10-14T00:00:00"/>
    <d v="1899-12-31T07:06:00"/>
  </r>
  <r>
    <x v="5"/>
    <x v="1"/>
    <s v="5-7"/>
    <n v="24.42"/>
    <n v="39.049999999999997"/>
    <n v="45"/>
    <n v="380"/>
    <n v="53.16"/>
    <n v="2612"/>
    <n v="15"/>
    <n v="464"/>
    <n v="2006"/>
    <n v="14"/>
    <n v="24"/>
    <n v="0.45023696682464454"/>
    <n v="27"/>
    <n v="28"/>
    <n v="30"/>
    <n v="24"/>
    <s v="22/24"/>
    <d v="1899-12-31T09:48:00"/>
  </r>
  <r>
    <x v="5"/>
    <x v="2"/>
    <s v="7-6"/>
    <n v="25.08"/>
    <n v="31.84"/>
    <n v="55.32"/>
    <n v="366"/>
    <n v="54.64"/>
    <n v="3278"/>
    <n v="19"/>
    <n v="482"/>
    <n v="1821"/>
    <n v="18"/>
    <n v="19"/>
    <n v="0.43160377358490565"/>
    <n v="25.23"/>
    <n v="25"/>
    <n v="35"/>
    <n v="22"/>
    <s v="18/24"/>
    <d v="1899-12-31T07:52:00"/>
  </r>
  <r>
    <x v="6"/>
    <x v="0"/>
    <s v="4-8"/>
    <n v="20.079999999999998"/>
    <n v="28.4"/>
    <n v="58.33"/>
    <n v="383"/>
    <n v="57.44"/>
    <n v="2752"/>
    <n v="12"/>
    <n v="380"/>
    <n v="1542"/>
    <n v="17"/>
    <n v="44"/>
    <n v="0.50196592398427264"/>
    <n v="31.83"/>
    <n v="17"/>
    <n v="21"/>
    <n v="12"/>
    <d v="2024-09-12T00:00:00"/>
    <d v="1899-12-31T03:05:00"/>
  </r>
  <r>
    <x v="6"/>
    <x v="1"/>
    <s v="4-8"/>
    <n v="18.670000000000002"/>
    <n v="28.9"/>
    <n v="55.88"/>
    <n v="468"/>
    <n v="57.91"/>
    <n v="2625"/>
    <n v="16"/>
    <n v="356"/>
    <n v="1492"/>
    <n v="11"/>
    <n v="18"/>
    <n v="0.56796116504854366"/>
    <n v="37.25"/>
    <n v="21"/>
    <n v="20"/>
    <n v="16"/>
    <d v="2024-07-12T00:00:00"/>
    <d v="1899-12-31T03:16:00"/>
  </r>
  <r>
    <x v="6"/>
    <x v="2"/>
    <s v="1-11"/>
    <n v="20.329999999999998"/>
    <n v="32.92"/>
    <n v="50"/>
    <n v="379"/>
    <n v="53.3"/>
    <n v="3182"/>
    <n v="20"/>
    <n v="371"/>
    <n v="1611"/>
    <n v="11"/>
    <n v="41"/>
    <n v="0.5053333333333333"/>
    <n v="39.67"/>
    <n v="14"/>
    <n v="22"/>
    <n v="9"/>
    <d v="2024-08-13T00:00:00"/>
    <d v="1899-12-31T02:22:00"/>
  </r>
  <r>
    <x v="7"/>
    <x v="0"/>
    <s v="8-5"/>
    <n v="30.5"/>
    <n v="43.46"/>
    <n v="78"/>
    <n v="539"/>
    <n v="63.63"/>
    <n v="3853"/>
    <n v="38"/>
    <n v="357"/>
    <n v="1370"/>
    <n v="12"/>
    <n v="13"/>
    <n v="0.6015625"/>
    <n v="28.69"/>
    <n v="25"/>
    <n v="30"/>
    <n v="39"/>
    <n v="9"/>
    <d v="1899-12-31T05:16:00"/>
  </r>
  <r>
    <x v="7"/>
    <x v="1"/>
    <s v="9-5"/>
    <n v="36.43"/>
    <n v="41.49"/>
    <n v="58.33"/>
    <n v="623"/>
    <n v="64.37"/>
    <n v="4929"/>
    <n v="43"/>
    <n v="414"/>
    <n v="2221"/>
    <n v="15"/>
    <n v="14"/>
    <n v="0.60077145612343297"/>
    <n v="23.43"/>
    <n v="32"/>
    <n v="19"/>
    <n v="31"/>
    <s v="18/25"/>
    <d v="1899-12-31T04:52:00"/>
  </r>
  <r>
    <x v="7"/>
    <x v="2"/>
    <s v="9-5"/>
    <n v="44.21"/>
    <n v="46.55"/>
    <n v="67.53"/>
    <n v="697"/>
    <n v="68.87"/>
    <n v="6072"/>
    <n v="63"/>
    <n v="349"/>
    <n v="1435"/>
    <n v="13"/>
    <n v="17"/>
    <n v="0.66634799235181641"/>
    <n v="29.36"/>
    <n v="37"/>
    <n v="20"/>
    <n v="31"/>
    <s v="23/29"/>
    <d v="1899-12-31T03:40:00"/>
  </r>
  <r>
    <x v="8"/>
    <x v="0"/>
    <s v="4-8"/>
    <n v="29.92"/>
    <n v="40.25"/>
    <n v="53.846153846153847"/>
    <n v="427"/>
    <n v="71.662763466042151"/>
    <n v="3467"/>
    <n v="22"/>
    <n v="426"/>
    <n v="1933"/>
    <n v="24"/>
    <n v="32"/>
    <n v="0.50058616647127785"/>
    <n v="36.92"/>
    <n v="27"/>
    <n v="20"/>
    <n v="20"/>
    <d v="2024-11-18T00:00:00"/>
    <d v="1899-12-31T05:10:00"/>
  </r>
  <r>
    <x v="8"/>
    <x v="1"/>
    <s v="7-6"/>
    <n v="30.08"/>
    <n v="45.18"/>
    <n v="60.784313725490193"/>
    <n v="321"/>
    <n v="60.436137071651089"/>
    <n v="2634"/>
    <n v="15"/>
    <n v="528"/>
    <n v="3059"/>
    <n v="32"/>
    <n v="20"/>
    <n v="0.37809187279151946"/>
    <n v="23.15"/>
    <n v="25"/>
    <n v="18"/>
    <n v="17"/>
    <s v="14/19"/>
    <d v="1899-12-31T07:55:00"/>
  </r>
  <r>
    <x v="8"/>
    <x v="2"/>
    <s v="9-4"/>
    <n v="29.54"/>
    <n v="41.32"/>
    <n v="65.217391304347828"/>
    <n v="286"/>
    <n v="63.636363636363633"/>
    <n v="2682"/>
    <n v="20"/>
    <n v="513"/>
    <n v="2342"/>
    <n v="27"/>
    <n v="35"/>
    <n v="0.35794743429286607"/>
    <n v="23.23"/>
    <n v="32"/>
    <n v="14"/>
    <n v="16"/>
    <d v="2024-11-16T00:00:00"/>
    <d v="1899-12-31T07:51:00"/>
  </r>
  <r>
    <x v="9"/>
    <x v="0"/>
    <s v="4-8"/>
    <n v="24.25"/>
    <n v="39.56"/>
    <n v="52.7"/>
    <n v="438"/>
    <n v="67.3"/>
    <n v="4693"/>
    <n v="23"/>
    <n v="384"/>
    <n v="1758"/>
    <n v="13"/>
    <n v="32"/>
    <n v="0.53284671532846717"/>
    <n v="28.08"/>
    <n v="24"/>
    <n v="21"/>
    <n v="16"/>
    <d v="2024-10-14T00:00:00"/>
    <d v="1899-12-31T04:02:00"/>
  </r>
  <r>
    <x v="9"/>
    <x v="1"/>
    <s v="8-5"/>
    <n v="28.85"/>
    <n v="34.159999999999997"/>
    <n v="55.3"/>
    <n v="512"/>
    <n v="66.599999999999994"/>
    <n v="3442"/>
    <n v="21"/>
    <n v="453"/>
    <n v="1851"/>
    <n v="20"/>
    <n v="37"/>
    <n v="0.53056994818652847"/>
    <n v="27.69"/>
    <n v="36"/>
    <n v="18"/>
    <n v="29"/>
    <s v="16/19"/>
    <d v="1899-12-31T04:45:00"/>
  </r>
  <r>
    <x v="9"/>
    <x v="2"/>
    <s v="7-6"/>
    <n v="29.85"/>
    <n v="31.52"/>
    <n v="62.2"/>
    <n v="463"/>
    <n v="63.9"/>
    <n v="3100"/>
    <n v="28"/>
    <n v="456"/>
    <n v="2015"/>
    <n v="15"/>
    <n v="27"/>
    <n v="0.50380848748639828"/>
    <n v="25.69"/>
    <n v="32"/>
    <n v="20"/>
    <n v="33"/>
    <d v="2024-10-14T00:00:00"/>
    <d v="1899-12-31T06:14:00"/>
  </r>
  <r>
    <x v="10"/>
    <x v="0"/>
    <s v="3-9"/>
    <n v="20"/>
    <n v="35.520000000000003"/>
    <n v="62.5"/>
    <n v="448"/>
    <n v="62.946428571428569"/>
    <n v="2671"/>
    <n v="15"/>
    <n v="368"/>
    <n v="1066"/>
    <n v="13"/>
    <n v="20"/>
    <n v="0.5490196078431373"/>
    <n v="26.17"/>
    <n v="17"/>
    <n v="16"/>
    <n v="20"/>
    <d v="2024-11-14T00:00:00"/>
    <d v="1899-12-31T05:42:00"/>
  </r>
  <r>
    <x v="10"/>
    <x v="1"/>
    <s v="5-4"/>
    <n v="18.329999999999998"/>
    <n v="34.06"/>
    <n v="46.666666666666664"/>
    <n v="303"/>
    <n v="44.884488448844884"/>
    <n v="1514"/>
    <n v="6"/>
    <n v="329"/>
    <n v="1461"/>
    <n v="10"/>
    <n v="18"/>
    <n v="0.47943037974683544"/>
    <n v="20.78"/>
    <n v="16"/>
    <n v="15"/>
    <n v="21"/>
    <s v="15/21"/>
    <d v="1899-12-31T05:09:00"/>
  </r>
  <r>
    <x v="10"/>
    <x v="2"/>
    <s v="11-1"/>
    <n v="41"/>
    <n v="43.79"/>
    <n v="75"/>
    <n v="413"/>
    <n v="58.111380145278446"/>
    <n v="3152"/>
    <n v="32"/>
    <n v="476"/>
    <n v="2738"/>
    <n v="31"/>
    <n v="15"/>
    <n v="0.46456692913385828"/>
    <n v="21.42"/>
    <n v="26"/>
    <n v="16"/>
    <n v="16"/>
    <d v="2024-08-12T00:00:00"/>
    <d v="1899-12-31T07:11:00"/>
  </r>
  <r>
    <x v="11"/>
    <x v="0"/>
    <s v="9-4"/>
    <n v="31.9"/>
    <n v="48"/>
    <n v="70"/>
    <n v="446"/>
    <n v="65.02"/>
    <n v="3248"/>
    <n v="25"/>
    <n v="516"/>
    <n v="2233"/>
    <n v="27"/>
    <n v="25"/>
    <n v="0.46361746361746364"/>
    <n v="24.1"/>
    <n v="46"/>
    <n v="22"/>
    <n v="17"/>
    <s v="14/17"/>
    <d v="1899-12-31T06:08:00"/>
  </r>
  <r>
    <x v="11"/>
    <x v="1"/>
    <s v="11-3"/>
    <n v="36.799999999999997"/>
    <n v="48"/>
    <n v="66"/>
    <n v="503"/>
    <n v="67.8"/>
    <n v="4210"/>
    <n v="34"/>
    <n v="543"/>
    <n v="2454"/>
    <n v="28"/>
    <n v="26"/>
    <n v="0.48087954110898662"/>
    <n v="25.9"/>
    <n v="25"/>
    <n v="20"/>
    <n v="23"/>
    <s v="22/27"/>
    <d v="1899-12-31T05:43:00"/>
  </r>
  <r>
    <x v="11"/>
    <x v="2"/>
    <s v="12-2"/>
    <n v="36.9"/>
    <n v="43"/>
    <n v="62"/>
    <n v="446"/>
    <n v="64.8"/>
    <n v="3577"/>
    <n v="31"/>
    <n v="556"/>
    <n v="2569"/>
    <n v="26"/>
    <n v="21"/>
    <n v="0.44510978043912175"/>
    <n v="24.6"/>
    <n v="33"/>
    <n v="13"/>
    <n v="26"/>
    <s v="25/31"/>
    <d v="1899-12-31T05:35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8FAA0-5DAB-1B4A-8F6B-143FC1ADC532}" name="PivotTable2" cacheId="6" applyNumberFormats="0" applyBorderFormats="0" applyFontFormats="0" applyPatternFormats="0" applyAlignmentFormats="0" applyWidthHeightFormats="1" dataCaption="Data" updatedVersion="8" showMultipleLabel="0" useAutoFormatting="1" subtotalHiddenItems="1" itemPrintTitles="1" showDropZones="0" indent="0" multipleFieldFilters="0" chartFormat="3">
  <location ref="J3:W8" firstHeaderRow="1" firstDataRow="2" firstDataCol="1"/>
  <pivotFields count="21">
    <pivotField axis="axisCol" showAll="0" includeNewItemsInFilter="1" sortType="descending">
      <items count="13">
        <item x="7"/>
        <item x="11"/>
        <item x="5"/>
        <item x="8"/>
        <item x="10"/>
        <item x="2"/>
        <item x="9"/>
        <item x="0"/>
        <item x="3"/>
        <item x="4"/>
        <item x="6"/>
        <item x="1"/>
        <item t="default"/>
      </items>
    </pivotField>
    <pivotField axis="axisRow" showAll="0" includeNewItemsInFilter="1">
      <items count="4">
        <item x="2"/>
        <item x="1"/>
        <item x="0"/>
        <item t="default"/>
      </items>
    </pivotField>
    <pivotField showAll="0" includeNewItemsInFilter="1"/>
    <pivotField dataField="1"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numFmtId="10"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numFmtId="46" showAll="0" includeNewItemsInFilter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PPG" fld="3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EC3C5-347C-9644-869E-EDFDE3654D22}" name="PPG Data" cacheId="6" applyNumberFormats="0" applyBorderFormats="0" applyFontFormats="0" applyPatternFormats="0" applyAlignmentFormats="0" applyWidthHeightFormats="1" dataCaption="Data" updatedVersion="8" showMultipleLabel="0" useAutoFormatting="1" subtotalHiddenItems="1" itemPrintTitles="1" showDropZones="0" indent="0" multipleFieldFilters="0" chartFormat="3">
  <location ref="A3:H8" firstHeaderRow="1" firstDataRow="2" firstDataCol="1"/>
  <pivotFields count="21">
    <pivotField axis="axisCol" showAll="0" includeNewItemsInFilter="1" sortType="descending">
      <items count="13">
        <item x="7"/>
        <item x="11"/>
        <item x="5"/>
        <item x="8"/>
        <item x="10"/>
        <item h="1" x="2"/>
        <item h="1" x="9"/>
        <item h="1" x="0"/>
        <item h="1" x="3"/>
        <item h="1" x="4"/>
        <item h="1" x="6"/>
        <item x="1"/>
        <item t="default"/>
      </items>
    </pivotField>
    <pivotField axis="axisRow" showAll="0" includeNewItemsInFilter="1">
      <items count="4">
        <item x="2"/>
        <item x="1"/>
        <item x="0"/>
        <item t="default"/>
      </items>
    </pivotField>
    <pivotField showAll="0" includeNewItemsInFilter="1"/>
    <pivotField dataField="1"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numFmtId="10"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numFmtId="46" showAll="0" includeNewItemsInFilter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11"/>
    </i>
    <i t="grand">
      <x/>
    </i>
  </colItems>
  <dataFields count="1">
    <dataField name="Sum of PPG" fld="3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Ds (Passing)" cacheId="6" applyNumberFormats="0" applyBorderFormats="0" applyFontFormats="0" applyPatternFormats="0" applyAlignmentFormats="0" applyWidthHeightFormats="0" dataCaption="" updatedVersion="8" rowGrandTotals="0" colGrandTotals="0" compact="0" compactData="0">
  <location ref="A1:M5" firstHeaderRow="1" firstDataRow="2" firstDataCol="1"/>
  <pivotFields count="21">
    <pivotField name=" " axis="axisCol" compact="0" outline="0" multipleItemSelectionAllowed="1" showAll="0" sortType="ascending">
      <items count="13">
        <item x="1"/>
        <item x="6"/>
        <item x="4"/>
        <item x="3"/>
        <item x="0"/>
        <item x="9"/>
        <item x="2"/>
        <item x="10"/>
        <item x="8"/>
        <item x="5"/>
        <item x="11"/>
        <item x="7"/>
        <item t="default"/>
      </items>
    </pivotField>
    <pivotField name="Year" axis="axisRow" compact="0" outline="0" multipleItemSelectionAllowed="1" showAll="0" sortType="ascending">
      <items count="4">
        <item x="2"/>
        <item x="1"/>
        <item x="0"/>
        <item t="default"/>
      </items>
    </pivotField>
    <pivotField name="Record" compact="0" numFmtId="49" outline="0" multipleItemSelectionAllowed="1" showAll="0"/>
    <pivotField name="PPG" compact="0" outline="0" multipleItemSelectionAllowed="1" showAll="0"/>
    <pivotField name="Third Down %" compact="0" outline="0" multipleItemSelectionAllowed="1" showAll="0"/>
    <pivotField name="TD Red Zone % " compact="0" outline="0" multipleItemSelectionAllowed="1" showAll="0"/>
    <pivotField name="Pass Attempts" compact="0" outline="0" multipleItemSelectionAllowed="1" showAll="0"/>
    <pivotField name="Completion %" compact="0" outline="0" multipleItemSelectionAllowed="1" showAll="0"/>
    <pivotField name="Passing Yards" compact="0" outline="0" multipleItemSelectionAllowed="1" showAll="0"/>
    <pivotField name="Passing Touchdowns" dataField="1" compact="0" outline="0" multipleItemSelectionAllowed="1" showAll="0"/>
    <pivotField name="Rush Attempts" compact="0" outline="0" multipleItemSelectionAllowed="1" showAll="0"/>
    <pivotField name="Rushing Yards" compact="0" outline="0" multipleItemSelectionAllowed="1" showAll="0"/>
    <pivotField name="Rushing Touchdowns" compact="0" outline="0" multipleItemSelectionAllowed="1" showAll="0"/>
    <pivotField name="Sacks Allowed" compact="0" outline="0" multipleItemSelectionAllowed="1" showAll="0"/>
    <pivotField name="Pass Play %" compact="0" numFmtId="10" outline="0" multipleItemSelectionAllowed="1" showAll="0"/>
    <pivotField name="PPG Allowed" compact="0" outline="0" multipleItemSelectionAllowed="1" showAll="0"/>
    <pivotField name="Sacks" compact="0" outline="0" multipleItemSelectionAllowed="1" showAll="0"/>
    <pivotField name="Turnovers" compact="0" outline="0" multipleItemSelectionAllowed="1" showAll="0"/>
    <pivotField name="Takeaways" compact="0" outline="0" multipleItemSelectionAllowed="1" showAll="0"/>
    <pivotField name="Field Goals" compact="0" outline="0" multipleItemSelectionAllowed="1" showAll="0"/>
    <pivotField name="AVG TOP" compact="0" numFmtId="46" outline="0" multipleItemSelectionAllowed="1" showAll="0"/>
  </pivotFields>
  <rowFields count="1">
    <field x="1"/>
  </rowFields>
  <rowItems count="3">
    <i>
      <x/>
    </i>
    <i>
      <x v="1"/>
    </i>
    <i>
      <x v="2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SUM of Passing Touchdowns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7"/>
  <sheetViews>
    <sheetView workbookViewId="0">
      <pane ySplit="1" topLeftCell="A2" activePane="bottomLeft" state="frozen"/>
      <selection pane="bottomLeft" activeCell="O26" sqref="O26"/>
    </sheetView>
  </sheetViews>
  <sheetFormatPr baseColWidth="10" defaultColWidth="12.6640625" defaultRowHeight="15.75" customHeight="1" x14ac:dyDescent="0.15"/>
  <cols>
    <col min="1" max="1" width="15.33203125" bestFit="1" customWidth="1"/>
    <col min="2" max="2" width="5.1640625" bestFit="1" customWidth="1"/>
    <col min="3" max="3" width="6.6640625" bestFit="1" customWidth="1"/>
    <col min="4" max="4" width="6.1640625" bestFit="1" customWidth="1"/>
    <col min="5" max="5" width="11.83203125" bestFit="1" customWidth="1"/>
    <col min="6" max="6" width="14" bestFit="1" customWidth="1"/>
    <col min="7" max="7" width="12.33203125" bestFit="1" customWidth="1"/>
    <col min="8" max="8" width="11.83203125" bestFit="1" customWidth="1"/>
    <col min="9" max="9" width="12.33203125" bestFit="1" customWidth="1"/>
    <col min="10" max="10" width="17.83203125" bestFit="1" customWidth="1"/>
    <col min="11" max="12" width="12.5" bestFit="1" customWidth="1"/>
    <col min="13" max="13" width="18" bestFit="1" customWidth="1"/>
    <col min="14" max="14" width="12.33203125" bestFit="1" customWidth="1"/>
    <col min="15" max="15" width="10.83203125" bestFit="1" customWidth="1"/>
    <col min="16" max="16" width="11.33203125" bestFit="1" customWidth="1"/>
    <col min="17" max="17" width="5.83203125" bestFit="1" customWidth="1"/>
    <col min="18" max="18" width="8.83203125" bestFit="1" customWidth="1"/>
    <col min="19" max="20" width="9.83203125" bestFit="1" customWidth="1"/>
    <col min="21" max="21" width="8.83203125" bestFit="1" customWidth="1"/>
  </cols>
  <sheetData>
    <row r="1" spans="1:21" ht="15.75" customHeight="1" x14ac:dyDescent="0.15">
      <c r="A1" s="1" t="s">
        <v>67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</row>
    <row r="2" spans="1:21" ht="15.75" customHeight="1" x14ac:dyDescent="0.15">
      <c r="A2" s="1" t="s">
        <v>21</v>
      </c>
      <c r="B2" s="1">
        <v>2023</v>
      </c>
      <c r="C2" s="5" t="s">
        <v>22</v>
      </c>
      <c r="D2" s="1">
        <v>38.29</v>
      </c>
      <c r="E2" s="1">
        <v>49.37</v>
      </c>
      <c r="F2" s="1">
        <v>66.67</v>
      </c>
      <c r="G2" s="1">
        <v>303</v>
      </c>
      <c r="H2" s="1">
        <v>58.7</v>
      </c>
      <c r="I2" s="1">
        <v>2882</v>
      </c>
      <c r="J2" s="1">
        <v>32</v>
      </c>
      <c r="K2" s="1">
        <v>670</v>
      </c>
      <c r="L2" s="1">
        <v>4106</v>
      </c>
      <c r="M2" s="1">
        <v>39</v>
      </c>
      <c r="N2" s="1">
        <v>9</v>
      </c>
      <c r="O2" s="3">
        <f t="shared" ref="O2:O37" si="0">G2/(G2+K2)</f>
        <v>0.31140801644398769</v>
      </c>
      <c r="P2" s="1">
        <v>24.29</v>
      </c>
      <c r="Q2" s="1">
        <v>25</v>
      </c>
      <c r="R2" s="1">
        <v>18</v>
      </c>
      <c r="S2" s="1">
        <v>25</v>
      </c>
      <c r="T2" s="6">
        <v>45550</v>
      </c>
      <c r="U2" s="7">
        <v>1.3777777777777778</v>
      </c>
    </row>
    <row r="3" spans="1:21" ht="15.75" customHeight="1" x14ac:dyDescent="0.15">
      <c r="A3" s="1" t="s">
        <v>21</v>
      </c>
      <c r="B3" s="1">
        <v>2022</v>
      </c>
      <c r="C3" s="5" t="s">
        <v>23</v>
      </c>
      <c r="D3" s="1">
        <v>27.54</v>
      </c>
      <c r="E3" s="1">
        <v>36.57</v>
      </c>
      <c r="F3" s="8">
        <v>61.7</v>
      </c>
      <c r="G3" s="1">
        <v>396</v>
      </c>
      <c r="H3" s="1">
        <v>58.1</v>
      </c>
      <c r="I3" s="1">
        <v>2815</v>
      </c>
      <c r="J3" s="1">
        <v>21</v>
      </c>
      <c r="K3" s="1">
        <v>493</v>
      </c>
      <c r="L3" s="1">
        <v>2294</v>
      </c>
      <c r="M3" s="1">
        <v>24</v>
      </c>
      <c r="N3" s="1">
        <v>41</v>
      </c>
      <c r="O3" s="3">
        <f t="shared" si="0"/>
        <v>0.44544431946006752</v>
      </c>
      <c r="P3" s="1">
        <v>24.62</v>
      </c>
      <c r="Q3" s="1">
        <v>45</v>
      </c>
      <c r="R3" s="1">
        <v>27</v>
      </c>
      <c r="S3" s="1">
        <v>24</v>
      </c>
      <c r="T3" s="6">
        <v>45615</v>
      </c>
      <c r="U3" s="7">
        <v>1.1930555555555555</v>
      </c>
    </row>
    <row r="4" spans="1:21" ht="15.75" customHeight="1" x14ac:dyDescent="0.15">
      <c r="A4" s="1" t="s">
        <v>21</v>
      </c>
      <c r="B4" s="1">
        <v>2021</v>
      </c>
      <c r="C4" s="5" t="s">
        <v>23</v>
      </c>
      <c r="D4" s="1">
        <v>33.619999999999997</v>
      </c>
      <c r="E4" s="1">
        <v>43.13</v>
      </c>
      <c r="F4" s="1">
        <v>71.11</v>
      </c>
      <c r="G4" s="1">
        <v>381</v>
      </c>
      <c r="H4" s="1">
        <v>59.3</v>
      </c>
      <c r="I4" s="1">
        <v>3315</v>
      </c>
      <c r="J4" s="1">
        <v>33</v>
      </c>
      <c r="K4" s="1">
        <v>508</v>
      </c>
      <c r="L4" s="1">
        <v>2807</v>
      </c>
      <c r="M4" s="1">
        <v>26</v>
      </c>
      <c r="N4" s="1">
        <v>52</v>
      </c>
      <c r="O4" s="3">
        <f t="shared" si="0"/>
        <v>0.42857142857142855</v>
      </c>
      <c r="P4" s="1">
        <v>21.54</v>
      </c>
      <c r="Q4" s="1">
        <v>37</v>
      </c>
      <c r="R4" s="1">
        <v>22</v>
      </c>
      <c r="S4" s="1">
        <v>11</v>
      </c>
      <c r="T4" s="6">
        <v>45421</v>
      </c>
      <c r="U4" s="7">
        <v>1.2638888888888888</v>
      </c>
    </row>
    <row r="5" spans="1:21" ht="15.75" customHeight="1" x14ac:dyDescent="0.15">
      <c r="A5" s="1" t="s">
        <v>24</v>
      </c>
      <c r="B5" s="1">
        <v>2023</v>
      </c>
      <c r="C5" s="5" t="s">
        <v>25</v>
      </c>
      <c r="D5" s="1">
        <v>31.62</v>
      </c>
      <c r="E5" s="1">
        <v>43.27</v>
      </c>
      <c r="F5" s="1">
        <v>60.38</v>
      </c>
      <c r="G5" s="1">
        <v>441</v>
      </c>
      <c r="H5" s="1">
        <v>57.82</v>
      </c>
      <c r="I5" s="1">
        <v>3289</v>
      </c>
      <c r="J5" s="1">
        <v>27</v>
      </c>
      <c r="K5" s="1">
        <v>450</v>
      </c>
      <c r="L5" s="1">
        <v>2083</v>
      </c>
      <c r="M5" s="1">
        <v>25</v>
      </c>
      <c r="N5" s="1">
        <v>31</v>
      </c>
      <c r="O5" s="3">
        <f t="shared" si="0"/>
        <v>0.49494949494949497</v>
      </c>
      <c r="P5" s="1">
        <v>24</v>
      </c>
      <c r="Q5" s="1">
        <v>21</v>
      </c>
      <c r="R5" s="1">
        <v>24</v>
      </c>
      <c r="S5" s="1">
        <v>24</v>
      </c>
      <c r="T5" s="6">
        <v>45517</v>
      </c>
      <c r="U5" s="7">
        <v>1.2354166666666666</v>
      </c>
    </row>
    <row r="6" spans="1:21" ht="15.75" customHeight="1" x14ac:dyDescent="0.15">
      <c r="A6" s="1" t="s">
        <v>24</v>
      </c>
      <c r="B6" s="1">
        <v>2022</v>
      </c>
      <c r="C6" s="5" t="s">
        <v>23</v>
      </c>
      <c r="D6" s="1">
        <v>28.15</v>
      </c>
      <c r="E6" s="1">
        <v>41.67</v>
      </c>
      <c r="F6" s="1">
        <v>60</v>
      </c>
      <c r="G6" s="1">
        <v>487</v>
      </c>
      <c r="H6" s="1">
        <v>62.83</v>
      </c>
      <c r="I6" s="1">
        <v>3450</v>
      </c>
      <c r="J6" s="1">
        <v>33</v>
      </c>
      <c r="K6" s="1">
        <v>449</v>
      </c>
      <c r="L6" s="1">
        <v>1864</v>
      </c>
      <c r="M6" s="1">
        <v>15</v>
      </c>
      <c r="N6" s="1">
        <v>29</v>
      </c>
      <c r="O6" s="3">
        <f t="shared" si="0"/>
        <v>0.52029914529914534</v>
      </c>
      <c r="P6" s="1">
        <v>18.23</v>
      </c>
      <c r="Q6" s="1">
        <v>24</v>
      </c>
      <c r="R6" s="1">
        <v>24</v>
      </c>
      <c r="S6" s="1">
        <v>20</v>
      </c>
      <c r="T6" s="6">
        <v>45456</v>
      </c>
      <c r="U6" s="7">
        <v>1.2402777777777778</v>
      </c>
    </row>
    <row r="7" spans="1:21" ht="15.75" customHeight="1" x14ac:dyDescent="0.15">
      <c r="A7" s="1" t="s">
        <v>24</v>
      </c>
      <c r="B7" s="1">
        <v>2021</v>
      </c>
      <c r="C7" s="5" t="s">
        <v>26</v>
      </c>
      <c r="D7" s="1">
        <v>19.73</v>
      </c>
      <c r="E7" s="1">
        <v>30.34</v>
      </c>
      <c r="F7" s="1">
        <v>53.13</v>
      </c>
      <c r="G7" s="1">
        <v>290</v>
      </c>
      <c r="H7" s="1">
        <v>56.21</v>
      </c>
      <c r="I7" s="1">
        <v>1981</v>
      </c>
      <c r="J7" s="1">
        <v>12</v>
      </c>
      <c r="K7" s="1">
        <v>405</v>
      </c>
      <c r="L7" s="1">
        <v>1317</v>
      </c>
      <c r="M7" s="1">
        <v>13</v>
      </c>
      <c r="N7" s="1">
        <v>23</v>
      </c>
      <c r="O7" s="3">
        <f t="shared" si="0"/>
        <v>0.41726618705035973</v>
      </c>
      <c r="P7" s="1">
        <v>23.36</v>
      </c>
      <c r="Q7" s="1">
        <v>17</v>
      </c>
      <c r="R7" s="1">
        <v>16</v>
      </c>
      <c r="S7" s="1">
        <v>15</v>
      </c>
      <c r="T7" s="4" t="s">
        <v>27</v>
      </c>
      <c r="U7" s="7">
        <v>1.2569444444444444</v>
      </c>
    </row>
    <row r="8" spans="1:21" ht="15.75" customHeight="1" x14ac:dyDescent="0.15">
      <c r="A8" s="1" t="s">
        <v>28</v>
      </c>
      <c r="B8" s="1">
        <v>2023</v>
      </c>
      <c r="C8" s="5" t="s">
        <v>29</v>
      </c>
      <c r="D8" s="1">
        <v>27.5</v>
      </c>
      <c r="E8" s="1">
        <v>43.53</v>
      </c>
      <c r="F8" s="1">
        <v>61.54</v>
      </c>
      <c r="G8" s="1">
        <v>393</v>
      </c>
      <c r="H8" s="1">
        <v>59.8</v>
      </c>
      <c r="I8" s="1">
        <v>3206</v>
      </c>
      <c r="J8" s="1">
        <v>28</v>
      </c>
      <c r="K8" s="1">
        <v>526</v>
      </c>
      <c r="L8" s="1">
        <v>2985</v>
      </c>
      <c r="M8" s="1">
        <v>22</v>
      </c>
      <c r="N8" s="1">
        <v>24</v>
      </c>
      <c r="O8" s="3">
        <f t="shared" si="0"/>
        <v>0.42763873775843309</v>
      </c>
      <c r="P8" s="1">
        <v>22.8</v>
      </c>
      <c r="Q8" s="1">
        <v>31</v>
      </c>
      <c r="R8" s="1">
        <v>21</v>
      </c>
      <c r="S8" s="1">
        <v>16</v>
      </c>
      <c r="T8" s="4" t="s">
        <v>30</v>
      </c>
      <c r="U8" s="7">
        <v>1.3062499999999999</v>
      </c>
    </row>
    <row r="9" spans="1:21" ht="15.75" customHeight="1" x14ac:dyDescent="0.15">
      <c r="A9" s="1" t="s">
        <v>28</v>
      </c>
      <c r="B9" s="1">
        <v>2022</v>
      </c>
      <c r="C9" s="5" t="s">
        <v>31</v>
      </c>
      <c r="D9" s="1">
        <v>25.46</v>
      </c>
      <c r="E9" s="1">
        <v>39.020000000000003</v>
      </c>
      <c r="F9" s="1">
        <v>73.69</v>
      </c>
      <c r="G9" s="1">
        <v>305</v>
      </c>
      <c r="H9" s="1">
        <v>52.13</v>
      </c>
      <c r="I9" s="1">
        <v>2199</v>
      </c>
      <c r="J9" s="1">
        <v>18</v>
      </c>
      <c r="K9" s="1">
        <v>454</v>
      </c>
      <c r="L9" s="1">
        <v>2344</v>
      </c>
      <c r="M9" s="1">
        <v>25</v>
      </c>
      <c r="N9" s="1">
        <v>15</v>
      </c>
      <c r="O9" s="3">
        <f t="shared" si="0"/>
        <v>0.40184453227931488</v>
      </c>
      <c r="P9" s="1">
        <v>23.92</v>
      </c>
      <c r="Q9" s="1">
        <v>28</v>
      </c>
      <c r="R9" s="1">
        <v>21</v>
      </c>
      <c r="S9" s="1">
        <v>15</v>
      </c>
      <c r="T9" s="6">
        <v>45517</v>
      </c>
      <c r="U9" s="7">
        <v>1.1833333333333333</v>
      </c>
    </row>
    <row r="10" spans="1:21" ht="15.75" customHeight="1" x14ac:dyDescent="0.15">
      <c r="A10" s="1" t="s">
        <v>28</v>
      </c>
      <c r="B10" s="1">
        <v>2021</v>
      </c>
      <c r="C10" s="5" t="s">
        <v>32</v>
      </c>
      <c r="D10" s="1">
        <v>22.58</v>
      </c>
      <c r="E10" s="1">
        <v>37.700000000000003</v>
      </c>
      <c r="F10" s="1">
        <v>53.66</v>
      </c>
      <c r="G10" s="1">
        <v>518</v>
      </c>
      <c r="H10" s="1">
        <v>57.14</v>
      </c>
      <c r="I10" s="1">
        <v>3236</v>
      </c>
      <c r="J10" s="1">
        <v>15</v>
      </c>
      <c r="K10" s="1">
        <v>371</v>
      </c>
      <c r="L10" s="1">
        <v>1584</v>
      </c>
      <c r="M10" s="1">
        <v>15</v>
      </c>
      <c r="N10" s="1">
        <v>40</v>
      </c>
      <c r="O10" s="3">
        <f t="shared" si="0"/>
        <v>0.58267716535433067</v>
      </c>
      <c r="P10" s="1">
        <v>40.42</v>
      </c>
      <c r="Q10" s="1">
        <v>19.5</v>
      </c>
      <c r="R10" s="1">
        <v>15</v>
      </c>
      <c r="S10" s="1">
        <v>20</v>
      </c>
      <c r="T10" s="4" t="s">
        <v>33</v>
      </c>
      <c r="U10" s="7">
        <v>1.2715277777777778</v>
      </c>
    </row>
    <row r="11" spans="1:21" ht="15.75" customHeight="1" x14ac:dyDescent="0.15">
      <c r="A11" s="1" t="s">
        <v>34</v>
      </c>
      <c r="B11" s="1">
        <v>2023</v>
      </c>
      <c r="C11" s="5" t="s">
        <v>35</v>
      </c>
      <c r="D11" s="1">
        <v>25.92</v>
      </c>
      <c r="E11" s="1">
        <v>30.13</v>
      </c>
      <c r="F11" s="1">
        <v>62.5</v>
      </c>
      <c r="G11" s="1">
        <v>423</v>
      </c>
      <c r="H11" s="1">
        <v>63.7</v>
      </c>
      <c r="I11" s="1">
        <v>3131</v>
      </c>
      <c r="J11" s="1">
        <v>16</v>
      </c>
      <c r="K11" s="1">
        <v>381</v>
      </c>
      <c r="L11" s="1">
        <v>1495</v>
      </c>
      <c r="M11" s="1">
        <v>20</v>
      </c>
      <c r="N11" s="1">
        <v>25</v>
      </c>
      <c r="O11" s="3">
        <f t="shared" si="0"/>
        <v>0.52611940298507465</v>
      </c>
      <c r="P11" s="1">
        <v>33.42</v>
      </c>
      <c r="Q11" s="1">
        <v>16</v>
      </c>
      <c r="R11" s="1">
        <v>18</v>
      </c>
      <c r="S11" s="1">
        <v>9</v>
      </c>
      <c r="T11" s="4" t="s">
        <v>36</v>
      </c>
      <c r="U11" s="7">
        <v>1.2395833333333333</v>
      </c>
    </row>
    <row r="12" spans="1:21" ht="15.75" customHeight="1" x14ac:dyDescent="0.15">
      <c r="A12" s="1" t="s">
        <v>34</v>
      </c>
      <c r="B12" s="1">
        <v>2022</v>
      </c>
      <c r="C12" s="5" t="s">
        <v>35</v>
      </c>
      <c r="D12" s="1">
        <v>29</v>
      </c>
      <c r="E12" s="1">
        <v>36.72</v>
      </c>
      <c r="F12" s="1">
        <v>46.94</v>
      </c>
      <c r="G12" s="1">
        <v>434</v>
      </c>
      <c r="H12" s="1">
        <v>58.5</v>
      </c>
      <c r="I12" s="1">
        <v>3207</v>
      </c>
      <c r="J12" s="1">
        <v>25</v>
      </c>
      <c r="K12" s="1">
        <v>399</v>
      </c>
      <c r="L12" s="1">
        <v>1833</v>
      </c>
      <c r="M12" s="1">
        <v>14</v>
      </c>
      <c r="N12" s="1">
        <v>32</v>
      </c>
      <c r="O12" s="3">
        <f t="shared" si="0"/>
        <v>0.52100840336134457</v>
      </c>
      <c r="P12" s="1">
        <v>37.92</v>
      </c>
      <c r="Q12" s="1">
        <v>16</v>
      </c>
      <c r="R12" s="1">
        <v>25</v>
      </c>
      <c r="S12" s="1">
        <v>22</v>
      </c>
      <c r="T12" s="4" t="s">
        <v>37</v>
      </c>
      <c r="U12" s="7">
        <v>1.2326388888888888</v>
      </c>
    </row>
    <row r="13" spans="1:21" ht="15.75" customHeight="1" x14ac:dyDescent="0.15">
      <c r="A13" s="1" t="s">
        <v>34</v>
      </c>
      <c r="B13" s="1">
        <v>2021</v>
      </c>
      <c r="C13" s="5" t="s">
        <v>35</v>
      </c>
      <c r="D13" s="1">
        <v>28</v>
      </c>
      <c r="E13" s="1">
        <v>40.24</v>
      </c>
      <c r="F13" s="1">
        <v>54.55</v>
      </c>
      <c r="G13" s="1">
        <v>411</v>
      </c>
      <c r="H13" s="1">
        <v>60.3</v>
      </c>
      <c r="I13" s="1">
        <v>3151</v>
      </c>
      <c r="J13" s="1">
        <v>22</v>
      </c>
      <c r="K13" s="1">
        <v>416</v>
      </c>
      <c r="L13" s="1">
        <v>1808</v>
      </c>
      <c r="M13" s="1">
        <v>22</v>
      </c>
      <c r="N13" s="1">
        <v>28</v>
      </c>
      <c r="O13" s="3">
        <f t="shared" si="0"/>
        <v>0.49697702539298672</v>
      </c>
      <c r="P13" s="1">
        <v>34</v>
      </c>
      <c r="Q13" s="1">
        <v>20</v>
      </c>
      <c r="R13" s="1">
        <v>23</v>
      </c>
      <c r="S13" s="1">
        <v>22</v>
      </c>
      <c r="T13" s="4" t="s">
        <v>38</v>
      </c>
      <c r="U13" s="7">
        <v>1.1881944444444446</v>
      </c>
    </row>
    <row r="14" spans="1:21" ht="15.75" customHeight="1" x14ac:dyDescent="0.15">
      <c r="A14" s="1" t="s">
        <v>39</v>
      </c>
      <c r="B14" s="1">
        <v>2023</v>
      </c>
      <c r="C14" s="5" t="s">
        <v>25</v>
      </c>
      <c r="D14" s="1">
        <v>30.15</v>
      </c>
      <c r="E14" s="1">
        <v>37.68</v>
      </c>
      <c r="F14" s="9">
        <f>(34/53)*100</f>
        <v>64.15094339622641</v>
      </c>
      <c r="G14" s="1">
        <v>349</v>
      </c>
      <c r="H14" s="1">
        <v>52.15</v>
      </c>
      <c r="I14" s="1">
        <v>2223</v>
      </c>
      <c r="J14" s="1">
        <v>12</v>
      </c>
      <c r="K14" s="1">
        <v>647</v>
      </c>
      <c r="L14" s="1">
        <v>3077</v>
      </c>
      <c r="M14" s="1">
        <v>35</v>
      </c>
      <c r="N14" s="1">
        <v>39</v>
      </c>
      <c r="O14" s="3">
        <f t="shared" si="0"/>
        <v>0.35040160642570284</v>
      </c>
      <c r="P14" s="1">
        <v>21.15</v>
      </c>
      <c r="Q14" s="1">
        <v>16</v>
      </c>
      <c r="R14" s="1">
        <v>24</v>
      </c>
      <c r="S14" s="1">
        <v>19</v>
      </c>
      <c r="T14" s="4" t="s">
        <v>40</v>
      </c>
      <c r="U14" s="7">
        <v>1.1131944444444444</v>
      </c>
    </row>
    <row r="15" spans="1:21" ht="15.75" customHeight="1" x14ac:dyDescent="0.15">
      <c r="A15" s="1" t="s">
        <v>39</v>
      </c>
      <c r="B15" s="1">
        <v>2022</v>
      </c>
      <c r="C15" s="5" t="s">
        <v>41</v>
      </c>
      <c r="D15" s="1">
        <v>36.18</v>
      </c>
      <c r="E15" s="1">
        <v>43.38</v>
      </c>
      <c r="F15" s="1">
        <v>68.89</v>
      </c>
      <c r="G15" s="1">
        <v>227</v>
      </c>
      <c r="H15" s="1">
        <v>54.63</v>
      </c>
      <c r="I15" s="1">
        <v>1899</v>
      </c>
      <c r="J15" s="1">
        <v>11</v>
      </c>
      <c r="K15" s="1">
        <v>494</v>
      </c>
      <c r="L15" s="1">
        <v>2761</v>
      </c>
      <c r="M15" s="1">
        <v>37</v>
      </c>
      <c r="N15" s="1">
        <v>16</v>
      </c>
      <c r="O15" s="3">
        <f t="shared" si="0"/>
        <v>0.31484049930651875</v>
      </c>
      <c r="P15" s="1">
        <v>22.19</v>
      </c>
      <c r="Q15" s="1">
        <v>27</v>
      </c>
      <c r="R15" s="1">
        <v>20</v>
      </c>
      <c r="S15" s="1">
        <v>22</v>
      </c>
      <c r="T15" s="4" t="s">
        <v>42</v>
      </c>
      <c r="U15" s="7">
        <v>1.0486111111111112</v>
      </c>
    </row>
    <row r="16" spans="1:21" ht="15.75" customHeight="1" x14ac:dyDescent="0.15">
      <c r="A16" s="1" t="s">
        <v>39</v>
      </c>
      <c r="B16" s="1">
        <v>2021</v>
      </c>
      <c r="C16" s="5" t="s">
        <v>26</v>
      </c>
      <c r="D16" s="1">
        <v>22</v>
      </c>
      <c r="E16" s="1">
        <v>41.45</v>
      </c>
      <c r="F16" s="1">
        <v>54.29</v>
      </c>
      <c r="G16" s="1">
        <v>358</v>
      </c>
      <c r="H16" s="1">
        <v>53.35</v>
      </c>
      <c r="I16" s="1">
        <v>2285</v>
      </c>
      <c r="J16" s="1">
        <v>13</v>
      </c>
      <c r="K16" s="1">
        <v>370</v>
      </c>
      <c r="L16" s="1">
        <v>1676</v>
      </c>
      <c r="M16" s="1">
        <v>14</v>
      </c>
      <c r="N16" s="1">
        <v>19</v>
      </c>
      <c r="O16" s="3">
        <f t="shared" si="0"/>
        <v>0.49175824175824173</v>
      </c>
      <c r="P16" s="1">
        <v>28.36</v>
      </c>
      <c r="Q16" s="1">
        <v>18</v>
      </c>
      <c r="R16" s="1">
        <v>16</v>
      </c>
      <c r="S16" s="1">
        <v>17</v>
      </c>
      <c r="T16" s="6">
        <v>45485</v>
      </c>
      <c r="U16" s="7">
        <v>1.2020833333333334</v>
      </c>
    </row>
    <row r="17" spans="1:21" ht="15.75" customHeight="1" x14ac:dyDescent="0.15">
      <c r="A17" s="1" t="s">
        <v>43</v>
      </c>
      <c r="B17" s="1">
        <v>2023</v>
      </c>
      <c r="C17" s="5" t="s">
        <v>35</v>
      </c>
      <c r="D17" s="1">
        <v>19.920000000000002</v>
      </c>
      <c r="E17" s="1">
        <v>32.700000000000003</v>
      </c>
      <c r="F17" s="1">
        <v>54.29</v>
      </c>
      <c r="G17" s="1">
        <v>330</v>
      </c>
      <c r="H17" s="1">
        <v>53.94</v>
      </c>
      <c r="I17" s="1">
        <v>2612</v>
      </c>
      <c r="J17" s="1">
        <v>13</v>
      </c>
      <c r="K17" s="1">
        <v>447</v>
      </c>
      <c r="L17" s="1">
        <v>1732</v>
      </c>
      <c r="M17" s="1">
        <v>16</v>
      </c>
      <c r="N17" s="1">
        <v>30</v>
      </c>
      <c r="O17" s="3">
        <f t="shared" si="0"/>
        <v>0.42471042471042469</v>
      </c>
      <c r="P17" s="1">
        <v>28.5</v>
      </c>
      <c r="Q17" s="1">
        <v>26</v>
      </c>
      <c r="R17" s="1">
        <v>22</v>
      </c>
      <c r="S17" s="1">
        <v>23</v>
      </c>
      <c r="T17" s="6">
        <v>45579</v>
      </c>
      <c r="U17" s="7">
        <v>1.2958333333333334</v>
      </c>
    </row>
    <row r="18" spans="1:21" ht="15.75" customHeight="1" x14ac:dyDescent="0.15">
      <c r="A18" s="1" t="s">
        <v>43</v>
      </c>
      <c r="B18" s="1">
        <v>2022</v>
      </c>
      <c r="C18" s="5" t="s">
        <v>44</v>
      </c>
      <c r="D18" s="1">
        <v>24.42</v>
      </c>
      <c r="E18" s="1">
        <v>39.049999999999997</v>
      </c>
      <c r="F18" s="1">
        <v>45</v>
      </c>
      <c r="G18" s="1">
        <v>380</v>
      </c>
      <c r="H18" s="1">
        <v>53.16</v>
      </c>
      <c r="I18" s="1">
        <v>2612</v>
      </c>
      <c r="J18" s="1">
        <v>15</v>
      </c>
      <c r="K18" s="1">
        <v>464</v>
      </c>
      <c r="L18" s="1">
        <v>2006</v>
      </c>
      <c r="M18" s="1">
        <v>14</v>
      </c>
      <c r="N18" s="1">
        <v>24</v>
      </c>
      <c r="O18" s="3">
        <f t="shared" si="0"/>
        <v>0.45023696682464454</v>
      </c>
      <c r="P18" s="1">
        <v>27</v>
      </c>
      <c r="Q18" s="1">
        <v>28</v>
      </c>
      <c r="R18" s="1">
        <v>30</v>
      </c>
      <c r="S18" s="1">
        <v>24</v>
      </c>
      <c r="T18" s="4" t="s">
        <v>45</v>
      </c>
      <c r="U18" s="7">
        <v>1.4083333333333334</v>
      </c>
    </row>
    <row r="19" spans="1:21" ht="15.75" customHeight="1" x14ac:dyDescent="0.15">
      <c r="A19" s="1" t="s">
        <v>43</v>
      </c>
      <c r="B19" s="1">
        <v>2021</v>
      </c>
      <c r="C19" s="5" t="s">
        <v>31</v>
      </c>
      <c r="D19" s="1">
        <v>25.08</v>
      </c>
      <c r="E19" s="1">
        <v>31.84</v>
      </c>
      <c r="F19" s="1">
        <v>55.32</v>
      </c>
      <c r="G19" s="1">
        <v>366</v>
      </c>
      <c r="H19" s="1">
        <v>54.64</v>
      </c>
      <c r="I19" s="1">
        <v>3278</v>
      </c>
      <c r="J19" s="1">
        <v>19</v>
      </c>
      <c r="K19" s="1">
        <v>482</v>
      </c>
      <c r="L19" s="1">
        <v>1821</v>
      </c>
      <c r="M19" s="1">
        <v>18</v>
      </c>
      <c r="N19" s="1">
        <v>19</v>
      </c>
      <c r="O19" s="3">
        <f t="shared" si="0"/>
        <v>0.43160377358490565</v>
      </c>
      <c r="P19" s="1">
        <v>25.23</v>
      </c>
      <c r="Q19" s="1">
        <v>25</v>
      </c>
      <c r="R19" s="1">
        <v>35</v>
      </c>
      <c r="S19" s="1">
        <v>22</v>
      </c>
      <c r="T19" s="4" t="s">
        <v>46</v>
      </c>
      <c r="U19" s="7">
        <v>1.3277777777777777</v>
      </c>
    </row>
    <row r="20" spans="1:21" ht="15.75" customHeight="1" x14ac:dyDescent="0.15">
      <c r="A20" s="1" t="s">
        <v>47</v>
      </c>
      <c r="B20" s="1">
        <v>2023</v>
      </c>
      <c r="C20" s="5" t="s">
        <v>48</v>
      </c>
      <c r="D20" s="1">
        <v>20.079999999999998</v>
      </c>
      <c r="E20" s="1">
        <v>28.4</v>
      </c>
      <c r="F20" s="1">
        <v>58.33</v>
      </c>
      <c r="G20" s="1">
        <v>383</v>
      </c>
      <c r="H20" s="1">
        <v>57.44</v>
      </c>
      <c r="I20" s="1">
        <v>2752</v>
      </c>
      <c r="J20" s="1">
        <v>12</v>
      </c>
      <c r="K20" s="1">
        <v>380</v>
      </c>
      <c r="L20" s="1">
        <v>1542</v>
      </c>
      <c r="M20" s="1">
        <v>17</v>
      </c>
      <c r="N20" s="1">
        <v>44</v>
      </c>
      <c r="O20" s="3">
        <f t="shared" si="0"/>
        <v>0.50196592398427264</v>
      </c>
      <c r="P20" s="1">
        <v>31.83</v>
      </c>
      <c r="Q20" s="1">
        <v>17</v>
      </c>
      <c r="R20" s="1">
        <v>21</v>
      </c>
      <c r="S20" s="1">
        <v>12</v>
      </c>
      <c r="T20" s="6">
        <v>45547</v>
      </c>
      <c r="U20" s="7">
        <v>1.1284722222222223</v>
      </c>
    </row>
    <row r="21" spans="1:21" ht="15.75" customHeight="1" x14ac:dyDescent="0.15">
      <c r="A21" s="1" t="s">
        <v>47</v>
      </c>
      <c r="B21" s="1">
        <v>2022</v>
      </c>
      <c r="C21" s="5" t="s">
        <v>48</v>
      </c>
      <c r="D21" s="1">
        <v>18.670000000000002</v>
      </c>
      <c r="E21" s="1">
        <v>28.9</v>
      </c>
      <c r="F21" s="1">
        <v>55.88</v>
      </c>
      <c r="G21" s="1">
        <v>468</v>
      </c>
      <c r="H21" s="1">
        <v>57.91</v>
      </c>
      <c r="I21" s="1">
        <v>2625</v>
      </c>
      <c r="J21" s="1">
        <v>16</v>
      </c>
      <c r="K21" s="1">
        <v>356</v>
      </c>
      <c r="L21" s="1">
        <v>1492</v>
      </c>
      <c r="M21" s="1">
        <v>11</v>
      </c>
      <c r="N21" s="1">
        <v>18</v>
      </c>
      <c r="O21" s="3">
        <f t="shared" si="0"/>
        <v>0.56796116504854366</v>
      </c>
      <c r="P21" s="1">
        <v>37.25</v>
      </c>
      <c r="Q21" s="1">
        <v>21</v>
      </c>
      <c r="R21" s="1">
        <v>20</v>
      </c>
      <c r="S21" s="1">
        <v>16</v>
      </c>
      <c r="T21" s="6">
        <v>45485</v>
      </c>
      <c r="U21" s="7">
        <v>1.1361111111111111</v>
      </c>
    </row>
    <row r="22" spans="1:21" ht="15.75" customHeight="1" x14ac:dyDescent="0.15">
      <c r="A22" s="1" t="s">
        <v>47</v>
      </c>
      <c r="B22" s="1">
        <v>2021</v>
      </c>
      <c r="C22" s="5" t="s">
        <v>49</v>
      </c>
      <c r="D22" s="1">
        <v>20.329999999999998</v>
      </c>
      <c r="E22" s="1">
        <v>32.92</v>
      </c>
      <c r="F22" s="1">
        <v>50</v>
      </c>
      <c r="G22" s="1">
        <v>379</v>
      </c>
      <c r="H22" s="1">
        <v>53.3</v>
      </c>
      <c r="I22" s="1">
        <v>3182</v>
      </c>
      <c r="J22" s="1">
        <v>20</v>
      </c>
      <c r="K22" s="1">
        <v>371</v>
      </c>
      <c r="L22" s="1">
        <v>1611</v>
      </c>
      <c r="M22" s="1">
        <v>11</v>
      </c>
      <c r="N22" s="1">
        <v>41</v>
      </c>
      <c r="O22" s="3">
        <f t="shared" si="0"/>
        <v>0.5053333333333333</v>
      </c>
      <c r="P22" s="1">
        <v>39.67</v>
      </c>
      <c r="Q22" s="1">
        <v>14</v>
      </c>
      <c r="R22" s="1">
        <v>22</v>
      </c>
      <c r="S22" s="1">
        <v>9</v>
      </c>
      <c r="T22" s="6">
        <v>45517</v>
      </c>
      <c r="U22" s="7">
        <v>1.0986111111111112</v>
      </c>
    </row>
    <row r="23" spans="1:21" ht="15.75" customHeight="1" x14ac:dyDescent="0.15">
      <c r="A23" s="1" t="s">
        <v>50</v>
      </c>
      <c r="B23" s="1">
        <v>2023</v>
      </c>
      <c r="C23" s="5" t="s">
        <v>23</v>
      </c>
      <c r="D23" s="1">
        <v>30.5</v>
      </c>
      <c r="E23" s="1">
        <v>43.46</v>
      </c>
      <c r="F23" s="1">
        <v>78</v>
      </c>
      <c r="G23" s="1">
        <v>539</v>
      </c>
      <c r="H23" s="1">
        <v>63.63</v>
      </c>
      <c r="I23" s="1">
        <v>3853</v>
      </c>
      <c r="J23" s="1">
        <v>38</v>
      </c>
      <c r="K23" s="1">
        <v>357</v>
      </c>
      <c r="L23" s="1">
        <v>1370</v>
      </c>
      <c r="M23" s="1">
        <v>12</v>
      </c>
      <c r="N23" s="1">
        <v>13</v>
      </c>
      <c r="O23" s="3">
        <f t="shared" si="0"/>
        <v>0.6015625</v>
      </c>
      <c r="P23" s="1">
        <v>28.69</v>
      </c>
      <c r="Q23" s="1">
        <v>25</v>
      </c>
      <c r="R23" s="1">
        <v>30</v>
      </c>
      <c r="S23" s="1">
        <v>39</v>
      </c>
      <c r="T23" s="4">
        <v>9</v>
      </c>
      <c r="U23" s="7">
        <v>1.2194444444444446</v>
      </c>
    </row>
    <row r="24" spans="1:21" ht="15.75" customHeight="1" x14ac:dyDescent="0.15">
      <c r="A24" s="1" t="s">
        <v>50</v>
      </c>
      <c r="B24" s="1">
        <v>2022</v>
      </c>
      <c r="C24" s="5" t="s">
        <v>51</v>
      </c>
      <c r="D24" s="1">
        <v>36.43</v>
      </c>
      <c r="E24" s="1">
        <v>41.49</v>
      </c>
      <c r="F24" s="1">
        <v>58.33</v>
      </c>
      <c r="G24" s="1">
        <v>623</v>
      </c>
      <c r="H24" s="1">
        <v>64.37</v>
      </c>
      <c r="I24" s="1">
        <v>4929</v>
      </c>
      <c r="J24" s="1">
        <v>43</v>
      </c>
      <c r="K24" s="1">
        <v>414</v>
      </c>
      <c r="L24" s="1">
        <v>2221</v>
      </c>
      <c r="M24" s="1">
        <v>15</v>
      </c>
      <c r="N24" s="1">
        <v>14</v>
      </c>
      <c r="O24" s="3">
        <f t="shared" si="0"/>
        <v>0.60077145612343297</v>
      </c>
      <c r="P24" s="1">
        <v>23.43</v>
      </c>
      <c r="Q24" s="1">
        <v>32</v>
      </c>
      <c r="R24" s="1">
        <v>19</v>
      </c>
      <c r="S24" s="1">
        <v>31</v>
      </c>
      <c r="T24" s="4" t="s">
        <v>37</v>
      </c>
      <c r="U24" s="7">
        <v>1.2027777777777777</v>
      </c>
    </row>
    <row r="25" spans="1:21" ht="15.75" customHeight="1" x14ac:dyDescent="0.15">
      <c r="A25" s="1" t="s">
        <v>50</v>
      </c>
      <c r="B25" s="1">
        <v>2021</v>
      </c>
      <c r="C25" s="5" t="s">
        <v>51</v>
      </c>
      <c r="D25" s="1">
        <v>44.21</v>
      </c>
      <c r="E25" s="1">
        <v>46.55</v>
      </c>
      <c r="F25" s="1">
        <v>67.53</v>
      </c>
      <c r="G25" s="1">
        <v>697</v>
      </c>
      <c r="H25" s="1">
        <v>68.87</v>
      </c>
      <c r="I25" s="1">
        <v>6072</v>
      </c>
      <c r="J25" s="1">
        <v>63</v>
      </c>
      <c r="K25" s="1">
        <v>349</v>
      </c>
      <c r="L25" s="1">
        <v>1435</v>
      </c>
      <c r="M25" s="1">
        <v>13</v>
      </c>
      <c r="N25" s="1">
        <v>17</v>
      </c>
      <c r="O25" s="3">
        <f t="shared" si="0"/>
        <v>0.66634799235181641</v>
      </c>
      <c r="P25" s="1">
        <v>29.36</v>
      </c>
      <c r="Q25" s="1">
        <v>37</v>
      </c>
      <c r="R25" s="1">
        <v>20</v>
      </c>
      <c r="S25" s="1">
        <v>31</v>
      </c>
      <c r="T25" s="4" t="s">
        <v>52</v>
      </c>
      <c r="U25" s="7">
        <v>1.1527777777777777</v>
      </c>
    </row>
    <row r="26" spans="1:21" ht="15.75" customHeight="1" x14ac:dyDescent="0.15">
      <c r="A26" s="1" t="s">
        <v>53</v>
      </c>
      <c r="B26" s="1">
        <v>2023</v>
      </c>
      <c r="C26" s="5" t="s">
        <v>48</v>
      </c>
      <c r="D26" s="1">
        <v>29.92</v>
      </c>
      <c r="E26" s="1">
        <v>40.25</v>
      </c>
      <c r="F26" s="9">
        <f>(28/52)*100</f>
        <v>53.846153846153847</v>
      </c>
      <c r="G26" s="1">
        <v>427</v>
      </c>
      <c r="H26" s="9">
        <f>(306/427)*100</f>
        <v>71.662763466042151</v>
      </c>
      <c r="I26" s="1">
        <v>3467</v>
      </c>
      <c r="J26" s="1">
        <v>22</v>
      </c>
      <c r="K26" s="1">
        <v>426</v>
      </c>
      <c r="L26" s="1">
        <v>1933</v>
      </c>
      <c r="M26" s="1">
        <v>24</v>
      </c>
      <c r="N26" s="1">
        <v>32</v>
      </c>
      <c r="O26" s="3">
        <f t="shared" si="0"/>
        <v>0.50058616647127785</v>
      </c>
      <c r="P26" s="1">
        <v>36.92</v>
      </c>
      <c r="Q26" s="1">
        <v>27</v>
      </c>
      <c r="R26" s="1">
        <v>20</v>
      </c>
      <c r="S26" s="1">
        <v>20</v>
      </c>
      <c r="T26" s="6">
        <v>45614</v>
      </c>
      <c r="U26" s="7">
        <v>1.2152777777777777</v>
      </c>
    </row>
    <row r="27" spans="1:21" ht="15.75" customHeight="1" x14ac:dyDescent="0.15">
      <c r="A27" s="1" t="s">
        <v>53</v>
      </c>
      <c r="B27" s="1">
        <v>2022</v>
      </c>
      <c r="C27" s="5" t="s">
        <v>31</v>
      </c>
      <c r="D27" s="1">
        <v>30.08</v>
      </c>
      <c r="E27" s="1">
        <v>45.18</v>
      </c>
      <c r="F27" s="9">
        <f>(31/51)*100</f>
        <v>60.784313725490193</v>
      </c>
      <c r="G27" s="1">
        <v>321</v>
      </c>
      <c r="H27" s="9">
        <f>(194/321)*100</f>
        <v>60.436137071651089</v>
      </c>
      <c r="I27" s="1">
        <v>2634</v>
      </c>
      <c r="J27" s="1">
        <v>15</v>
      </c>
      <c r="K27" s="1">
        <v>528</v>
      </c>
      <c r="L27" s="1">
        <v>3059</v>
      </c>
      <c r="M27" s="1">
        <v>32</v>
      </c>
      <c r="N27" s="1">
        <v>20</v>
      </c>
      <c r="O27" s="3">
        <f t="shared" si="0"/>
        <v>0.37809187279151946</v>
      </c>
      <c r="P27" s="1">
        <v>23.15</v>
      </c>
      <c r="Q27" s="1">
        <v>25</v>
      </c>
      <c r="R27" s="1">
        <v>18</v>
      </c>
      <c r="S27" s="1">
        <v>17</v>
      </c>
      <c r="T27" s="4" t="s">
        <v>36</v>
      </c>
      <c r="U27" s="7">
        <v>1.3298611111111112</v>
      </c>
    </row>
    <row r="28" spans="1:21" ht="15.75" customHeight="1" x14ac:dyDescent="0.15">
      <c r="A28" s="1" t="s">
        <v>53</v>
      </c>
      <c r="B28" s="1">
        <v>2021</v>
      </c>
      <c r="C28" s="5" t="s">
        <v>25</v>
      </c>
      <c r="D28" s="1">
        <v>29.54</v>
      </c>
      <c r="E28" s="1">
        <v>41.32</v>
      </c>
      <c r="F28" s="9">
        <f>(30/46)*100</f>
        <v>65.217391304347828</v>
      </c>
      <c r="G28" s="1">
        <v>286</v>
      </c>
      <c r="H28" s="9">
        <f>(182/286)*100</f>
        <v>63.636363636363633</v>
      </c>
      <c r="I28" s="1">
        <v>2682</v>
      </c>
      <c r="J28" s="1">
        <v>20</v>
      </c>
      <c r="K28" s="1">
        <v>513</v>
      </c>
      <c r="L28" s="1">
        <v>2342</v>
      </c>
      <c r="M28" s="1">
        <v>27</v>
      </c>
      <c r="N28" s="1">
        <v>35</v>
      </c>
      <c r="O28" s="3">
        <f t="shared" si="0"/>
        <v>0.35794743429286607</v>
      </c>
      <c r="P28" s="1">
        <v>23.23</v>
      </c>
      <c r="Q28" s="1">
        <v>32</v>
      </c>
      <c r="R28" s="1">
        <v>14</v>
      </c>
      <c r="S28" s="1">
        <v>16</v>
      </c>
      <c r="T28" s="6">
        <v>45612</v>
      </c>
      <c r="U28" s="7">
        <v>1.3270833333333334</v>
      </c>
    </row>
    <row r="29" spans="1:21" ht="15.75" customHeight="1" x14ac:dyDescent="0.15">
      <c r="A29" s="1" t="s">
        <v>54</v>
      </c>
      <c r="B29" s="1">
        <v>2023</v>
      </c>
      <c r="C29" s="5" t="s">
        <v>48</v>
      </c>
      <c r="D29" s="1">
        <v>24.25</v>
      </c>
      <c r="E29" s="1">
        <v>39.56</v>
      </c>
      <c r="F29" s="1">
        <v>52.7</v>
      </c>
      <c r="G29" s="1">
        <v>438</v>
      </c>
      <c r="H29" s="1">
        <v>67.3</v>
      </c>
      <c r="I29" s="1">
        <v>4693</v>
      </c>
      <c r="J29" s="1">
        <v>23</v>
      </c>
      <c r="K29" s="1">
        <v>384</v>
      </c>
      <c r="L29" s="1">
        <v>1758</v>
      </c>
      <c r="M29" s="1">
        <v>13</v>
      </c>
      <c r="N29" s="1">
        <v>32</v>
      </c>
      <c r="O29" s="3">
        <f t="shared" si="0"/>
        <v>0.53284671532846717</v>
      </c>
      <c r="P29" s="1">
        <v>28.08</v>
      </c>
      <c r="Q29" s="1">
        <v>24</v>
      </c>
      <c r="R29" s="1">
        <v>21</v>
      </c>
      <c r="S29" s="1">
        <v>16</v>
      </c>
      <c r="T29" s="6">
        <v>45579</v>
      </c>
      <c r="U29" s="7">
        <v>1.1680555555555556</v>
      </c>
    </row>
    <row r="30" spans="1:21" ht="15.75" customHeight="1" x14ac:dyDescent="0.15">
      <c r="A30" s="1" t="s">
        <v>54</v>
      </c>
      <c r="B30" s="1">
        <v>2022</v>
      </c>
      <c r="C30" s="5" t="s">
        <v>23</v>
      </c>
      <c r="D30" s="1">
        <v>28.85</v>
      </c>
      <c r="E30" s="1">
        <v>34.159999999999997</v>
      </c>
      <c r="F30" s="1">
        <v>55.3</v>
      </c>
      <c r="G30" s="1">
        <v>512</v>
      </c>
      <c r="H30" s="1">
        <v>66.599999999999994</v>
      </c>
      <c r="I30" s="1">
        <v>3442</v>
      </c>
      <c r="J30" s="1">
        <v>21</v>
      </c>
      <c r="K30" s="1">
        <v>453</v>
      </c>
      <c r="L30" s="1">
        <v>1851</v>
      </c>
      <c r="M30" s="1">
        <v>20</v>
      </c>
      <c r="N30" s="1">
        <v>37</v>
      </c>
      <c r="O30" s="3">
        <f t="shared" si="0"/>
        <v>0.53056994818652847</v>
      </c>
      <c r="P30" s="1">
        <v>27.69</v>
      </c>
      <c r="Q30" s="1">
        <v>36</v>
      </c>
      <c r="R30" s="1">
        <v>18</v>
      </c>
      <c r="S30" s="1">
        <v>29</v>
      </c>
      <c r="T30" s="4" t="s">
        <v>55</v>
      </c>
      <c r="U30" s="7">
        <v>1.1979166666666667</v>
      </c>
    </row>
    <row r="31" spans="1:21" ht="15.75" customHeight="1" x14ac:dyDescent="0.15">
      <c r="A31" s="1" t="s">
        <v>54</v>
      </c>
      <c r="B31" s="1">
        <v>2021</v>
      </c>
      <c r="C31" s="5" t="s">
        <v>31</v>
      </c>
      <c r="D31" s="1">
        <v>29.85</v>
      </c>
      <c r="E31" s="1">
        <v>31.52</v>
      </c>
      <c r="F31" s="1">
        <v>62.2</v>
      </c>
      <c r="G31" s="1">
        <v>463</v>
      </c>
      <c r="H31" s="1">
        <v>63.9</v>
      </c>
      <c r="I31" s="1">
        <v>3100</v>
      </c>
      <c r="J31" s="1">
        <v>28</v>
      </c>
      <c r="K31" s="1">
        <v>456</v>
      </c>
      <c r="L31" s="1">
        <v>2015</v>
      </c>
      <c r="M31" s="1">
        <v>15</v>
      </c>
      <c r="N31" s="1">
        <v>27</v>
      </c>
      <c r="O31" s="3">
        <f t="shared" si="0"/>
        <v>0.50380848748639828</v>
      </c>
      <c r="P31" s="1">
        <v>25.69</v>
      </c>
      <c r="Q31" s="1">
        <v>32</v>
      </c>
      <c r="R31" s="1">
        <v>20</v>
      </c>
      <c r="S31" s="1">
        <v>33</v>
      </c>
      <c r="T31" s="6">
        <v>45579</v>
      </c>
      <c r="U31" s="7">
        <v>1.2597222222222222</v>
      </c>
    </row>
    <row r="32" spans="1:21" ht="15.75" customHeight="1" x14ac:dyDescent="0.15">
      <c r="A32" s="1" t="s">
        <v>56</v>
      </c>
      <c r="B32" s="1">
        <v>2023</v>
      </c>
      <c r="C32" s="5" t="s">
        <v>35</v>
      </c>
      <c r="D32" s="1">
        <v>20</v>
      </c>
      <c r="E32" s="1">
        <v>35.520000000000003</v>
      </c>
      <c r="F32" s="1">
        <f>(20/32)*100</f>
        <v>62.5</v>
      </c>
      <c r="G32" s="1">
        <v>448</v>
      </c>
      <c r="H32" s="9">
        <f>(282/448)*100</f>
        <v>62.946428571428569</v>
      </c>
      <c r="I32" s="1">
        <v>2671</v>
      </c>
      <c r="J32" s="1">
        <v>15</v>
      </c>
      <c r="K32" s="1">
        <v>368</v>
      </c>
      <c r="L32" s="1">
        <v>1066</v>
      </c>
      <c r="M32" s="1">
        <v>13</v>
      </c>
      <c r="N32" s="1">
        <v>20</v>
      </c>
      <c r="O32" s="3">
        <f t="shared" si="0"/>
        <v>0.5490196078431373</v>
      </c>
      <c r="P32" s="1">
        <v>26.17</v>
      </c>
      <c r="Q32" s="1">
        <v>17</v>
      </c>
      <c r="R32" s="1">
        <v>16</v>
      </c>
      <c r="S32" s="1">
        <v>20</v>
      </c>
      <c r="T32" s="6">
        <v>45610</v>
      </c>
      <c r="U32" s="7">
        <v>1.2375</v>
      </c>
    </row>
    <row r="33" spans="1:21" ht="15.75" customHeight="1" x14ac:dyDescent="0.15">
      <c r="A33" s="1" t="s">
        <v>56</v>
      </c>
      <c r="B33" s="1">
        <v>2022</v>
      </c>
      <c r="C33" s="5" t="s">
        <v>57</v>
      </c>
      <c r="D33" s="1">
        <v>18.329999999999998</v>
      </c>
      <c r="E33" s="1">
        <v>34.06</v>
      </c>
      <c r="F33" s="9">
        <f>(14/30)*100</f>
        <v>46.666666666666664</v>
      </c>
      <c r="G33" s="9">
        <v>303</v>
      </c>
      <c r="H33" s="9">
        <f>(136/303)*100</f>
        <v>44.884488448844884</v>
      </c>
      <c r="I33" s="1">
        <v>1514</v>
      </c>
      <c r="J33" s="1">
        <v>6</v>
      </c>
      <c r="K33" s="1">
        <v>329</v>
      </c>
      <c r="L33" s="1">
        <v>1461</v>
      </c>
      <c r="M33" s="1">
        <v>10</v>
      </c>
      <c r="N33" s="1">
        <v>18</v>
      </c>
      <c r="O33" s="3">
        <f t="shared" si="0"/>
        <v>0.47943037974683544</v>
      </c>
      <c r="P33" s="1">
        <v>20.78</v>
      </c>
      <c r="Q33" s="1">
        <v>16</v>
      </c>
      <c r="R33" s="1">
        <v>15</v>
      </c>
      <c r="S33" s="1">
        <v>21</v>
      </c>
      <c r="T33" s="4" t="s">
        <v>58</v>
      </c>
      <c r="U33" s="7">
        <v>1.2145833333333333</v>
      </c>
    </row>
    <row r="34" spans="1:21" ht="15.75" customHeight="1" x14ac:dyDescent="0.15">
      <c r="A34" s="1" t="s">
        <v>56</v>
      </c>
      <c r="B34" s="1">
        <v>2021</v>
      </c>
      <c r="C34" s="5" t="s">
        <v>59</v>
      </c>
      <c r="D34" s="1">
        <v>41</v>
      </c>
      <c r="E34" s="1">
        <v>43.79</v>
      </c>
      <c r="F34" s="1">
        <f>(39/52)*100</f>
        <v>75</v>
      </c>
      <c r="G34" s="1">
        <v>413</v>
      </c>
      <c r="H34" s="9">
        <f>(240/413)*100</f>
        <v>58.111380145278446</v>
      </c>
      <c r="I34" s="1">
        <v>3152</v>
      </c>
      <c r="J34" s="1">
        <v>32</v>
      </c>
      <c r="K34" s="1">
        <v>476</v>
      </c>
      <c r="L34" s="1">
        <v>2738</v>
      </c>
      <c r="M34" s="1">
        <v>31</v>
      </c>
      <c r="N34" s="1">
        <v>15</v>
      </c>
      <c r="O34" s="3">
        <f t="shared" si="0"/>
        <v>0.46456692913385828</v>
      </c>
      <c r="P34" s="1">
        <v>21.42</v>
      </c>
      <c r="Q34" s="1">
        <v>26</v>
      </c>
      <c r="R34" s="1">
        <v>16</v>
      </c>
      <c r="S34" s="1">
        <v>16</v>
      </c>
      <c r="T34" s="6">
        <v>45516</v>
      </c>
      <c r="U34" s="7">
        <v>1.2993055555555555</v>
      </c>
    </row>
    <row r="35" spans="1:21" ht="15.75" customHeight="1" x14ac:dyDescent="0.15">
      <c r="A35" s="1" t="s">
        <v>60</v>
      </c>
      <c r="B35" s="1">
        <v>2023</v>
      </c>
      <c r="C35" s="5" t="s">
        <v>25</v>
      </c>
      <c r="D35" s="1">
        <v>31.9</v>
      </c>
      <c r="E35" s="1">
        <v>48</v>
      </c>
      <c r="F35" s="1">
        <v>70</v>
      </c>
      <c r="G35" s="1">
        <v>446</v>
      </c>
      <c r="H35" s="1">
        <v>65.02</v>
      </c>
      <c r="I35" s="1">
        <v>3248</v>
      </c>
      <c r="J35" s="1">
        <v>25</v>
      </c>
      <c r="K35" s="1">
        <v>516</v>
      </c>
      <c r="L35" s="1">
        <v>2233</v>
      </c>
      <c r="M35" s="1">
        <v>27</v>
      </c>
      <c r="N35" s="1">
        <v>25</v>
      </c>
      <c r="O35" s="3">
        <f t="shared" si="0"/>
        <v>0.46361746361746364</v>
      </c>
      <c r="P35" s="1">
        <v>24.1</v>
      </c>
      <c r="Q35" s="1">
        <v>46</v>
      </c>
      <c r="R35" s="1">
        <v>22</v>
      </c>
      <c r="S35" s="1">
        <v>17</v>
      </c>
      <c r="T35" s="4" t="s">
        <v>27</v>
      </c>
      <c r="U35" s="7">
        <v>1.2555555555555555</v>
      </c>
    </row>
    <row r="36" spans="1:21" ht="15.75" customHeight="1" x14ac:dyDescent="0.15">
      <c r="A36" s="1" t="s">
        <v>60</v>
      </c>
      <c r="B36" s="1">
        <v>2022</v>
      </c>
      <c r="C36" s="5" t="s">
        <v>61</v>
      </c>
      <c r="D36" s="1">
        <v>36.799999999999997</v>
      </c>
      <c r="E36" s="1">
        <v>48</v>
      </c>
      <c r="F36" s="1">
        <v>66</v>
      </c>
      <c r="G36" s="1">
        <v>503</v>
      </c>
      <c r="H36" s="1">
        <v>67.8</v>
      </c>
      <c r="I36" s="1">
        <v>4210</v>
      </c>
      <c r="J36" s="1">
        <v>34</v>
      </c>
      <c r="K36" s="1">
        <v>543</v>
      </c>
      <c r="L36" s="1">
        <v>2454</v>
      </c>
      <c r="M36" s="1">
        <v>28</v>
      </c>
      <c r="N36" s="1">
        <v>26</v>
      </c>
      <c r="O36" s="3">
        <f t="shared" si="0"/>
        <v>0.48087954110898662</v>
      </c>
      <c r="P36" s="1">
        <v>25.9</v>
      </c>
      <c r="Q36" s="1">
        <v>25</v>
      </c>
      <c r="R36" s="1">
        <v>20</v>
      </c>
      <c r="S36" s="1">
        <v>23</v>
      </c>
      <c r="T36" s="4" t="s">
        <v>62</v>
      </c>
      <c r="U36" s="7">
        <v>1.2381944444444444</v>
      </c>
    </row>
    <row r="37" spans="1:21" ht="15.75" customHeight="1" x14ac:dyDescent="0.15">
      <c r="A37" s="1" t="s">
        <v>60</v>
      </c>
      <c r="B37" s="1">
        <v>2021</v>
      </c>
      <c r="C37" s="5" t="s">
        <v>63</v>
      </c>
      <c r="D37" s="1">
        <v>36.9</v>
      </c>
      <c r="E37" s="1">
        <v>43</v>
      </c>
      <c r="F37" s="1">
        <v>62</v>
      </c>
      <c r="G37" s="1">
        <v>446</v>
      </c>
      <c r="H37" s="1">
        <v>64.8</v>
      </c>
      <c r="I37" s="1">
        <v>3577</v>
      </c>
      <c r="J37" s="1">
        <v>31</v>
      </c>
      <c r="K37" s="1">
        <v>556</v>
      </c>
      <c r="L37" s="1">
        <v>2569</v>
      </c>
      <c r="M37" s="1">
        <v>26</v>
      </c>
      <c r="N37" s="1">
        <v>21</v>
      </c>
      <c r="O37" s="3">
        <f t="shared" si="0"/>
        <v>0.44510978043912175</v>
      </c>
      <c r="P37" s="1">
        <v>24.6</v>
      </c>
      <c r="Q37" s="1">
        <v>33</v>
      </c>
      <c r="R37" s="1">
        <v>13</v>
      </c>
      <c r="S37" s="1">
        <v>26</v>
      </c>
      <c r="T37" s="4" t="s">
        <v>64</v>
      </c>
      <c r="U37" s="7">
        <v>1.2326388888888888</v>
      </c>
    </row>
    <row r="38" spans="1:21" ht="15.75" customHeight="1" x14ac:dyDescent="0.15">
      <c r="A38" s="1"/>
      <c r="C38" s="5"/>
      <c r="O38" s="3"/>
      <c r="T38" s="4"/>
    </row>
    <row r="39" spans="1:21" ht="15.75" customHeight="1" x14ac:dyDescent="0.15">
      <c r="C39" s="5"/>
      <c r="O39" s="3"/>
      <c r="T39" s="4"/>
    </row>
    <row r="40" spans="1:21" ht="15.75" customHeight="1" x14ac:dyDescent="0.15">
      <c r="C40" s="5"/>
      <c r="O40" s="3"/>
      <c r="T40" s="4"/>
    </row>
    <row r="41" spans="1:21" ht="15.75" customHeight="1" x14ac:dyDescent="0.15">
      <c r="C41" s="5"/>
      <c r="O41" s="3"/>
      <c r="T41" s="4"/>
    </row>
    <row r="42" spans="1:21" ht="15.75" customHeight="1" x14ac:dyDescent="0.15">
      <c r="C42" s="5"/>
      <c r="O42" s="3"/>
      <c r="T42" s="4"/>
    </row>
    <row r="43" spans="1:21" ht="15.75" customHeight="1" x14ac:dyDescent="0.15">
      <c r="C43" s="5"/>
      <c r="O43" s="3"/>
      <c r="T43" s="4"/>
    </row>
    <row r="44" spans="1:21" ht="15.75" customHeight="1" x14ac:dyDescent="0.15">
      <c r="C44" s="5"/>
      <c r="O44" s="3"/>
      <c r="T44" s="4"/>
    </row>
    <row r="45" spans="1:21" ht="15.75" customHeight="1" x14ac:dyDescent="0.15">
      <c r="C45" s="5"/>
      <c r="O45" s="3"/>
      <c r="T45" s="4"/>
    </row>
    <row r="46" spans="1:21" ht="15.75" customHeight="1" x14ac:dyDescent="0.15">
      <c r="C46" s="5"/>
      <c r="O46" s="3"/>
      <c r="T46" s="4"/>
    </row>
    <row r="47" spans="1:21" ht="15.75" customHeight="1" x14ac:dyDescent="0.15">
      <c r="C47" s="5"/>
      <c r="O47" s="3"/>
      <c r="T47" s="4"/>
    </row>
    <row r="48" spans="1:21" ht="15.75" customHeight="1" x14ac:dyDescent="0.15">
      <c r="C48" s="5"/>
      <c r="O48" s="3"/>
      <c r="T48" s="4"/>
    </row>
    <row r="49" spans="3:20" ht="15.75" customHeight="1" x14ac:dyDescent="0.15">
      <c r="C49" s="5"/>
      <c r="O49" s="3"/>
      <c r="T49" s="4"/>
    </row>
    <row r="50" spans="3:20" ht="15.75" customHeight="1" x14ac:dyDescent="0.15">
      <c r="C50" s="5"/>
      <c r="O50" s="3"/>
      <c r="T50" s="4"/>
    </row>
    <row r="51" spans="3:20" ht="15.75" customHeight="1" x14ac:dyDescent="0.15">
      <c r="C51" s="5"/>
      <c r="O51" s="3"/>
      <c r="T51" s="4"/>
    </row>
    <row r="52" spans="3:20" ht="15.75" customHeight="1" x14ac:dyDescent="0.15">
      <c r="C52" s="5"/>
      <c r="O52" s="3"/>
      <c r="T52" s="4"/>
    </row>
    <row r="53" spans="3:20" ht="15.75" customHeight="1" x14ac:dyDescent="0.15">
      <c r="C53" s="5"/>
      <c r="O53" s="3"/>
      <c r="T53" s="4"/>
    </row>
    <row r="54" spans="3:20" ht="15.75" customHeight="1" x14ac:dyDescent="0.15">
      <c r="C54" s="5"/>
      <c r="O54" s="3"/>
      <c r="T54" s="4"/>
    </row>
    <row r="55" spans="3:20" ht="15.75" customHeight="1" x14ac:dyDescent="0.15">
      <c r="C55" s="5"/>
      <c r="O55" s="3"/>
      <c r="T55" s="4"/>
    </row>
    <row r="56" spans="3:20" ht="13" x14ac:dyDescent="0.15">
      <c r="C56" s="5"/>
      <c r="O56" s="3"/>
      <c r="T56" s="4"/>
    </row>
    <row r="57" spans="3:20" ht="13" x14ac:dyDescent="0.15">
      <c r="C57" s="5"/>
      <c r="O57" s="3"/>
      <c r="T57" s="4"/>
    </row>
    <row r="58" spans="3:20" ht="13" x14ac:dyDescent="0.15">
      <c r="C58" s="5"/>
      <c r="O58" s="3"/>
      <c r="T58" s="4"/>
    </row>
    <row r="59" spans="3:20" ht="13" x14ac:dyDescent="0.15">
      <c r="C59" s="5"/>
      <c r="O59" s="3"/>
      <c r="T59" s="4"/>
    </row>
    <row r="60" spans="3:20" ht="13" x14ac:dyDescent="0.15">
      <c r="C60" s="5"/>
      <c r="O60" s="3"/>
      <c r="T60" s="4"/>
    </row>
    <row r="61" spans="3:20" ht="13" x14ac:dyDescent="0.15">
      <c r="C61" s="5"/>
      <c r="O61" s="3"/>
      <c r="T61" s="4"/>
    </row>
    <row r="62" spans="3:20" ht="13" x14ac:dyDescent="0.15">
      <c r="C62" s="5"/>
      <c r="O62" s="3"/>
      <c r="T62" s="4"/>
    </row>
    <row r="63" spans="3:20" ht="13" x14ac:dyDescent="0.15">
      <c r="C63" s="5"/>
      <c r="O63" s="3"/>
      <c r="T63" s="4"/>
    </row>
    <row r="64" spans="3:20" ht="13" x14ac:dyDescent="0.15">
      <c r="C64" s="5"/>
      <c r="O64" s="3"/>
      <c r="T64" s="4"/>
    </row>
    <row r="65" spans="3:20" ht="13" x14ac:dyDescent="0.15">
      <c r="C65" s="5"/>
      <c r="O65" s="3"/>
      <c r="T65" s="4"/>
    </row>
    <row r="66" spans="3:20" ht="13" x14ac:dyDescent="0.15">
      <c r="C66" s="5"/>
      <c r="O66" s="3"/>
      <c r="T66" s="4"/>
    </row>
    <row r="67" spans="3:20" ht="13" x14ac:dyDescent="0.15">
      <c r="C67" s="5"/>
      <c r="O67" s="3"/>
      <c r="T67" s="4"/>
    </row>
    <row r="68" spans="3:20" ht="13" x14ac:dyDescent="0.15">
      <c r="C68" s="5"/>
      <c r="O68" s="3"/>
      <c r="T68" s="4"/>
    </row>
    <row r="69" spans="3:20" ht="13" x14ac:dyDescent="0.15">
      <c r="C69" s="5"/>
      <c r="O69" s="3"/>
      <c r="T69" s="4"/>
    </row>
    <row r="70" spans="3:20" ht="13" x14ac:dyDescent="0.15">
      <c r="C70" s="5"/>
      <c r="O70" s="3"/>
      <c r="T70" s="4"/>
    </row>
    <row r="71" spans="3:20" ht="13" x14ac:dyDescent="0.15">
      <c r="C71" s="5"/>
      <c r="O71" s="3"/>
      <c r="T71" s="4"/>
    </row>
    <row r="72" spans="3:20" ht="13" x14ac:dyDescent="0.15">
      <c r="C72" s="5"/>
      <c r="O72" s="3"/>
      <c r="T72" s="4"/>
    </row>
    <row r="73" spans="3:20" ht="13" x14ac:dyDescent="0.15">
      <c r="C73" s="5"/>
      <c r="O73" s="3"/>
      <c r="T73" s="4"/>
    </row>
    <row r="74" spans="3:20" ht="13" x14ac:dyDescent="0.15">
      <c r="C74" s="5"/>
      <c r="O74" s="3"/>
      <c r="T74" s="4"/>
    </row>
    <row r="75" spans="3:20" ht="13" x14ac:dyDescent="0.15">
      <c r="C75" s="5"/>
      <c r="O75" s="3"/>
      <c r="T75" s="4"/>
    </row>
    <row r="76" spans="3:20" ht="13" x14ac:dyDescent="0.15">
      <c r="C76" s="5"/>
      <c r="O76" s="3"/>
      <c r="T76" s="4"/>
    </row>
    <row r="77" spans="3:20" ht="13" x14ac:dyDescent="0.15">
      <c r="C77" s="5"/>
      <c r="O77" s="3"/>
      <c r="T77" s="4"/>
    </row>
    <row r="78" spans="3:20" ht="13" x14ac:dyDescent="0.15">
      <c r="C78" s="5"/>
      <c r="O78" s="3"/>
      <c r="T78" s="4"/>
    </row>
    <row r="79" spans="3:20" ht="13" x14ac:dyDescent="0.15">
      <c r="C79" s="5"/>
      <c r="O79" s="3"/>
      <c r="T79" s="4"/>
    </row>
    <row r="80" spans="3:20" ht="13" x14ac:dyDescent="0.15">
      <c r="C80" s="5"/>
      <c r="O80" s="3"/>
      <c r="T80" s="4"/>
    </row>
    <row r="81" spans="3:20" ht="13" x14ac:dyDescent="0.15">
      <c r="C81" s="5"/>
      <c r="O81" s="3"/>
      <c r="T81" s="4"/>
    </row>
    <row r="82" spans="3:20" ht="13" x14ac:dyDescent="0.15">
      <c r="C82" s="5"/>
      <c r="O82" s="3"/>
      <c r="T82" s="4"/>
    </row>
    <row r="83" spans="3:20" ht="13" x14ac:dyDescent="0.15">
      <c r="C83" s="5"/>
      <c r="O83" s="3"/>
      <c r="T83" s="4"/>
    </row>
    <row r="84" spans="3:20" ht="13" x14ac:dyDescent="0.15">
      <c r="C84" s="5"/>
      <c r="O84" s="3"/>
      <c r="T84" s="4"/>
    </row>
    <row r="85" spans="3:20" ht="13" x14ac:dyDescent="0.15">
      <c r="C85" s="5"/>
      <c r="O85" s="3"/>
      <c r="T85" s="4"/>
    </row>
    <row r="86" spans="3:20" ht="13" x14ac:dyDescent="0.15">
      <c r="C86" s="5"/>
      <c r="O86" s="3"/>
      <c r="T86" s="4"/>
    </row>
    <row r="87" spans="3:20" ht="13" x14ac:dyDescent="0.15">
      <c r="C87" s="5"/>
      <c r="O87" s="3"/>
      <c r="T87" s="4"/>
    </row>
    <row r="88" spans="3:20" ht="13" x14ac:dyDescent="0.15">
      <c r="C88" s="5"/>
      <c r="O88" s="3"/>
      <c r="T88" s="4"/>
    </row>
    <row r="89" spans="3:20" ht="13" x14ac:dyDescent="0.15">
      <c r="C89" s="5"/>
      <c r="O89" s="3"/>
      <c r="T89" s="4"/>
    </row>
    <row r="90" spans="3:20" ht="13" x14ac:dyDescent="0.15">
      <c r="C90" s="5"/>
      <c r="O90" s="3"/>
      <c r="T90" s="4"/>
    </row>
    <row r="91" spans="3:20" ht="13" x14ac:dyDescent="0.15">
      <c r="C91" s="5"/>
      <c r="O91" s="3"/>
      <c r="T91" s="4"/>
    </row>
    <row r="92" spans="3:20" ht="13" x14ac:dyDescent="0.15">
      <c r="C92" s="5"/>
      <c r="O92" s="3"/>
      <c r="T92" s="4"/>
    </row>
    <row r="93" spans="3:20" ht="13" x14ac:dyDescent="0.15">
      <c r="C93" s="5"/>
      <c r="O93" s="3"/>
      <c r="T93" s="4"/>
    </row>
    <row r="94" spans="3:20" ht="13" x14ac:dyDescent="0.15">
      <c r="C94" s="5"/>
      <c r="O94" s="3"/>
      <c r="T94" s="4"/>
    </row>
    <row r="95" spans="3:20" ht="13" x14ac:dyDescent="0.15">
      <c r="C95" s="5"/>
      <c r="O95" s="3"/>
      <c r="T95" s="4"/>
    </row>
    <row r="96" spans="3:20" ht="13" x14ac:dyDescent="0.15">
      <c r="C96" s="5"/>
      <c r="O96" s="3"/>
      <c r="T96" s="4"/>
    </row>
    <row r="97" spans="3:20" ht="13" x14ac:dyDescent="0.15">
      <c r="C97" s="5"/>
      <c r="O97" s="3"/>
      <c r="T97" s="4"/>
    </row>
    <row r="98" spans="3:20" ht="13" x14ac:dyDescent="0.15">
      <c r="C98" s="5"/>
      <c r="O98" s="3"/>
      <c r="T98" s="4"/>
    </row>
    <row r="99" spans="3:20" ht="13" x14ac:dyDescent="0.15">
      <c r="C99" s="5"/>
      <c r="O99" s="3"/>
      <c r="T99" s="4"/>
    </row>
    <row r="100" spans="3:20" ht="13" x14ac:dyDescent="0.15">
      <c r="C100" s="5"/>
      <c r="O100" s="3"/>
      <c r="T100" s="4"/>
    </row>
    <row r="101" spans="3:20" ht="13" x14ac:dyDescent="0.15">
      <c r="C101" s="5"/>
      <c r="O101" s="3"/>
      <c r="T101" s="4"/>
    </row>
    <row r="102" spans="3:20" ht="13" x14ac:dyDescent="0.15">
      <c r="C102" s="5"/>
      <c r="O102" s="3"/>
      <c r="T102" s="4"/>
    </row>
    <row r="103" spans="3:20" ht="13" x14ac:dyDescent="0.15">
      <c r="C103" s="5"/>
      <c r="O103" s="3"/>
      <c r="T103" s="4"/>
    </row>
    <row r="104" spans="3:20" ht="13" x14ac:dyDescent="0.15">
      <c r="C104" s="5"/>
      <c r="O104" s="3"/>
      <c r="T104" s="4"/>
    </row>
    <row r="105" spans="3:20" ht="13" x14ac:dyDescent="0.15">
      <c r="C105" s="5"/>
      <c r="O105" s="3"/>
      <c r="T105" s="4"/>
    </row>
    <row r="106" spans="3:20" ht="13" x14ac:dyDescent="0.15">
      <c r="C106" s="5"/>
      <c r="O106" s="3"/>
      <c r="T106" s="4"/>
    </row>
    <row r="107" spans="3:20" ht="13" x14ac:dyDescent="0.15">
      <c r="C107" s="5"/>
      <c r="O107" s="3"/>
      <c r="T107" s="4"/>
    </row>
    <row r="108" spans="3:20" ht="13" x14ac:dyDescent="0.15">
      <c r="C108" s="5"/>
      <c r="O108" s="3"/>
      <c r="T108" s="4"/>
    </row>
    <row r="109" spans="3:20" ht="13" x14ac:dyDescent="0.15">
      <c r="C109" s="5"/>
      <c r="O109" s="3"/>
      <c r="T109" s="4"/>
    </row>
    <row r="110" spans="3:20" ht="13" x14ac:dyDescent="0.15">
      <c r="C110" s="5"/>
      <c r="O110" s="3"/>
      <c r="T110" s="4"/>
    </row>
    <row r="111" spans="3:20" ht="13" x14ac:dyDescent="0.15">
      <c r="C111" s="5"/>
      <c r="O111" s="3"/>
      <c r="T111" s="4"/>
    </row>
    <row r="112" spans="3:20" ht="13" x14ac:dyDescent="0.15">
      <c r="C112" s="5"/>
      <c r="O112" s="3"/>
      <c r="T112" s="4"/>
    </row>
    <row r="113" spans="3:20" ht="13" x14ac:dyDescent="0.15">
      <c r="C113" s="5"/>
      <c r="O113" s="3"/>
      <c r="T113" s="4"/>
    </row>
    <row r="114" spans="3:20" ht="13" x14ac:dyDescent="0.15">
      <c r="C114" s="5"/>
      <c r="O114" s="3"/>
      <c r="T114" s="4"/>
    </row>
    <row r="115" spans="3:20" ht="13" x14ac:dyDescent="0.15">
      <c r="C115" s="5"/>
      <c r="O115" s="3"/>
      <c r="T115" s="4"/>
    </row>
    <row r="116" spans="3:20" ht="13" x14ac:dyDescent="0.15">
      <c r="C116" s="5"/>
      <c r="O116" s="3"/>
      <c r="T116" s="4"/>
    </row>
    <row r="117" spans="3:20" ht="13" x14ac:dyDescent="0.15">
      <c r="C117" s="5"/>
      <c r="O117" s="3"/>
      <c r="T117" s="4"/>
    </row>
    <row r="118" spans="3:20" ht="13" x14ac:dyDescent="0.15">
      <c r="C118" s="5"/>
      <c r="O118" s="3"/>
      <c r="T118" s="4"/>
    </row>
    <row r="119" spans="3:20" ht="13" x14ac:dyDescent="0.15">
      <c r="C119" s="5"/>
      <c r="O119" s="3"/>
      <c r="T119" s="4"/>
    </row>
    <row r="120" spans="3:20" ht="13" x14ac:dyDescent="0.15">
      <c r="C120" s="5"/>
      <c r="O120" s="3"/>
      <c r="T120" s="4"/>
    </row>
    <row r="121" spans="3:20" ht="13" x14ac:dyDescent="0.15">
      <c r="C121" s="5"/>
      <c r="O121" s="3"/>
      <c r="T121" s="4"/>
    </row>
    <row r="122" spans="3:20" ht="13" x14ac:dyDescent="0.15">
      <c r="C122" s="5"/>
      <c r="O122" s="3"/>
      <c r="T122" s="4"/>
    </row>
    <row r="123" spans="3:20" ht="13" x14ac:dyDescent="0.15">
      <c r="C123" s="5"/>
      <c r="O123" s="3"/>
      <c r="T123" s="4"/>
    </row>
    <row r="124" spans="3:20" ht="13" x14ac:dyDescent="0.15">
      <c r="C124" s="5"/>
      <c r="O124" s="3"/>
      <c r="T124" s="4"/>
    </row>
    <row r="125" spans="3:20" ht="13" x14ac:dyDescent="0.15">
      <c r="C125" s="5"/>
      <c r="O125" s="3"/>
      <c r="T125" s="4"/>
    </row>
    <row r="126" spans="3:20" ht="13" x14ac:dyDescent="0.15">
      <c r="C126" s="5"/>
      <c r="O126" s="3"/>
      <c r="T126" s="4"/>
    </row>
    <row r="127" spans="3:20" ht="13" x14ac:dyDescent="0.15">
      <c r="C127" s="5"/>
      <c r="O127" s="3"/>
      <c r="T127" s="4"/>
    </row>
    <row r="128" spans="3:20" ht="13" x14ac:dyDescent="0.15">
      <c r="C128" s="5"/>
      <c r="O128" s="3"/>
      <c r="T128" s="4"/>
    </row>
    <row r="129" spans="3:20" ht="13" x14ac:dyDescent="0.15">
      <c r="C129" s="5"/>
      <c r="O129" s="3"/>
      <c r="T129" s="4"/>
    </row>
    <row r="130" spans="3:20" ht="13" x14ac:dyDescent="0.15">
      <c r="C130" s="5"/>
      <c r="O130" s="3"/>
      <c r="T130" s="4"/>
    </row>
    <row r="131" spans="3:20" ht="13" x14ac:dyDescent="0.15">
      <c r="C131" s="5"/>
      <c r="O131" s="3"/>
      <c r="T131" s="4"/>
    </row>
    <row r="132" spans="3:20" ht="13" x14ac:dyDescent="0.15">
      <c r="C132" s="5"/>
      <c r="O132" s="3"/>
      <c r="T132" s="4"/>
    </row>
    <row r="133" spans="3:20" ht="13" x14ac:dyDescent="0.15">
      <c r="C133" s="5"/>
      <c r="O133" s="3"/>
      <c r="T133" s="4"/>
    </row>
    <row r="134" spans="3:20" ht="13" x14ac:dyDescent="0.15">
      <c r="C134" s="5"/>
      <c r="O134" s="3"/>
      <c r="T134" s="4"/>
    </row>
    <row r="135" spans="3:20" ht="13" x14ac:dyDescent="0.15">
      <c r="C135" s="5"/>
      <c r="O135" s="3"/>
      <c r="T135" s="4"/>
    </row>
    <row r="136" spans="3:20" ht="13" x14ac:dyDescent="0.15">
      <c r="C136" s="5"/>
      <c r="O136" s="3"/>
      <c r="T136" s="4"/>
    </row>
    <row r="137" spans="3:20" ht="13" x14ac:dyDescent="0.15">
      <c r="C137" s="5"/>
      <c r="O137" s="3"/>
      <c r="T137" s="4"/>
    </row>
    <row r="138" spans="3:20" ht="13" x14ac:dyDescent="0.15">
      <c r="C138" s="5"/>
      <c r="O138" s="3"/>
      <c r="T138" s="4"/>
    </row>
    <row r="139" spans="3:20" ht="13" x14ac:dyDescent="0.15">
      <c r="C139" s="5"/>
      <c r="O139" s="3"/>
      <c r="T139" s="4"/>
    </row>
    <row r="140" spans="3:20" ht="13" x14ac:dyDescent="0.15">
      <c r="C140" s="5"/>
      <c r="O140" s="3"/>
      <c r="T140" s="4"/>
    </row>
    <row r="141" spans="3:20" ht="13" x14ac:dyDescent="0.15">
      <c r="C141" s="5"/>
      <c r="O141" s="3"/>
      <c r="T141" s="4"/>
    </row>
    <row r="142" spans="3:20" ht="13" x14ac:dyDescent="0.15">
      <c r="C142" s="5"/>
      <c r="O142" s="3"/>
      <c r="T142" s="4"/>
    </row>
    <row r="143" spans="3:20" ht="13" x14ac:dyDescent="0.15">
      <c r="C143" s="5"/>
      <c r="O143" s="3"/>
      <c r="T143" s="4"/>
    </row>
    <row r="144" spans="3:20" ht="13" x14ac:dyDescent="0.15">
      <c r="C144" s="5"/>
      <c r="O144" s="3"/>
      <c r="T144" s="4"/>
    </row>
    <row r="145" spans="3:20" ht="13" x14ac:dyDescent="0.15">
      <c r="C145" s="5"/>
      <c r="O145" s="3"/>
      <c r="T145" s="4"/>
    </row>
    <row r="146" spans="3:20" ht="13" x14ac:dyDescent="0.15">
      <c r="C146" s="5"/>
      <c r="O146" s="3"/>
      <c r="T146" s="4"/>
    </row>
    <row r="147" spans="3:20" ht="13" x14ac:dyDescent="0.15">
      <c r="C147" s="5"/>
      <c r="O147" s="3"/>
      <c r="T147" s="4"/>
    </row>
    <row r="148" spans="3:20" ht="13" x14ac:dyDescent="0.15">
      <c r="C148" s="5"/>
      <c r="O148" s="3"/>
      <c r="T148" s="4"/>
    </row>
    <row r="149" spans="3:20" ht="13" x14ac:dyDescent="0.15">
      <c r="C149" s="5"/>
      <c r="O149" s="3"/>
      <c r="T149" s="4"/>
    </row>
    <row r="150" spans="3:20" ht="13" x14ac:dyDescent="0.15">
      <c r="C150" s="5"/>
      <c r="O150" s="3"/>
      <c r="T150" s="4"/>
    </row>
    <row r="151" spans="3:20" ht="13" x14ac:dyDescent="0.15">
      <c r="C151" s="5"/>
      <c r="O151" s="3"/>
      <c r="T151" s="4"/>
    </row>
    <row r="152" spans="3:20" ht="13" x14ac:dyDescent="0.15">
      <c r="C152" s="5"/>
      <c r="O152" s="3"/>
      <c r="T152" s="4"/>
    </row>
    <row r="153" spans="3:20" ht="13" x14ac:dyDescent="0.15">
      <c r="C153" s="5"/>
      <c r="O153" s="3"/>
      <c r="T153" s="4"/>
    </row>
    <row r="154" spans="3:20" ht="13" x14ac:dyDescent="0.15">
      <c r="C154" s="5"/>
      <c r="O154" s="3"/>
      <c r="T154" s="4"/>
    </row>
    <row r="155" spans="3:20" ht="13" x14ac:dyDescent="0.15">
      <c r="C155" s="5"/>
      <c r="O155" s="3"/>
      <c r="T155" s="4"/>
    </row>
    <row r="156" spans="3:20" ht="13" x14ac:dyDescent="0.15">
      <c r="C156" s="5"/>
      <c r="O156" s="3"/>
      <c r="T156" s="4"/>
    </row>
    <row r="157" spans="3:20" ht="13" x14ac:dyDescent="0.15">
      <c r="C157" s="5"/>
      <c r="O157" s="3"/>
      <c r="T157" s="4"/>
    </row>
    <row r="158" spans="3:20" ht="13" x14ac:dyDescent="0.15">
      <c r="C158" s="5"/>
      <c r="O158" s="3"/>
      <c r="T158" s="4"/>
    </row>
    <row r="159" spans="3:20" ht="13" x14ac:dyDescent="0.15">
      <c r="C159" s="5"/>
      <c r="O159" s="3"/>
      <c r="T159" s="4"/>
    </row>
    <row r="160" spans="3:20" ht="13" x14ac:dyDescent="0.15">
      <c r="C160" s="5"/>
      <c r="O160" s="3"/>
      <c r="T160" s="4"/>
    </row>
    <row r="161" spans="3:20" ht="13" x14ac:dyDescent="0.15">
      <c r="C161" s="5"/>
      <c r="O161" s="3"/>
      <c r="T161" s="4"/>
    </row>
    <row r="162" spans="3:20" ht="13" x14ac:dyDescent="0.15">
      <c r="C162" s="5"/>
      <c r="O162" s="3"/>
      <c r="T162" s="4"/>
    </row>
    <row r="163" spans="3:20" ht="13" x14ac:dyDescent="0.15">
      <c r="C163" s="5"/>
      <c r="O163" s="3"/>
      <c r="T163" s="4"/>
    </row>
    <row r="164" spans="3:20" ht="13" x14ac:dyDescent="0.15">
      <c r="C164" s="5"/>
      <c r="O164" s="3"/>
      <c r="T164" s="4"/>
    </row>
    <row r="165" spans="3:20" ht="13" x14ac:dyDescent="0.15">
      <c r="C165" s="5"/>
      <c r="O165" s="3"/>
      <c r="T165" s="4"/>
    </row>
    <row r="166" spans="3:20" ht="13" x14ac:dyDescent="0.15">
      <c r="C166" s="5"/>
      <c r="O166" s="3"/>
      <c r="T166" s="4"/>
    </row>
    <row r="167" spans="3:20" ht="13" x14ac:dyDescent="0.15">
      <c r="C167" s="5"/>
      <c r="O167" s="3"/>
      <c r="T167" s="4"/>
    </row>
    <row r="168" spans="3:20" ht="13" x14ac:dyDescent="0.15">
      <c r="C168" s="5"/>
      <c r="O168" s="3"/>
      <c r="T168" s="4"/>
    </row>
    <row r="169" spans="3:20" ht="13" x14ac:dyDescent="0.15">
      <c r="C169" s="5"/>
      <c r="O169" s="3"/>
      <c r="T169" s="4"/>
    </row>
    <row r="170" spans="3:20" ht="13" x14ac:dyDescent="0.15">
      <c r="C170" s="5"/>
      <c r="O170" s="3"/>
      <c r="T170" s="4"/>
    </row>
    <row r="171" spans="3:20" ht="13" x14ac:dyDescent="0.15">
      <c r="C171" s="5"/>
      <c r="O171" s="3"/>
      <c r="T171" s="4"/>
    </row>
    <row r="172" spans="3:20" ht="13" x14ac:dyDescent="0.15">
      <c r="C172" s="5"/>
      <c r="O172" s="3"/>
      <c r="T172" s="4"/>
    </row>
    <row r="173" spans="3:20" ht="13" x14ac:dyDescent="0.15">
      <c r="C173" s="5"/>
      <c r="O173" s="3"/>
      <c r="T173" s="4"/>
    </row>
    <row r="174" spans="3:20" ht="13" x14ac:dyDescent="0.15">
      <c r="C174" s="5"/>
      <c r="O174" s="3"/>
      <c r="T174" s="4"/>
    </row>
    <row r="175" spans="3:20" ht="13" x14ac:dyDescent="0.15">
      <c r="C175" s="5"/>
      <c r="O175" s="3"/>
      <c r="T175" s="4"/>
    </row>
    <row r="176" spans="3:20" ht="13" x14ac:dyDescent="0.15">
      <c r="C176" s="5"/>
      <c r="O176" s="3"/>
      <c r="T176" s="4"/>
    </row>
    <row r="177" spans="3:20" ht="13" x14ac:dyDescent="0.15">
      <c r="C177" s="5"/>
      <c r="O177" s="3"/>
      <c r="T177" s="4"/>
    </row>
    <row r="178" spans="3:20" ht="13" x14ac:dyDescent="0.15">
      <c r="C178" s="5"/>
      <c r="O178" s="3"/>
      <c r="T178" s="4"/>
    </row>
    <row r="179" spans="3:20" ht="13" x14ac:dyDescent="0.15">
      <c r="C179" s="5"/>
      <c r="O179" s="3"/>
      <c r="T179" s="4"/>
    </row>
    <row r="180" spans="3:20" ht="13" x14ac:dyDescent="0.15">
      <c r="C180" s="5"/>
      <c r="O180" s="3"/>
      <c r="T180" s="4"/>
    </row>
    <row r="181" spans="3:20" ht="13" x14ac:dyDescent="0.15">
      <c r="C181" s="5"/>
      <c r="O181" s="3"/>
      <c r="T181" s="4"/>
    </row>
    <row r="182" spans="3:20" ht="13" x14ac:dyDescent="0.15">
      <c r="C182" s="5"/>
      <c r="O182" s="3"/>
      <c r="T182" s="4"/>
    </row>
    <row r="183" spans="3:20" ht="13" x14ac:dyDescent="0.15">
      <c r="C183" s="5"/>
      <c r="O183" s="3"/>
      <c r="T183" s="4"/>
    </row>
    <row r="184" spans="3:20" ht="13" x14ac:dyDescent="0.15">
      <c r="C184" s="5"/>
      <c r="O184" s="3"/>
      <c r="T184" s="4"/>
    </row>
    <row r="185" spans="3:20" ht="13" x14ac:dyDescent="0.15">
      <c r="C185" s="5"/>
      <c r="O185" s="3"/>
      <c r="T185" s="4"/>
    </row>
    <row r="186" spans="3:20" ht="13" x14ac:dyDescent="0.15">
      <c r="C186" s="5"/>
      <c r="O186" s="3"/>
      <c r="T186" s="4"/>
    </row>
    <row r="187" spans="3:20" ht="13" x14ac:dyDescent="0.15">
      <c r="C187" s="5"/>
      <c r="O187" s="3"/>
      <c r="T187" s="4"/>
    </row>
    <row r="188" spans="3:20" ht="13" x14ac:dyDescent="0.15">
      <c r="C188" s="5"/>
      <c r="O188" s="3"/>
      <c r="T188" s="4"/>
    </row>
    <row r="189" spans="3:20" ht="13" x14ac:dyDescent="0.15">
      <c r="C189" s="5"/>
      <c r="O189" s="3"/>
      <c r="T189" s="4"/>
    </row>
    <row r="190" spans="3:20" ht="13" x14ac:dyDescent="0.15">
      <c r="C190" s="5"/>
      <c r="O190" s="3"/>
      <c r="T190" s="4"/>
    </row>
    <row r="191" spans="3:20" ht="13" x14ac:dyDescent="0.15">
      <c r="C191" s="5"/>
      <c r="O191" s="3"/>
      <c r="T191" s="4"/>
    </row>
    <row r="192" spans="3:20" ht="13" x14ac:dyDescent="0.15">
      <c r="C192" s="5"/>
      <c r="O192" s="3"/>
      <c r="T192" s="4"/>
    </row>
    <row r="193" spans="3:20" ht="13" x14ac:dyDescent="0.15">
      <c r="C193" s="5"/>
      <c r="O193" s="3"/>
      <c r="T193" s="4"/>
    </row>
    <row r="194" spans="3:20" ht="13" x14ac:dyDescent="0.15">
      <c r="C194" s="5"/>
      <c r="O194" s="3"/>
      <c r="T194" s="4"/>
    </row>
    <row r="195" spans="3:20" ht="13" x14ac:dyDescent="0.15">
      <c r="C195" s="5"/>
      <c r="O195" s="3"/>
      <c r="T195" s="4"/>
    </row>
    <row r="196" spans="3:20" ht="13" x14ac:dyDescent="0.15">
      <c r="C196" s="5"/>
      <c r="O196" s="3"/>
      <c r="T196" s="4"/>
    </row>
    <row r="197" spans="3:20" ht="13" x14ac:dyDescent="0.15">
      <c r="C197" s="5"/>
      <c r="O197" s="3"/>
      <c r="T197" s="4"/>
    </row>
    <row r="198" spans="3:20" ht="13" x14ac:dyDescent="0.15">
      <c r="C198" s="5"/>
      <c r="O198" s="3"/>
      <c r="T198" s="4"/>
    </row>
    <row r="199" spans="3:20" ht="13" x14ac:dyDescent="0.15">
      <c r="C199" s="5"/>
      <c r="O199" s="3"/>
      <c r="T199" s="4"/>
    </row>
    <row r="200" spans="3:20" ht="13" x14ac:dyDescent="0.15">
      <c r="C200" s="5"/>
      <c r="O200" s="3"/>
      <c r="T200" s="4"/>
    </row>
    <row r="201" spans="3:20" ht="13" x14ac:dyDescent="0.15">
      <c r="C201" s="5"/>
      <c r="O201" s="3"/>
      <c r="T201" s="4"/>
    </row>
    <row r="202" spans="3:20" ht="13" x14ac:dyDescent="0.15">
      <c r="C202" s="5"/>
      <c r="O202" s="3"/>
      <c r="T202" s="4"/>
    </row>
    <row r="203" spans="3:20" ht="13" x14ac:dyDescent="0.15">
      <c r="C203" s="5"/>
      <c r="O203" s="3"/>
      <c r="T203" s="4"/>
    </row>
    <row r="204" spans="3:20" ht="13" x14ac:dyDescent="0.15">
      <c r="C204" s="5"/>
      <c r="O204" s="3"/>
      <c r="T204" s="4"/>
    </row>
    <row r="205" spans="3:20" ht="13" x14ac:dyDescent="0.15">
      <c r="C205" s="5"/>
      <c r="O205" s="3"/>
      <c r="T205" s="4"/>
    </row>
    <row r="206" spans="3:20" ht="13" x14ac:dyDescent="0.15">
      <c r="C206" s="5"/>
      <c r="O206" s="3"/>
      <c r="T206" s="4"/>
    </row>
    <row r="207" spans="3:20" ht="13" x14ac:dyDescent="0.15">
      <c r="C207" s="5"/>
      <c r="O207" s="3"/>
      <c r="T207" s="4"/>
    </row>
    <row r="208" spans="3:20" ht="13" x14ac:dyDescent="0.15">
      <c r="C208" s="5"/>
      <c r="O208" s="3"/>
      <c r="T208" s="4"/>
    </row>
    <row r="209" spans="3:20" ht="13" x14ac:dyDescent="0.15">
      <c r="C209" s="5"/>
      <c r="O209" s="3"/>
      <c r="T209" s="4"/>
    </row>
    <row r="210" spans="3:20" ht="13" x14ac:dyDescent="0.15">
      <c r="C210" s="5"/>
      <c r="O210" s="3"/>
      <c r="T210" s="4"/>
    </row>
    <row r="211" spans="3:20" ht="13" x14ac:dyDescent="0.15">
      <c r="C211" s="5"/>
      <c r="O211" s="3"/>
      <c r="T211" s="4"/>
    </row>
    <row r="212" spans="3:20" ht="13" x14ac:dyDescent="0.15">
      <c r="C212" s="5"/>
      <c r="O212" s="3"/>
      <c r="T212" s="4"/>
    </row>
    <row r="213" spans="3:20" ht="13" x14ac:dyDescent="0.15">
      <c r="C213" s="5"/>
      <c r="O213" s="3"/>
      <c r="T213" s="4"/>
    </row>
    <row r="214" spans="3:20" ht="13" x14ac:dyDescent="0.15">
      <c r="C214" s="5"/>
      <c r="O214" s="3"/>
      <c r="T214" s="4"/>
    </row>
    <row r="215" spans="3:20" ht="13" x14ac:dyDescent="0.15">
      <c r="C215" s="5"/>
      <c r="O215" s="3"/>
      <c r="T215" s="4"/>
    </row>
    <row r="216" spans="3:20" ht="13" x14ac:dyDescent="0.15">
      <c r="C216" s="5"/>
      <c r="O216" s="3"/>
      <c r="T216" s="4"/>
    </row>
    <row r="217" spans="3:20" ht="13" x14ac:dyDescent="0.15">
      <c r="C217" s="5"/>
      <c r="O217" s="3"/>
      <c r="T217" s="4"/>
    </row>
    <row r="218" spans="3:20" ht="13" x14ac:dyDescent="0.15">
      <c r="C218" s="5"/>
      <c r="O218" s="3"/>
      <c r="T218" s="4"/>
    </row>
    <row r="219" spans="3:20" ht="13" x14ac:dyDescent="0.15">
      <c r="C219" s="5"/>
      <c r="O219" s="3"/>
      <c r="T219" s="4"/>
    </row>
    <row r="220" spans="3:20" ht="13" x14ac:dyDescent="0.15">
      <c r="C220" s="5"/>
      <c r="O220" s="3"/>
      <c r="T220" s="4"/>
    </row>
    <row r="221" spans="3:20" ht="13" x14ac:dyDescent="0.15">
      <c r="C221" s="5"/>
      <c r="O221" s="3"/>
      <c r="T221" s="4"/>
    </row>
    <row r="222" spans="3:20" ht="13" x14ac:dyDescent="0.15">
      <c r="C222" s="5"/>
      <c r="O222" s="3"/>
      <c r="T222" s="4"/>
    </row>
    <row r="223" spans="3:20" ht="13" x14ac:dyDescent="0.15">
      <c r="C223" s="5"/>
      <c r="O223" s="3"/>
      <c r="T223" s="4"/>
    </row>
    <row r="224" spans="3:20" ht="13" x14ac:dyDescent="0.15">
      <c r="C224" s="5"/>
      <c r="O224" s="3"/>
      <c r="T224" s="4"/>
    </row>
    <row r="225" spans="3:20" ht="13" x14ac:dyDescent="0.15">
      <c r="C225" s="5"/>
      <c r="O225" s="3"/>
      <c r="T225" s="4"/>
    </row>
    <row r="226" spans="3:20" ht="13" x14ac:dyDescent="0.15">
      <c r="C226" s="5"/>
      <c r="O226" s="3"/>
      <c r="T226" s="4"/>
    </row>
    <row r="227" spans="3:20" ht="13" x14ac:dyDescent="0.15">
      <c r="C227" s="5"/>
      <c r="O227" s="3"/>
      <c r="T227" s="4"/>
    </row>
    <row r="228" spans="3:20" ht="13" x14ac:dyDescent="0.15">
      <c r="C228" s="5"/>
      <c r="O228" s="3"/>
      <c r="T228" s="4"/>
    </row>
    <row r="229" spans="3:20" ht="13" x14ac:dyDescent="0.15">
      <c r="C229" s="5"/>
      <c r="O229" s="3"/>
      <c r="T229" s="4"/>
    </row>
    <row r="230" spans="3:20" ht="13" x14ac:dyDescent="0.15">
      <c r="C230" s="5"/>
      <c r="O230" s="3"/>
      <c r="T230" s="4"/>
    </row>
    <row r="231" spans="3:20" ht="13" x14ac:dyDescent="0.15">
      <c r="C231" s="5"/>
      <c r="O231" s="3"/>
      <c r="T231" s="4"/>
    </row>
    <row r="232" spans="3:20" ht="13" x14ac:dyDescent="0.15">
      <c r="C232" s="5"/>
      <c r="O232" s="3"/>
      <c r="T232" s="4"/>
    </row>
    <row r="233" spans="3:20" ht="13" x14ac:dyDescent="0.15">
      <c r="C233" s="5"/>
      <c r="O233" s="3"/>
      <c r="T233" s="4"/>
    </row>
    <row r="234" spans="3:20" ht="13" x14ac:dyDescent="0.15">
      <c r="C234" s="5"/>
      <c r="O234" s="3"/>
      <c r="T234" s="4"/>
    </row>
    <row r="235" spans="3:20" ht="13" x14ac:dyDescent="0.15">
      <c r="C235" s="5"/>
      <c r="O235" s="3"/>
      <c r="T235" s="4"/>
    </row>
    <row r="236" spans="3:20" ht="13" x14ac:dyDescent="0.15">
      <c r="C236" s="5"/>
      <c r="O236" s="3"/>
      <c r="T236" s="4"/>
    </row>
    <row r="237" spans="3:20" ht="13" x14ac:dyDescent="0.15">
      <c r="C237" s="5"/>
      <c r="O237" s="3"/>
      <c r="T237" s="4"/>
    </row>
    <row r="238" spans="3:20" ht="13" x14ac:dyDescent="0.15">
      <c r="C238" s="5"/>
      <c r="O238" s="3"/>
      <c r="T238" s="4"/>
    </row>
    <row r="239" spans="3:20" ht="13" x14ac:dyDescent="0.15">
      <c r="C239" s="5"/>
      <c r="O239" s="3"/>
      <c r="T239" s="4"/>
    </row>
    <row r="240" spans="3:20" ht="13" x14ac:dyDescent="0.15">
      <c r="C240" s="5"/>
      <c r="O240" s="3"/>
      <c r="T240" s="4"/>
    </row>
    <row r="241" spans="3:20" ht="13" x14ac:dyDescent="0.15">
      <c r="C241" s="5"/>
      <c r="O241" s="3"/>
      <c r="T241" s="4"/>
    </row>
    <row r="242" spans="3:20" ht="13" x14ac:dyDescent="0.15">
      <c r="C242" s="5"/>
      <c r="O242" s="3"/>
      <c r="T242" s="4"/>
    </row>
    <row r="243" spans="3:20" ht="13" x14ac:dyDescent="0.15">
      <c r="C243" s="5"/>
      <c r="O243" s="3"/>
      <c r="T243" s="4"/>
    </row>
    <row r="244" spans="3:20" ht="13" x14ac:dyDescent="0.15">
      <c r="C244" s="5"/>
      <c r="O244" s="3"/>
      <c r="T244" s="4"/>
    </row>
    <row r="245" spans="3:20" ht="13" x14ac:dyDescent="0.15">
      <c r="C245" s="5"/>
      <c r="O245" s="3"/>
      <c r="T245" s="4"/>
    </row>
    <row r="246" spans="3:20" ht="13" x14ac:dyDescent="0.15">
      <c r="C246" s="5"/>
      <c r="O246" s="3"/>
      <c r="T246" s="4"/>
    </row>
    <row r="247" spans="3:20" ht="13" x14ac:dyDescent="0.15">
      <c r="C247" s="5"/>
      <c r="O247" s="3"/>
      <c r="T247" s="4"/>
    </row>
    <row r="248" spans="3:20" ht="13" x14ac:dyDescent="0.15">
      <c r="C248" s="5"/>
      <c r="O248" s="3"/>
      <c r="T248" s="4"/>
    </row>
    <row r="249" spans="3:20" ht="13" x14ac:dyDescent="0.15">
      <c r="C249" s="5"/>
      <c r="O249" s="3"/>
      <c r="T249" s="4"/>
    </row>
    <row r="250" spans="3:20" ht="13" x14ac:dyDescent="0.15">
      <c r="C250" s="5"/>
      <c r="O250" s="3"/>
      <c r="T250" s="4"/>
    </row>
    <row r="251" spans="3:20" ht="13" x14ac:dyDescent="0.15">
      <c r="C251" s="5"/>
      <c r="O251" s="3"/>
      <c r="T251" s="4"/>
    </row>
    <row r="252" spans="3:20" ht="13" x14ac:dyDescent="0.15">
      <c r="C252" s="5"/>
      <c r="O252" s="3"/>
      <c r="T252" s="4"/>
    </row>
    <row r="253" spans="3:20" ht="13" x14ac:dyDescent="0.15">
      <c r="C253" s="5"/>
      <c r="O253" s="3"/>
      <c r="T253" s="4"/>
    </row>
    <row r="254" spans="3:20" ht="13" x14ac:dyDescent="0.15">
      <c r="C254" s="5"/>
      <c r="O254" s="3"/>
      <c r="T254" s="4"/>
    </row>
    <row r="255" spans="3:20" ht="13" x14ac:dyDescent="0.15">
      <c r="C255" s="5"/>
      <c r="O255" s="3"/>
      <c r="T255" s="4"/>
    </row>
    <row r="256" spans="3:20" ht="13" x14ac:dyDescent="0.15">
      <c r="C256" s="5"/>
      <c r="O256" s="3"/>
      <c r="T256" s="4"/>
    </row>
    <row r="257" spans="3:20" ht="13" x14ac:dyDescent="0.15">
      <c r="C257" s="5"/>
      <c r="O257" s="3"/>
      <c r="T257" s="4"/>
    </row>
    <row r="258" spans="3:20" ht="13" x14ac:dyDescent="0.15">
      <c r="C258" s="5"/>
      <c r="O258" s="3"/>
      <c r="T258" s="4"/>
    </row>
    <row r="259" spans="3:20" ht="13" x14ac:dyDescent="0.15">
      <c r="C259" s="5"/>
      <c r="O259" s="3"/>
      <c r="T259" s="4"/>
    </row>
    <row r="260" spans="3:20" ht="13" x14ac:dyDescent="0.15">
      <c r="C260" s="5"/>
      <c r="O260" s="3"/>
      <c r="T260" s="4"/>
    </row>
    <row r="261" spans="3:20" ht="13" x14ac:dyDescent="0.15">
      <c r="C261" s="5"/>
      <c r="O261" s="3"/>
      <c r="T261" s="4"/>
    </row>
    <row r="262" spans="3:20" ht="13" x14ac:dyDescent="0.15">
      <c r="C262" s="5"/>
      <c r="O262" s="3"/>
      <c r="T262" s="4"/>
    </row>
    <row r="263" spans="3:20" ht="13" x14ac:dyDescent="0.15">
      <c r="C263" s="5"/>
      <c r="O263" s="3"/>
      <c r="T263" s="4"/>
    </row>
    <row r="264" spans="3:20" ht="13" x14ac:dyDescent="0.15">
      <c r="C264" s="5"/>
      <c r="O264" s="3"/>
      <c r="T264" s="4"/>
    </row>
    <row r="265" spans="3:20" ht="13" x14ac:dyDescent="0.15">
      <c r="C265" s="5"/>
      <c r="O265" s="3"/>
      <c r="T265" s="4"/>
    </row>
    <row r="266" spans="3:20" ht="13" x14ac:dyDescent="0.15">
      <c r="C266" s="5"/>
      <c r="O266" s="3"/>
      <c r="T266" s="4"/>
    </row>
    <row r="267" spans="3:20" ht="13" x14ac:dyDescent="0.15">
      <c r="C267" s="5"/>
      <c r="O267" s="3"/>
      <c r="T267" s="4"/>
    </row>
    <row r="268" spans="3:20" ht="13" x14ac:dyDescent="0.15">
      <c r="C268" s="5"/>
      <c r="O268" s="3"/>
      <c r="T268" s="4"/>
    </row>
    <row r="269" spans="3:20" ht="13" x14ac:dyDescent="0.15">
      <c r="C269" s="5"/>
      <c r="O269" s="3"/>
      <c r="T269" s="4"/>
    </row>
    <row r="270" spans="3:20" ht="13" x14ac:dyDescent="0.15">
      <c r="C270" s="5"/>
      <c r="O270" s="3"/>
      <c r="T270" s="4"/>
    </row>
    <row r="271" spans="3:20" ht="13" x14ac:dyDescent="0.15">
      <c r="C271" s="5"/>
      <c r="O271" s="3"/>
      <c r="T271" s="4"/>
    </row>
    <row r="272" spans="3:20" ht="13" x14ac:dyDescent="0.15">
      <c r="C272" s="5"/>
      <c r="O272" s="3"/>
      <c r="T272" s="4"/>
    </row>
    <row r="273" spans="3:20" ht="13" x14ac:dyDescent="0.15">
      <c r="C273" s="5"/>
      <c r="O273" s="3"/>
      <c r="T273" s="4"/>
    </row>
    <row r="274" spans="3:20" ht="13" x14ac:dyDescent="0.15">
      <c r="C274" s="5"/>
      <c r="O274" s="3"/>
      <c r="T274" s="4"/>
    </row>
    <row r="275" spans="3:20" ht="13" x14ac:dyDescent="0.15">
      <c r="C275" s="5"/>
      <c r="O275" s="3"/>
      <c r="T275" s="4"/>
    </row>
    <row r="276" spans="3:20" ht="13" x14ac:dyDescent="0.15">
      <c r="C276" s="5"/>
      <c r="O276" s="3"/>
      <c r="T276" s="4"/>
    </row>
    <row r="277" spans="3:20" ht="13" x14ac:dyDescent="0.15">
      <c r="C277" s="5"/>
      <c r="O277" s="3"/>
      <c r="T277" s="4"/>
    </row>
    <row r="278" spans="3:20" ht="13" x14ac:dyDescent="0.15">
      <c r="C278" s="5"/>
      <c r="O278" s="3"/>
      <c r="T278" s="4"/>
    </row>
    <row r="279" spans="3:20" ht="13" x14ac:dyDescent="0.15">
      <c r="C279" s="5"/>
      <c r="O279" s="3"/>
      <c r="T279" s="4"/>
    </row>
    <row r="280" spans="3:20" ht="13" x14ac:dyDescent="0.15">
      <c r="C280" s="5"/>
      <c r="O280" s="3"/>
      <c r="T280" s="4"/>
    </row>
    <row r="281" spans="3:20" ht="13" x14ac:dyDescent="0.15">
      <c r="C281" s="5"/>
      <c r="O281" s="3"/>
      <c r="T281" s="4"/>
    </row>
    <row r="282" spans="3:20" ht="13" x14ac:dyDescent="0.15">
      <c r="C282" s="5"/>
      <c r="O282" s="3"/>
      <c r="T282" s="4"/>
    </row>
    <row r="283" spans="3:20" ht="13" x14ac:dyDescent="0.15">
      <c r="C283" s="5"/>
      <c r="O283" s="3"/>
      <c r="T283" s="4"/>
    </row>
    <row r="284" spans="3:20" ht="13" x14ac:dyDescent="0.15">
      <c r="C284" s="5"/>
      <c r="O284" s="3"/>
      <c r="T284" s="4"/>
    </row>
    <row r="285" spans="3:20" ht="13" x14ac:dyDescent="0.15">
      <c r="C285" s="5"/>
      <c r="O285" s="3"/>
      <c r="T285" s="4"/>
    </row>
    <row r="286" spans="3:20" ht="13" x14ac:dyDescent="0.15">
      <c r="C286" s="5"/>
      <c r="O286" s="3"/>
      <c r="T286" s="4"/>
    </row>
    <row r="287" spans="3:20" ht="13" x14ac:dyDescent="0.15">
      <c r="C287" s="5"/>
      <c r="O287" s="3"/>
      <c r="T287" s="4"/>
    </row>
    <row r="288" spans="3:20" ht="13" x14ac:dyDescent="0.15">
      <c r="C288" s="5"/>
      <c r="O288" s="3"/>
      <c r="T288" s="4"/>
    </row>
    <row r="289" spans="3:20" ht="13" x14ac:dyDescent="0.15">
      <c r="C289" s="5"/>
      <c r="O289" s="3"/>
      <c r="T289" s="4"/>
    </row>
    <row r="290" spans="3:20" ht="13" x14ac:dyDescent="0.15">
      <c r="C290" s="5"/>
      <c r="O290" s="3"/>
      <c r="T290" s="4"/>
    </row>
    <row r="291" spans="3:20" ht="13" x14ac:dyDescent="0.15">
      <c r="C291" s="5"/>
      <c r="O291" s="3"/>
      <c r="T291" s="4"/>
    </row>
    <row r="292" spans="3:20" ht="13" x14ac:dyDescent="0.15">
      <c r="C292" s="5"/>
      <c r="O292" s="3"/>
      <c r="T292" s="4"/>
    </row>
    <row r="293" spans="3:20" ht="13" x14ac:dyDescent="0.15">
      <c r="C293" s="5"/>
      <c r="O293" s="3"/>
      <c r="T293" s="4"/>
    </row>
    <row r="294" spans="3:20" ht="13" x14ac:dyDescent="0.15">
      <c r="C294" s="5"/>
      <c r="O294" s="3"/>
      <c r="T294" s="4"/>
    </row>
    <row r="295" spans="3:20" ht="13" x14ac:dyDescent="0.15">
      <c r="C295" s="5"/>
      <c r="O295" s="3"/>
      <c r="T295" s="4"/>
    </row>
    <row r="296" spans="3:20" ht="13" x14ac:dyDescent="0.15">
      <c r="C296" s="5"/>
      <c r="O296" s="3"/>
      <c r="T296" s="4"/>
    </row>
    <row r="297" spans="3:20" ht="13" x14ac:dyDescent="0.15">
      <c r="C297" s="5"/>
      <c r="O297" s="3"/>
      <c r="T297" s="4"/>
    </row>
    <row r="298" spans="3:20" ht="13" x14ac:dyDescent="0.15">
      <c r="C298" s="5"/>
      <c r="O298" s="3"/>
      <c r="T298" s="4"/>
    </row>
    <row r="299" spans="3:20" ht="13" x14ac:dyDescent="0.15">
      <c r="C299" s="5"/>
      <c r="O299" s="3"/>
      <c r="T299" s="4"/>
    </row>
    <row r="300" spans="3:20" ht="13" x14ac:dyDescent="0.15">
      <c r="C300" s="5"/>
      <c r="O300" s="3"/>
      <c r="T300" s="4"/>
    </row>
    <row r="301" spans="3:20" ht="13" x14ac:dyDescent="0.15">
      <c r="C301" s="5"/>
      <c r="O301" s="3"/>
      <c r="T301" s="4"/>
    </row>
    <row r="302" spans="3:20" ht="13" x14ac:dyDescent="0.15">
      <c r="C302" s="5"/>
      <c r="O302" s="3"/>
      <c r="T302" s="4"/>
    </row>
    <row r="303" spans="3:20" ht="13" x14ac:dyDescent="0.15">
      <c r="C303" s="5"/>
      <c r="O303" s="3"/>
      <c r="T303" s="4"/>
    </row>
    <row r="304" spans="3:20" ht="13" x14ac:dyDescent="0.15">
      <c r="C304" s="5"/>
      <c r="O304" s="3"/>
      <c r="T304" s="4"/>
    </row>
    <row r="305" spans="3:20" ht="13" x14ac:dyDescent="0.15">
      <c r="C305" s="5"/>
      <c r="O305" s="3"/>
      <c r="T305" s="4"/>
    </row>
    <row r="306" spans="3:20" ht="13" x14ac:dyDescent="0.15">
      <c r="C306" s="5"/>
      <c r="O306" s="3"/>
      <c r="T306" s="4"/>
    </row>
    <row r="307" spans="3:20" ht="13" x14ac:dyDescent="0.15">
      <c r="C307" s="5"/>
      <c r="O307" s="3"/>
      <c r="T307" s="4"/>
    </row>
    <row r="308" spans="3:20" ht="13" x14ac:dyDescent="0.15">
      <c r="C308" s="5"/>
      <c r="O308" s="3"/>
      <c r="T308" s="4"/>
    </row>
    <row r="309" spans="3:20" ht="13" x14ac:dyDescent="0.15">
      <c r="C309" s="5"/>
      <c r="O309" s="3"/>
      <c r="T309" s="4"/>
    </row>
    <row r="310" spans="3:20" ht="13" x14ac:dyDescent="0.15">
      <c r="C310" s="5"/>
      <c r="O310" s="3"/>
      <c r="T310" s="4"/>
    </row>
    <row r="311" spans="3:20" ht="13" x14ac:dyDescent="0.15">
      <c r="C311" s="5"/>
      <c r="O311" s="3"/>
      <c r="T311" s="4"/>
    </row>
    <row r="312" spans="3:20" ht="13" x14ac:dyDescent="0.15">
      <c r="C312" s="5"/>
      <c r="O312" s="3"/>
      <c r="T312" s="4"/>
    </row>
    <row r="313" spans="3:20" ht="13" x14ac:dyDescent="0.15">
      <c r="C313" s="5"/>
      <c r="O313" s="3"/>
      <c r="T313" s="4"/>
    </row>
    <row r="314" spans="3:20" ht="13" x14ac:dyDescent="0.15">
      <c r="C314" s="5"/>
      <c r="O314" s="3"/>
      <c r="T314" s="4"/>
    </row>
    <row r="315" spans="3:20" ht="13" x14ac:dyDescent="0.15">
      <c r="C315" s="5"/>
      <c r="O315" s="3"/>
      <c r="T315" s="4"/>
    </row>
    <row r="316" spans="3:20" ht="13" x14ac:dyDescent="0.15">
      <c r="C316" s="5"/>
      <c r="O316" s="3"/>
      <c r="T316" s="4"/>
    </row>
    <row r="317" spans="3:20" ht="13" x14ac:dyDescent="0.15">
      <c r="C317" s="5"/>
      <c r="O317" s="3"/>
      <c r="T317" s="4"/>
    </row>
    <row r="318" spans="3:20" ht="13" x14ac:dyDescent="0.15">
      <c r="C318" s="5"/>
      <c r="O318" s="3"/>
      <c r="T318" s="4"/>
    </row>
    <row r="319" spans="3:20" ht="13" x14ac:dyDescent="0.15">
      <c r="C319" s="5"/>
      <c r="O319" s="3"/>
      <c r="T319" s="4"/>
    </row>
    <row r="320" spans="3:20" ht="13" x14ac:dyDescent="0.15">
      <c r="C320" s="5"/>
      <c r="O320" s="3"/>
      <c r="T320" s="4"/>
    </row>
    <row r="321" spans="3:20" ht="13" x14ac:dyDescent="0.15">
      <c r="C321" s="5"/>
      <c r="O321" s="3"/>
      <c r="T321" s="4"/>
    </row>
    <row r="322" spans="3:20" ht="13" x14ac:dyDescent="0.15">
      <c r="C322" s="5"/>
      <c r="O322" s="3"/>
      <c r="T322" s="4"/>
    </row>
    <row r="323" spans="3:20" ht="13" x14ac:dyDescent="0.15">
      <c r="C323" s="5"/>
      <c r="O323" s="3"/>
      <c r="T323" s="4"/>
    </row>
    <row r="324" spans="3:20" ht="13" x14ac:dyDescent="0.15">
      <c r="C324" s="5"/>
      <c r="O324" s="3"/>
      <c r="T324" s="4"/>
    </row>
    <row r="325" spans="3:20" ht="13" x14ac:dyDescent="0.15">
      <c r="C325" s="5"/>
      <c r="O325" s="3"/>
      <c r="T325" s="4"/>
    </row>
    <row r="326" spans="3:20" ht="13" x14ac:dyDescent="0.15">
      <c r="C326" s="5"/>
      <c r="O326" s="3"/>
      <c r="T326" s="4"/>
    </row>
    <row r="327" spans="3:20" ht="13" x14ac:dyDescent="0.15">
      <c r="C327" s="5"/>
      <c r="O327" s="3"/>
      <c r="T327" s="4"/>
    </row>
    <row r="328" spans="3:20" ht="13" x14ac:dyDescent="0.15">
      <c r="C328" s="5"/>
      <c r="O328" s="3"/>
      <c r="T328" s="4"/>
    </row>
    <row r="329" spans="3:20" ht="13" x14ac:dyDescent="0.15">
      <c r="C329" s="5"/>
      <c r="O329" s="3"/>
      <c r="T329" s="4"/>
    </row>
    <row r="330" spans="3:20" ht="13" x14ac:dyDescent="0.15">
      <c r="C330" s="5"/>
      <c r="O330" s="3"/>
      <c r="T330" s="4"/>
    </row>
    <row r="331" spans="3:20" ht="13" x14ac:dyDescent="0.15">
      <c r="C331" s="5"/>
      <c r="O331" s="3"/>
      <c r="T331" s="4"/>
    </row>
    <row r="332" spans="3:20" ht="13" x14ac:dyDescent="0.15">
      <c r="C332" s="5"/>
      <c r="O332" s="3"/>
      <c r="T332" s="4"/>
    </row>
    <row r="333" spans="3:20" ht="13" x14ac:dyDescent="0.15">
      <c r="C333" s="5"/>
      <c r="O333" s="3"/>
      <c r="T333" s="4"/>
    </row>
    <row r="334" spans="3:20" ht="13" x14ac:dyDescent="0.15">
      <c r="C334" s="5"/>
      <c r="O334" s="3"/>
      <c r="T334" s="4"/>
    </row>
    <row r="335" spans="3:20" ht="13" x14ac:dyDescent="0.15">
      <c r="C335" s="5"/>
      <c r="O335" s="3"/>
      <c r="T335" s="4"/>
    </row>
    <row r="336" spans="3:20" ht="13" x14ac:dyDescent="0.15">
      <c r="C336" s="5"/>
      <c r="O336" s="3"/>
      <c r="T336" s="4"/>
    </row>
    <row r="337" spans="3:20" ht="13" x14ac:dyDescent="0.15">
      <c r="C337" s="5"/>
      <c r="O337" s="3"/>
      <c r="T337" s="4"/>
    </row>
    <row r="338" spans="3:20" ht="13" x14ac:dyDescent="0.15">
      <c r="C338" s="5"/>
      <c r="O338" s="3"/>
      <c r="T338" s="4"/>
    </row>
    <row r="339" spans="3:20" ht="13" x14ac:dyDescent="0.15">
      <c r="C339" s="5"/>
      <c r="O339" s="3"/>
      <c r="T339" s="4"/>
    </row>
    <row r="340" spans="3:20" ht="13" x14ac:dyDescent="0.15">
      <c r="C340" s="5"/>
      <c r="O340" s="3"/>
      <c r="T340" s="4"/>
    </row>
    <row r="341" spans="3:20" ht="13" x14ac:dyDescent="0.15">
      <c r="C341" s="5"/>
      <c r="O341" s="3"/>
      <c r="T341" s="4"/>
    </row>
    <row r="342" spans="3:20" ht="13" x14ac:dyDescent="0.15">
      <c r="C342" s="5"/>
      <c r="O342" s="3"/>
      <c r="T342" s="4"/>
    </row>
    <row r="343" spans="3:20" ht="13" x14ac:dyDescent="0.15">
      <c r="C343" s="5"/>
      <c r="O343" s="3"/>
      <c r="T343" s="4"/>
    </row>
    <row r="344" spans="3:20" ht="13" x14ac:dyDescent="0.15">
      <c r="C344" s="5"/>
      <c r="O344" s="3"/>
      <c r="T344" s="4"/>
    </row>
    <row r="345" spans="3:20" ht="13" x14ac:dyDescent="0.15">
      <c r="C345" s="5"/>
      <c r="O345" s="3"/>
      <c r="T345" s="4"/>
    </row>
    <row r="346" spans="3:20" ht="13" x14ac:dyDescent="0.15">
      <c r="C346" s="5"/>
      <c r="O346" s="3"/>
      <c r="T346" s="4"/>
    </row>
    <row r="347" spans="3:20" ht="13" x14ac:dyDescent="0.15">
      <c r="C347" s="5"/>
      <c r="O347" s="3"/>
      <c r="T347" s="4"/>
    </row>
    <row r="348" spans="3:20" ht="13" x14ac:dyDescent="0.15">
      <c r="C348" s="5"/>
      <c r="O348" s="3"/>
      <c r="T348" s="4"/>
    </row>
    <row r="349" spans="3:20" ht="13" x14ac:dyDescent="0.15">
      <c r="C349" s="5"/>
      <c r="O349" s="3"/>
      <c r="T349" s="4"/>
    </row>
    <row r="350" spans="3:20" ht="13" x14ac:dyDescent="0.15">
      <c r="C350" s="5"/>
      <c r="O350" s="3"/>
      <c r="T350" s="4"/>
    </row>
    <row r="351" spans="3:20" ht="13" x14ac:dyDescent="0.15">
      <c r="C351" s="5"/>
      <c r="O351" s="3"/>
      <c r="T351" s="4"/>
    </row>
    <row r="352" spans="3:20" ht="13" x14ac:dyDescent="0.15">
      <c r="C352" s="5"/>
      <c r="O352" s="3"/>
      <c r="T352" s="4"/>
    </row>
    <row r="353" spans="3:20" ht="13" x14ac:dyDescent="0.15">
      <c r="C353" s="5"/>
      <c r="O353" s="3"/>
      <c r="T353" s="4"/>
    </row>
    <row r="354" spans="3:20" ht="13" x14ac:dyDescent="0.15">
      <c r="C354" s="5"/>
      <c r="O354" s="3"/>
      <c r="T354" s="4"/>
    </row>
    <row r="355" spans="3:20" ht="13" x14ac:dyDescent="0.15">
      <c r="C355" s="5"/>
      <c r="O355" s="3"/>
      <c r="T355" s="4"/>
    </row>
    <row r="356" spans="3:20" ht="13" x14ac:dyDescent="0.15">
      <c r="C356" s="5"/>
      <c r="O356" s="3"/>
      <c r="T356" s="4"/>
    </row>
    <row r="357" spans="3:20" ht="13" x14ac:dyDescent="0.15">
      <c r="C357" s="5"/>
      <c r="O357" s="3"/>
      <c r="T357" s="4"/>
    </row>
    <row r="358" spans="3:20" ht="13" x14ac:dyDescent="0.15">
      <c r="C358" s="5"/>
      <c r="O358" s="3"/>
      <c r="T358" s="4"/>
    </row>
    <row r="359" spans="3:20" ht="13" x14ac:dyDescent="0.15">
      <c r="C359" s="5"/>
      <c r="O359" s="3"/>
      <c r="T359" s="4"/>
    </row>
    <row r="360" spans="3:20" ht="13" x14ac:dyDescent="0.15">
      <c r="C360" s="5"/>
      <c r="O360" s="3"/>
      <c r="T360" s="4"/>
    </row>
    <row r="361" spans="3:20" ht="13" x14ac:dyDescent="0.15">
      <c r="C361" s="5"/>
      <c r="O361" s="3"/>
      <c r="T361" s="4"/>
    </row>
    <row r="362" spans="3:20" ht="13" x14ac:dyDescent="0.15">
      <c r="C362" s="5"/>
      <c r="O362" s="3"/>
      <c r="T362" s="4"/>
    </row>
    <row r="363" spans="3:20" ht="13" x14ac:dyDescent="0.15">
      <c r="C363" s="5"/>
      <c r="O363" s="3"/>
      <c r="T363" s="4"/>
    </row>
    <row r="364" spans="3:20" ht="13" x14ac:dyDescent="0.15">
      <c r="C364" s="5"/>
      <c r="O364" s="3"/>
      <c r="T364" s="4"/>
    </row>
    <row r="365" spans="3:20" ht="13" x14ac:dyDescent="0.15">
      <c r="C365" s="5"/>
      <c r="O365" s="3"/>
      <c r="T365" s="4"/>
    </row>
    <row r="366" spans="3:20" ht="13" x14ac:dyDescent="0.15">
      <c r="C366" s="5"/>
      <c r="O366" s="3"/>
      <c r="T366" s="4"/>
    </row>
    <row r="367" spans="3:20" ht="13" x14ac:dyDescent="0.15">
      <c r="C367" s="5"/>
      <c r="O367" s="3"/>
      <c r="T367" s="4"/>
    </row>
    <row r="368" spans="3:20" ht="13" x14ac:dyDescent="0.15">
      <c r="C368" s="5"/>
      <c r="O368" s="3"/>
      <c r="T368" s="4"/>
    </row>
    <row r="369" spans="3:20" ht="13" x14ac:dyDescent="0.15">
      <c r="C369" s="5"/>
      <c r="O369" s="3"/>
      <c r="T369" s="4"/>
    </row>
    <row r="370" spans="3:20" ht="13" x14ac:dyDescent="0.15">
      <c r="C370" s="5"/>
      <c r="O370" s="3"/>
      <c r="T370" s="4"/>
    </row>
    <row r="371" spans="3:20" ht="13" x14ac:dyDescent="0.15">
      <c r="C371" s="5"/>
      <c r="O371" s="3"/>
      <c r="T371" s="4"/>
    </row>
    <row r="372" spans="3:20" ht="13" x14ac:dyDescent="0.15">
      <c r="C372" s="5"/>
      <c r="O372" s="3"/>
      <c r="T372" s="4"/>
    </row>
    <row r="373" spans="3:20" ht="13" x14ac:dyDescent="0.15">
      <c r="C373" s="5"/>
      <c r="O373" s="3"/>
      <c r="T373" s="4"/>
    </row>
    <row r="374" spans="3:20" ht="13" x14ac:dyDescent="0.15">
      <c r="C374" s="5"/>
      <c r="O374" s="3"/>
      <c r="T374" s="4"/>
    </row>
    <row r="375" spans="3:20" ht="13" x14ac:dyDescent="0.15">
      <c r="C375" s="5"/>
      <c r="O375" s="3"/>
      <c r="T375" s="4"/>
    </row>
    <row r="376" spans="3:20" ht="13" x14ac:dyDescent="0.15">
      <c r="C376" s="5"/>
      <c r="O376" s="3"/>
      <c r="T376" s="4"/>
    </row>
    <row r="377" spans="3:20" ht="13" x14ac:dyDescent="0.15">
      <c r="C377" s="5"/>
      <c r="O377" s="3"/>
      <c r="T377" s="4"/>
    </row>
    <row r="378" spans="3:20" ht="13" x14ac:dyDescent="0.15">
      <c r="C378" s="5"/>
      <c r="O378" s="3"/>
      <c r="T378" s="4"/>
    </row>
    <row r="379" spans="3:20" ht="13" x14ac:dyDescent="0.15">
      <c r="C379" s="5"/>
      <c r="O379" s="3"/>
      <c r="T379" s="4"/>
    </row>
    <row r="380" spans="3:20" ht="13" x14ac:dyDescent="0.15">
      <c r="C380" s="5"/>
      <c r="O380" s="3"/>
      <c r="T380" s="4"/>
    </row>
    <row r="381" spans="3:20" ht="13" x14ac:dyDescent="0.15">
      <c r="C381" s="5"/>
      <c r="O381" s="3"/>
      <c r="T381" s="4"/>
    </row>
    <row r="382" spans="3:20" ht="13" x14ac:dyDescent="0.15">
      <c r="C382" s="5"/>
      <c r="O382" s="3"/>
      <c r="T382" s="4"/>
    </row>
    <row r="383" spans="3:20" ht="13" x14ac:dyDescent="0.15">
      <c r="C383" s="5"/>
      <c r="O383" s="3"/>
      <c r="T383" s="4"/>
    </row>
    <row r="384" spans="3:20" ht="13" x14ac:dyDescent="0.15">
      <c r="C384" s="5"/>
      <c r="O384" s="3"/>
      <c r="T384" s="4"/>
    </row>
    <row r="385" spans="3:20" ht="13" x14ac:dyDescent="0.15">
      <c r="C385" s="5"/>
      <c r="O385" s="3"/>
      <c r="T385" s="4"/>
    </row>
    <row r="386" spans="3:20" ht="13" x14ac:dyDescent="0.15">
      <c r="C386" s="5"/>
      <c r="O386" s="3"/>
      <c r="T386" s="4"/>
    </row>
    <row r="387" spans="3:20" ht="13" x14ac:dyDescent="0.15">
      <c r="C387" s="5"/>
      <c r="O387" s="3"/>
      <c r="T387" s="4"/>
    </row>
    <row r="388" spans="3:20" ht="13" x14ac:dyDescent="0.15">
      <c r="C388" s="5"/>
      <c r="O388" s="3"/>
      <c r="T388" s="4"/>
    </row>
    <row r="389" spans="3:20" ht="13" x14ac:dyDescent="0.15">
      <c r="C389" s="5"/>
      <c r="O389" s="3"/>
      <c r="T389" s="4"/>
    </row>
    <row r="390" spans="3:20" ht="13" x14ac:dyDescent="0.15">
      <c r="C390" s="5"/>
      <c r="O390" s="3"/>
      <c r="T390" s="4"/>
    </row>
    <row r="391" spans="3:20" ht="13" x14ac:dyDescent="0.15">
      <c r="C391" s="5"/>
      <c r="O391" s="3"/>
      <c r="T391" s="4"/>
    </row>
    <row r="392" spans="3:20" ht="13" x14ac:dyDescent="0.15">
      <c r="C392" s="5"/>
      <c r="O392" s="3"/>
      <c r="T392" s="4"/>
    </row>
    <row r="393" spans="3:20" ht="13" x14ac:dyDescent="0.15">
      <c r="C393" s="5"/>
      <c r="O393" s="3"/>
      <c r="T393" s="4"/>
    </row>
    <row r="394" spans="3:20" ht="13" x14ac:dyDescent="0.15">
      <c r="C394" s="5"/>
      <c r="O394" s="3"/>
      <c r="T394" s="4"/>
    </row>
    <row r="395" spans="3:20" ht="13" x14ac:dyDescent="0.15">
      <c r="C395" s="5"/>
      <c r="O395" s="3"/>
      <c r="T395" s="4"/>
    </row>
    <row r="396" spans="3:20" ht="13" x14ac:dyDescent="0.15">
      <c r="C396" s="5"/>
      <c r="O396" s="3"/>
      <c r="T396" s="4"/>
    </row>
    <row r="397" spans="3:20" ht="13" x14ac:dyDescent="0.15">
      <c r="C397" s="5"/>
      <c r="O397" s="3"/>
      <c r="T397" s="4"/>
    </row>
    <row r="398" spans="3:20" ht="13" x14ac:dyDescent="0.15">
      <c r="C398" s="5"/>
      <c r="O398" s="3"/>
      <c r="T398" s="4"/>
    </row>
    <row r="399" spans="3:20" ht="13" x14ac:dyDescent="0.15">
      <c r="C399" s="5"/>
      <c r="O399" s="3"/>
      <c r="T399" s="4"/>
    </row>
    <row r="400" spans="3:20" ht="13" x14ac:dyDescent="0.15">
      <c r="C400" s="5"/>
      <c r="O400" s="3"/>
      <c r="T400" s="4"/>
    </row>
    <row r="401" spans="3:20" ht="13" x14ac:dyDescent="0.15">
      <c r="C401" s="5"/>
      <c r="O401" s="3"/>
      <c r="T401" s="4"/>
    </row>
    <row r="402" spans="3:20" ht="13" x14ac:dyDescent="0.15">
      <c r="C402" s="5"/>
      <c r="O402" s="3"/>
      <c r="T402" s="4"/>
    </row>
    <row r="403" spans="3:20" ht="13" x14ac:dyDescent="0.15">
      <c r="C403" s="5"/>
      <c r="O403" s="3"/>
      <c r="T403" s="4"/>
    </row>
    <row r="404" spans="3:20" ht="13" x14ac:dyDescent="0.15">
      <c r="C404" s="5"/>
      <c r="O404" s="3"/>
      <c r="T404" s="4"/>
    </row>
    <row r="405" spans="3:20" ht="13" x14ac:dyDescent="0.15">
      <c r="C405" s="5"/>
      <c r="O405" s="3"/>
      <c r="T405" s="4"/>
    </row>
    <row r="406" spans="3:20" ht="13" x14ac:dyDescent="0.15">
      <c r="C406" s="5"/>
      <c r="O406" s="3"/>
      <c r="T406" s="4"/>
    </row>
    <row r="407" spans="3:20" ht="13" x14ac:dyDescent="0.15">
      <c r="C407" s="5"/>
      <c r="O407" s="3"/>
      <c r="T407" s="4"/>
    </row>
    <row r="408" spans="3:20" ht="13" x14ac:dyDescent="0.15">
      <c r="C408" s="5"/>
      <c r="O408" s="3"/>
      <c r="T408" s="4"/>
    </row>
    <row r="409" spans="3:20" ht="13" x14ac:dyDescent="0.15">
      <c r="C409" s="5"/>
      <c r="O409" s="3"/>
      <c r="T409" s="4"/>
    </row>
    <row r="410" spans="3:20" ht="13" x14ac:dyDescent="0.15">
      <c r="C410" s="5"/>
      <c r="O410" s="3"/>
      <c r="T410" s="4"/>
    </row>
    <row r="411" spans="3:20" ht="13" x14ac:dyDescent="0.15">
      <c r="C411" s="5"/>
      <c r="O411" s="3"/>
      <c r="T411" s="4"/>
    </row>
    <row r="412" spans="3:20" ht="13" x14ac:dyDescent="0.15">
      <c r="C412" s="5"/>
      <c r="O412" s="3"/>
      <c r="T412" s="4"/>
    </row>
    <row r="413" spans="3:20" ht="13" x14ac:dyDescent="0.15">
      <c r="C413" s="5"/>
      <c r="O413" s="3"/>
      <c r="T413" s="4"/>
    </row>
    <row r="414" spans="3:20" ht="13" x14ac:dyDescent="0.15">
      <c r="C414" s="5"/>
      <c r="O414" s="3"/>
      <c r="T414" s="4"/>
    </row>
    <row r="415" spans="3:20" ht="13" x14ac:dyDescent="0.15">
      <c r="C415" s="5"/>
      <c r="O415" s="3"/>
      <c r="T415" s="4"/>
    </row>
    <row r="416" spans="3:20" ht="13" x14ac:dyDescent="0.15">
      <c r="C416" s="5"/>
      <c r="O416" s="3"/>
      <c r="T416" s="4"/>
    </row>
    <row r="417" spans="3:20" ht="13" x14ac:dyDescent="0.15">
      <c r="C417" s="5"/>
      <c r="O417" s="3"/>
      <c r="T417" s="4"/>
    </row>
    <row r="418" spans="3:20" ht="13" x14ac:dyDescent="0.15">
      <c r="C418" s="5"/>
      <c r="O418" s="3"/>
      <c r="T418" s="4"/>
    </row>
    <row r="419" spans="3:20" ht="13" x14ac:dyDescent="0.15">
      <c r="C419" s="5"/>
      <c r="O419" s="3"/>
      <c r="T419" s="4"/>
    </row>
    <row r="420" spans="3:20" ht="13" x14ac:dyDescent="0.15">
      <c r="C420" s="5"/>
      <c r="O420" s="3"/>
      <c r="T420" s="4"/>
    </row>
    <row r="421" spans="3:20" ht="13" x14ac:dyDescent="0.15">
      <c r="C421" s="5"/>
      <c r="O421" s="3"/>
      <c r="T421" s="4"/>
    </row>
    <row r="422" spans="3:20" ht="13" x14ac:dyDescent="0.15">
      <c r="C422" s="5"/>
      <c r="O422" s="3"/>
      <c r="T422" s="4"/>
    </row>
    <row r="423" spans="3:20" ht="13" x14ac:dyDescent="0.15">
      <c r="C423" s="5"/>
      <c r="O423" s="3"/>
      <c r="T423" s="4"/>
    </row>
    <row r="424" spans="3:20" ht="13" x14ac:dyDescent="0.15">
      <c r="C424" s="5"/>
      <c r="O424" s="3"/>
      <c r="T424" s="4"/>
    </row>
    <row r="425" spans="3:20" ht="13" x14ac:dyDescent="0.15">
      <c r="C425" s="5"/>
      <c r="O425" s="3"/>
      <c r="T425" s="4"/>
    </row>
    <row r="426" spans="3:20" ht="13" x14ac:dyDescent="0.15">
      <c r="C426" s="5"/>
      <c r="O426" s="3"/>
      <c r="T426" s="4"/>
    </row>
    <row r="427" spans="3:20" ht="13" x14ac:dyDescent="0.15">
      <c r="C427" s="5"/>
      <c r="O427" s="3"/>
      <c r="T427" s="4"/>
    </row>
    <row r="428" spans="3:20" ht="13" x14ac:dyDescent="0.15">
      <c r="C428" s="5"/>
      <c r="O428" s="3"/>
      <c r="T428" s="4"/>
    </row>
    <row r="429" spans="3:20" ht="13" x14ac:dyDescent="0.15">
      <c r="C429" s="5"/>
      <c r="O429" s="3"/>
      <c r="T429" s="4"/>
    </row>
    <row r="430" spans="3:20" ht="13" x14ac:dyDescent="0.15">
      <c r="C430" s="5"/>
      <c r="O430" s="3"/>
      <c r="T430" s="4"/>
    </row>
    <row r="431" spans="3:20" ht="13" x14ac:dyDescent="0.15">
      <c r="C431" s="5"/>
      <c r="O431" s="3"/>
      <c r="T431" s="4"/>
    </row>
    <row r="432" spans="3:20" ht="13" x14ac:dyDescent="0.15">
      <c r="C432" s="5"/>
      <c r="O432" s="3"/>
      <c r="T432" s="4"/>
    </row>
    <row r="433" spans="3:20" ht="13" x14ac:dyDescent="0.15">
      <c r="C433" s="5"/>
      <c r="O433" s="3"/>
      <c r="T433" s="4"/>
    </row>
    <row r="434" spans="3:20" ht="13" x14ac:dyDescent="0.15">
      <c r="C434" s="5"/>
      <c r="O434" s="3"/>
      <c r="T434" s="4"/>
    </row>
    <row r="435" spans="3:20" ht="13" x14ac:dyDescent="0.15">
      <c r="C435" s="5"/>
      <c r="O435" s="3"/>
      <c r="T435" s="4"/>
    </row>
    <row r="436" spans="3:20" ht="13" x14ac:dyDescent="0.15">
      <c r="C436" s="5"/>
      <c r="O436" s="3"/>
      <c r="T436" s="4"/>
    </row>
    <row r="437" spans="3:20" ht="13" x14ac:dyDescent="0.15">
      <c r="C437" s="5"/>
      <c r="O437" s="3"/>
      <c r="T437" s="4"/>
    </row>
    <row r="438" spans="3:20" ht="13" x14ac:dyDescent="0.15">
      <c r="C438" s="5"/>
      <c r="O438" s="3"/>
      <c r="T438" s="4"/>
    </row>
    <row r="439" spans="3:20" ht="13" x14ac:dyDescent="0.15">
      <c r="C439" s="5"/>
      <c r="O439" s="3"/>
      <c r="T439" s="4"/>
    </row>
    <row r="440" spans="3:20" ht="13" x14ac:dyDescent="0.15">
      <c r="C440" s="5"/>
      <c r="O440" s="3"/>
      <c r="T440" s="4"/>
    </row>
    <row r="441" spans="3:20" ht="13" x14ac:dyDescent="0.15">
      <c r="C441" s="5"/>
      <c r="O441" s="3"/>
      <c r="T441" s="4"/>
    </row>
    <row r="442" spans="3:20" ht="13" x14ac:dyDescent="0.15">
      <c r="C442" s="5"/>
      <c r="O442" s="3"/>
      <c r="T442" s="4"/>
    </row>
    <row r="443" spans="3:20" ht="13" x14ac:dyDescent="0.15">
      <c r="C443" s="5"/>
      <c r="O443" s="3"/>
      <c r="T443" s="4"/>
    </row>
    <row r="444" spans="3:20" ht="13" x14ac:dyDescent="0.15">
      <c r="C444" s="5"/>
      <c r="O444" s="3"/>
      <c r="T444" s="4"/>
    </row>
    <row r="445" spans="3:20" ht="13" x14ac:dyDescent="0.15">
      <c r="C445" s="5"/>
      <c r="O445" s="3"/>
      <c r="T445" s="4"/>
    </row>
    <row r="446" spans="3:20" ht="13" x14ac:dyDescent="0.15">
      <c r="C446" s="5"/>
      <c r="O446" s="3"/>
      <c r="T446" s="4"/>
    </row>
    <row r="447" spans="3:20" ht="13" x14ac:dyDescent="0.15">
      <c r="C447" s="5"/>
      <c r="O447" s="3"/>
      <c r="T447" s="4"/>
    </row>
    <row r="448" spans="3:20" ht="13" x14ac:dyDescent="0.15">
      <c r="C448" s="5"/>
      <c r="O448" s="3"/>
      <c r="T448" s="4"/>
    </row>
    <row r="449" spans="3:20" ht="13" x14ac:dyDescent="0.15">
      <c r="C449" s="5"/>
      <c r="O449" s="3"/>
      <c r="T449" s="4"/>
    </row>
    <row r="450" spans="3:20" ht="13" x14ac:dyDescent="0.15">
      <c r="C450" s="5"/>
      <c r="O450" s="3"/>
      <c r="T450" s="4"/>
    </row>
    <row r="451" spans="3:20" ht="13" x14ac:dyDescent="0.15">
      <c r="C451" s="5"/>
      <c r="O451" s="3"/>
      <c r="T451" s="4"/>
    </row>
    <row r="452" spans="3:20" ht="13" x14ac:dyDescent="0.15">
      <c r="C452" s="5"/>
      <c r="O452" s="3"/>
      <c r="T452" s="4"/>
    </row>
    <row r="453" spans="3:20" ht="13" x14ac:dyDescent="0.15">
      <c r="C453" s="5"/>
      <c r="O453" s="3"/>
      <c r="T453" s="4"/>
    </row>
    <row r="454" spans="3:20" ht="13" x14ac:dyDescent="0.15">
      <c r="C454" s="5"/>
      <c r="O454" s="3"/>
      <c r="T454" s="4"/>
    </row>
    <row r="455" spans="3:20" ht="13" x14ac:dyDescent="0.15">
      <c r="C455" s="5"/>
      <c r="O455" s="3"/>
      <c r="T455" s="4"/>
    </row>
    <row r="456" spans="3:20" ht="13" x14ac:dyDescent="0.15">
      <c r="C456" s="5"/>
      <c r="O456" s="3"/>
      <c r="T456" s="4"/>
    </row>
    <row r="457" spans="3:20" ht="13" x14ac:dyDescent="0.15">
      <c r="C457" s="5"/>
      <c r="O457" s="3"/>
      <c r="T457" s="4"/>
    </row>
    <row r="458" spans="3:20" ht="13" x14ac:dyDescent="0.15">
      <c r="C458" s="5"/>
      <c r="O458" s="3"/>
      <c r="T458" s="4"/>
    </row>
    <row r="459" spans="3:20" ht="13" x14ac:dyDescent="0.15">
      <c r="C459" s="5"/>
      <c r="O459" s="3"/>
      <c r="T459" s="4"/>
    </row>
    <row r="460" spans="3:20" ht="13" x14ac:dyDescent="0.15">
      <c r="C460" s="5"/>
      <c r="O460" s="3"/>
      <c r="T460" s="4"/>
    </row>
    <row r="461" spans="3:20" ht="13" x14ac:dyDescent="0.15">
      <c r="C461" s="5"/>
      <c r="O461" s="3"/>
      <c r="T461" s="4"/>
    </row>
    <row r="462" spans="3:20" ht="13" x14ac:dyDescent="0.15">
      <c r="C462" s="5"/>
      <c r="O462" s="3"/>
      <c r="T462" s="4"/>
    </row>
    <row r="463" spans="3:20" ht="13" x14ac:dyDescent="0.15">
      <c r="C463" s="5"/>
      <c r="O463" s="3"/>
      <c r="T463" s="4"/>
    </row>
    <row r="464" spans="3:20" ht="13" x14ac:dyDescent="0.15">
      <c r="C464" s="5"/>
      <c r="O464" s="3"/>
      <c r="T464" s="4"/>
    </row>
    <row r="465" spans="3:20" ht="13" x14ac:dyDescent="0.15">
      <c r="C465" s="5"/>
      <c r="O465" s="3"/>
      <c r="T465" s="4"/>
    </row>
    <row r="466" spans="3:20" ht="13" x14ac:dyDescent="0.15">
      <c r="C466" s="5"/>
      <c r="O466" s="3"/>
      <c r="T466" s="4"/>
    </row>
    <row r="467" spans="3:20" ht="13" x14ac:dyDescent="0.15">
      <c r="C467" s="5"/>
      <c r="O467" s="3"/>
      <c r="T467" s="4"/>
    </row>
    <row r="468" spans="3:20" ht="13" x14ac:dyDescent="0.15">
      <c r="C468" s="5"/>
      <c r="O468" s="3"/>
      <c r="T468" s="4"/>
    </row>
    <row r="469" spans="3:20" ht="13" x14ac:dyDescent="0.15">
      <c r="C469" s="5"/>
      <c r="O469" s="3"/>
      <c r="T469" s="4"/>
    </row>
    <row r="470" spans="3:20" ht="13" x14ac:dyDescent="0.15">
      <c r="C470" s="5"/>
      <c r="O470" s="3"/>
      <c r="T470" s="4"/>
    </row>
    <row r="471" spans="3:20" ht="13" x14ac:dyDescent="0.15">
      <c r="C471" s="5"/>
      <c r="O471" s="3"/>
      <c r="T471" s="4"/>
    </row>
    <row r="472" spans="3:20" ht="13" x14ac:dyDescent="0.15">
      <c r="C472" s="5"/>
      <c r="O472" s="3"/>
      <c r="T472" s="4"/>
    </row>
    <row r="473" spans="3:20" ht="13" x14ac:dyDescent="0.15">
      <c r="C473" s="5"/>
      <c r="O473" s="3"/>
      <c r="T473" s="4"/>
    </row>
    <row r="474" spans="3:20" ht="13" x14ac:dyDescent="0.15">
      <c r="C474" s="5"/>
      <c r="O474" s="3"/>
      <c r="T474" s="4"/>
    </row>
    <row r="475" spans="3:20" ht="13" x14ac:dyDescent="0.15">
      <c r="C475" s="5"/>
      <c r="O475" s="3"/>
      <c r="T475" s="4"/>
    </row>
    <row r="476" spans="3:20" ht="13" x14ac:dyDescent="0.15">
      <c r="C476" s="5"/>
      <c r="O476" s="3"/>
      <c r="T476" s="4"/>
    </row>
    <row r="477" spans="3:20" ht="13" x14ac:dyDescent="0.15">
      <c r="C477" s="5"/>
      <c r="O477" s="3"/>
      <c r="T477" s="4"/>
    </row>
    <row r="478" spans="3:20" ht="13" x14ac:dyDescent="0.15">
      <c r="C478" s="5"/>
      <c r="O478" s="3"/>
      <c r="T478" s="4"/>
    </row>
    <row r="479" spans="3:20" ht="13" x14ac:dyDescent="0.15">
      <c r="C479" s="5"/>
      <c r="O479" s="3"/>
      <c r="T479" s="4"/>
    </row>
    <row r="480" spans="3:20" ht="13" x14ac:dyDescent="0.15">
      <c r="C480" s="5"/>
      <c r="O480" s="3"/>
      <c r="T480" s="4"/>
    </row>
    <row r="481" spans="3:20" ht="13" x14ac:dyDescent="0.15">
      <c r="C481" s="5"/>
      <c r="O481" s="3"/>
      <c r="T481" s="4"/>
    </row>
    <row r="482" spans="3:20" ht="13" x14ac:dyDescent="0.15">
      <c r="C482" s="5"/>
      <c r="O482" s="3"/>
      <c r="T482" s="4"/>
    </row>
    <row r="483" spans="3:20" ht="13" x14ac:dyDescent="0.15">
      <c r="C483" s="5"/>
      <c r="O483" s="3"/>
      <c r="T483" s="4"/>
    </row>
    <row r="484" spans="3:20" ht="13" x14ac:dyDescent="0.15">
      <c r="C484" s="5"/>
      <c r="O484" s="3"/>
      <c r="T484" s="4"/>
    </row>
    <row r="485" spans="3:20" ht="13" x14ac:dyDescent="0.15">
      <c r="C485" s="5"/>
      <c r="O485" s="3"/>
      <c r="T485" s="4"/>
    </row>
    <row r="486" spans="3:20" ht="13" x14ac:dyDescent="0.15">
      <c r="C486" s="5"/>
      <c r="O486" s="3"/>
      <c r="T486" s="4"/>
    </row>
    <row r="487" spans="3:20" ht="13" x14ac:dyDescent="0.15">
      <c r="C487" s="5"/>
      <c r="O487" s="3"/>
      <c r="T487" s="4"/>
    </row>
    <row r="488" spans="3:20" ht="13" x14ac:dyDescent="0.15">
      <c r="C488" s="5"/>
      <c r="O488" s="3"/>
      <c r="T488" s="4"/>
    </row>
    <row r="489" spans="3:20" ht="13" x14ac:dyDescent="0.15">
      <c r="C489" s="5"/>
      <c r="O489" s="3"/>
      <c r="T489" s="4"/>
    </row>
    <row r="490" spans="3:20" ht="13" x14ac:dyDescent="0.15">
      <c r="C490" s="5"/>
      <c r="O490" s="3"/>
      <c r="T490" s="4"/>
    </row>
    <row r="491" spans="3:20" ht="13" x14ac:dyDescent="0.15">
      <c r="C491" s="5"/>
      <c r="O491" s="3"/>
      <c r="T491" s="4"/>
    </row>
    <row r="492" spans="3:20" ht="13" x14ac:dyDescent="0.15">
      <c r="C492" s="5"/>
      <c r="O492" s="3"/>
      <c r="T492" s="4"/>
    </row>
    <row r="493" spans="3:20" ht="13" x14ac:dyDescent="0.15">
      <c r="C493" s="5"/>
      <c r="O493" s="3"/>
      <c r="T493" s="4"/>
    </row>
    <row r="494" spans="3:20" ht="13" x14ac:dyDescent="0.15">
      <c r="C494" s="5"/>
      <c r="O494" s="3"/>
      <c r="T494" s="4"/>
    </row>
    <row r="495" spans="3:20" ht="13" x14ac:dyDescent="0.15">
      <c r="C495" s="5"/>
      <c r="O495" s="3"/>
      <c r="T495" s="4"/>
    </row>
    <row r="496" spans="3:20" ht="13" x14ac:dyDescent="0.15">
      <c r="C496" s="5"/>
      <c r="O496" s="3"/>
      <c r="T496" s="4"/>
    </row>
    <row r="497" spans="3:20" ht="13" x14ac:dyDescent="0.15">
      <c r="C497" s="5"/>
      <c r="O497" s="3"/>
      <c r="T497" s="4"/>
    </row>
    <row r="498" spans="3:20" ht="13" x14ac:dyDescent="0.15">
      <c r="C498" s="5"/>
      <c r="O498" s="3"/>
      <c r="T498" s="4"/>
    </row>
    <row r="499" spans="3:20" ht="13" x14ac:dyDescent="0.15">
      <c r="C499" s="5"/>
      <c r="O499" s="3"/>
      <c r="T499" s="4"/>
    </row>
    <row r="500" spans="3:20" ht="13" x14ac:dyDescent="0.15">
      <c r="C500" s="5"/>
      <c r="O500" s="3"/>
      <c r="T500" s="4"/>
    </row>
    <row r="501" spans="3:20" ht="13" x14ac:dyDescent="0.15">
      <c r="C501" s="5"/>
      <c r="O501" s="3"/>
      <c r="T501" s="4"/>
    </row>
    <row r="502" spans="3:20" ht="13" x14ac:dyDescent="0.15">
      <c r="C502" s="5"/>
      <c r="O502" s="3"/>
      <c r="T502" s="4"/>
    </row>
    <row r="503" spans="3:20" ht="13" x14ac:dyDescent="0.15">
      <c r="C503" s="5"/>
      <c r="O503" s="3"/>
      <c r="T503" s="4"/>
    </row>
    <row r="504" spans="3:20" ht="13" x14ac:dyDescent="0.15">
      <c r="C504" s="5"/>
      <c r="O504" s="3"/>
      <c r="T504" s="4"/>
    </row>
    <row r="505" spans="3:20" ht="13" x14ac:dyDescent="0.15">
      <c r="C505" s="5"/>
      <c r="O505" s="3"/>
      <c r="T505" s="4"/>
    </row>
    <row r="506" spans="3:20" ht="13" x14ac:dyDescent="0.15">
      <c r="C506" s="5"/>
      <c r="O506" s="3"/>
      <c r="T506" s="4"/>
    </row>
    <row r="507" spans="3:20" ht="13" x14ac:dyDescent="0.15">
      <c r="C507" s="5"/>
      <c r="O507" s="3"/>
      <c r="T507" s="4"/>
    </row>
    <row r="508" spans="3:20" ht="13" x14ac:dyDescent="0.15">
      <c r="C508" s="5"/>
      <c r="O508" s="3"/>
      <c r="T508" s="4"/>
    </row>
    <row r="509" spans="3:20" ht="13" x14ac:dyDescent="0.15">
      <c r="C509" s="5"/>
      <c r="O509" s="3"/>
      <c r="T509" s="4"/>
    </row>
    <row r="510" spans="3:20" ht="13" x14ac:dyDescent="0.15">
      <c r="C510" s="5"/>
      <c r="O510" s="3"/>
      <c r="T510" s="4"/>
    </row>
    <row r="511" spans="3:20" ht="13" x14ac:dyDescent="0.15">
      <c r="C511" s="5"/>
      <c r="O511" s="3"/>
      <c r="T511" s="4"/>
    </row>
    <row r="512" spans="3:20" ht="13" x14ac:dyDescent="0.15">
      <c r="C512" s="5"/>
      <c r="O512" s="3"/>
      <c r="T512" s="4"/>
    </row>
    <row r="513" spans="3:20" ht="13" x14ac:dyDescent="0.15">
      <c r="C513" s="5"/>
      <c r="O513" s="3"/>
      <c r="T513" s="4"/>
    </row>
    <row r="514" spans="3:20" ht="13" x14ac:dyDescent="0.15">
      <c r="C514" s="5"/>
      <c r="O514" s="3"/>
      <c r="T514" s="4"/>
    </row>
    <row r="515" spans="3:20" ht="13" x14ac:dyDescent="0.15">
      <c r="C515" s="5"/>
      <c r="O515" s="3"/>
      <c r="T515" s="4"/>
    </row>
    <row r="516" spans="3:20" ht="13" x14ac:dyDescent="0.15">
      <c r="C516" s="5"/>
      <c r="O516" s="3"/>
      <c r="T516" s="4"/>
    </row>
    <row r="517" spans="3:20" ht="13" x14ac:dyDescent="0.15">
      <c r="C517" s="5"/>
      <c r="O517" s="3"/>
      <c r="T517" s="4"/>
    </row>
    <row r="518" spans="3:20" ht="13" x14ac:dyDescent="0.15">
      <c r="C518" s="5"/>
      <c r="O518" s="3"/>
      <c r="T518" s="4"/>
    </row>
    <row r="519" spans="3:20" ht="13" x14ac:dyDescent="0.15">
      <c r="C519" s="5"/>
      <c r="O519" s="3"/>
      <c r="T519" s="4"/>
    </row>
    <row r="520" spans="3:20" ht="13" x14ac:dyDescent="0.15">
      <c r="C520" s="5"/>
      <c r="O520" s="3"/>
      <c r="T520" s="4"/>
    </row>
    <row r="521" spans="3:20" ht="13" x14ac:dyDescent="0.15">
      <c r="C521" s="5"/>
      <c r="O521" s="3"/>
      <c r="T521" s="4"/>
    </row>
    <row r="522" spans="3:20" ht="13" x14ac:dyDescent="0.15">
      <c r="C522" s="5"/>
      <c r="O522" s="3"/>
      <c r="T522" s="4"/>
    </row>
    <row r="523" spans="3:20" ht="13" x14ac:dyDescent="0.15">
      <c r="C523" s="5"/>
      <c r="O523" s="3"/>
      <c r="T523" s="4"/>
    </row>
    <row r="524" spans="3:20" ht="13" x14ac:dyDescent="0.15">
      <c r="C524" s="5"/>
      <c r="O524" s="3"/>
      <c r="T524" s="4"/>
    </row>
    <row r="525" spans="3:20" ht="13" x14ac:dyDescent="0.15">
      <c r="C525" s="5"/>
      <c r="O525" s="3"/>
      <c r="T525" s="4"/>
    </row>
    <row r="526" spans="3:20" ht="13" x14ac:dyDescent="0.15">
      <c r="C526" s="5"/>
      <c r="O526" s="3"/>
      <c r="T526" s="4"/>
    </row>
    <row r="527" spans="3:20" ht="13" x14ac:dyDescent="0.15">
      <c r="C527" s="5"/>
      <c r="O527" s="3"/>
      <c r="T527" s="4"/>
    </row>
    <row r="528" spans="3:20" ht="13" x14ac:dyDescent="0.15">
      <c r="C528" s="5"/>
      <c r="O528" s="3"/>
      <c r="T528" s="4"/>
    </row>
    <row r="529" spans="3:20" ht="13" x14ac:dyDescent="0.15">
      <c r="C529" s="5"/>
      <c r="O529" s="3"/>
      <c r="T529" s="4"/>
    </row>
    <row r="530" spans="3:20" ht="13" x14ac:dyDescent="0.15">
      <c r="C530" s="5"/>
      <c r="O530" s="3"/>
      <c r="T530" s="4"/>
    </row>
    <row r="531" spans="3:20" ht="13" x14ac:dyDescent="0.15">
      <c r="C531" s="5"/>
      <c r="O531" s="3"/>
      <c r="T531" s="4"/>
    </row>
    <row r="532" spans="3:20" ht="13" x14ac:dyDescent="0.15">
      <c r="C532" s="5"/>
      <c r="O532" s="3"/>
      <c r="T532" s="4"/>
    </row>
    <row r="533" spans="3:20" ht="13" x14ac:dyDescent="0.15">
      <c r="C533" s="5"/>
      <c r="O533" s="3"/>
      <c r="T533" s="4"/>
    </row>
    <row r="534" spans="3:20" ht="13" x14ac:dyDescent="0.15">
      <c r="C534" s="5"/>
      <c r="O534" s="3"/>
      <c r="T534" s="4"/>
    </row>
    <row r="535" spans="3:20" ht="13" x14ac:dyDescent="0.15">
      <c r="C535" s="5"/>
      <c r="O535" s="3"/>
      <c r="T535" s="4"/>
    </row>
    <row r="536" spans="3:20" ht="13" x14ac:dyDescent="0.15">
      <c r="C536" s="5"/>
      <c r="O536" s="3"/>
      <c r="T536" s="4"/>
    </row>
    <row r="537" spans="3:20" ht="13" x14ac:dyDescent="0.15">
      <c r="C537" s="5"/>
      <c r="O537" s="3"/>
      <c r="T537" s="4"/>
    </row>
    <row r="538" spans="3:20" ht="13" x14ac:dyDescent="0.15">
      <c r="C538" s="5"/>
      <c r="O538" s="3"/>
      <c r="T538" s="4"/>
    </row>
    <row r="539" spans="3:20" ht="13" x14ac:dyDescent="0.15">
      <c r="C539" s="5"/>
      <c r="O539" s="3"/>
      <c r="T539" s="4"/>
    </row>
    <row r="540" spans="3:20" ht="13" x14ac:dyDescent="0.15">
      <c r="C540" s="5"/>
      <c r="O540" s="3"/>
      <c r="T540" s="4"/>
    </row>
    <row r="541" spans="3:20" ht="13" x14ac:dyDescent="0.15">
      <c r="C541" s="5"/>
      <c r="O541" s="3"/>
      <c r="T541" s="4"/>
    </row>
    <row r="542" spans="3:20" ht="13" x14ac:dyDescent="0.15">
      <c r="C542" s="5"/>
      <c r="O542" s="3"/>
      <c r="T542" s="4"/>
    </row>
    <row r="543" spans="3:20" ht="13" x14ac:dyDescent="0.15">
      <c r="C543" s="5"/>
      <c r="O543" s="3"/>
      <c r="T543" s="4"/>
    </row>
    <row r="544" spans="3:20" ht="13" x14ac:dyDescent="0.15">
      <c r="C544" s="5"/>
      <c r="O544" s="3"/>
      <c r="T544" s="4"/>
    </row>
    <row r="545" spans="3:20" ht="13" x14ac:dyDescent="0.15">
      <c r="C545" s="5"/>
      <c r="O545" s="3"/>
      <c r="T545" s="4"/>
    </row>
    <row r="546" spans="3:20" ht="13" x14ac:dyDescent="0.15">
      <c r="C546" s="5"/>
      <c r="O546" s="3"/>
      <c r="T546" s="4"/>
    </row>
    <row r="547" spans="3:20" ht="13" x14ac:dyDescent="0.15">
      <c r="C547" s="5"/>
      <c r="O547" s="3"/>
      <c r="T547" s="4"/>
    </row>
    <row r="548" spans="3:20" ht="13" x14ac:dyDescent="0.15">
      <c r="C548" s="5"/>
      <c r="O548" s="3"/>
      <c r="T548" s="4"/>
    </row>
    <row r="549" spans="3:20" ht="13" x14ac:dyDescent="0.15">
      <c r="C549" s="5"/>
      <c r="O549" s="3"/>
      <c r="T549" s="4"/>
    </row>
    <row r="550" spans="3:20" ht="13" x14ac:dyDescent="0.15">
      <c r="C550" s="5"/>
      <c r="O550" s="3"/>
      <c r="T550" s="4"/>
    </row>
    <row r="551" spans="3:20" ht="13" x14ac:dyDescent="0.15">
      <c r="C551" s="5"/>
      <c r="O551" s="3"/>
      <c r="T551" s="4"/>
    </row>
    <row r="552" spans="3:20" ht="13" x14ac:dyDescent="0.15">
      <c r="C552" s="5"/>
      <c r="O552" s="3"/>
      <c r="T552" s="4"/>
    </row>
    <row r="553" spans="3:20" ht="13" x14ac:dyDescent="0.15">
      <c r="C553" s="5"/>
      <c r="O553" s="3"/>
      <c r="T553" s="4"/>
    </row>
    <row r="554" spans="3:20" ht="13" x14ac:dyDescent="0.15">
      <c r="C554" s="5"/>
      <c r="O554" s="3"/>
      <c r="T554" s="4"/>
    </row>
    <row r="555" spans="3:20" ht="13" x14ac:dyDescent="0.15">
      <c r="C555" s="5"/>
      <c r="O555" s="3"/>
      <c r="T555" s="4"/>
    </row>
    <row r="556" spans="3:20" ht="13" x14ac:dyDescent="0.15">
      <c r="C556" s="5"/>
      <c r="O556" s="3"/>
      <c r="T556" s="4"/>
    </row>
    <row r="557" spans="3:20" ht="13" x14ac:dyDescent="0.15">
      <c r="C557" s="5"/>
      <c r="O557" s="3"/>
      <c r="T557" s="4"/>
    </row>
    <row r="558" spans="3:20" ht="13" x14ac:dyDescent="0.15">
      <c r="C558" s="5"/>
      <c r="O558" s="3"/>
      <c r="T558" s="4"/>
    </row>
    <row r="559" spans="3:20" ht="13" x14ac:dyDescent="0.15">
      <c r="C559" s="5"/>
      <c r="O559" s="3"/>
      <c r="T559" s="4"/>
    </row>
    <row r="560" spans="3:20" ht="13" x14ac:dyDescent="0.15">
      <c r="C560" s="5"/>
      <c r="O560" s="3"/>
      <c r="T560" s="4"/>
    </row>
    <row r="561" spans="3:20" ht="13" x14ac:dyDescent="0.15">
      <c r="C561" s="5"/>
      <c r="O561" s="3"/>
      <c r="T561" s="4"/>
    </row>
    <row r="562" spans="3:20" ht="13" x14ac:dyDescent="0.15">
      <c r="C562" s="5"/>
      <c r="O562" s="3"/>
      <c r="T562" s="4"/>
    </row>
    <row r="563" spans="3:20" ht="13" x14ac:dyDescent="0.15">
      <c r="C563" s="5"/>
      <c r="O563" s="3"/>
      <c r="T563" s="4"/>
    </row>
    <row r="564" spans="3:20" ht="13" x14ac:dyDescent="0.15">
      <c r="C564" s="5"/>
      <c r="O564" s="3"/>
      <c r="T564" s="4"/>
    </row>
    <row r="565" spans="3:20" ht="13" x14ac:dyDescent="0.15">
      <c r="C565" s="5"/>
      <c r="O565" s="3"/>
      <c r="T565" s="4"/>
    </row>
    <row r="566" spans="3:20" ht="13" x14ac:dyDescent="0.15">
      <c r="C566" s="5"/>
      <c r="O566" s="3"/>
      <c r="T566" s="4"/>
    </row>
    <row r="567" spans="3:20" ht="13" x14ac:dyDescent="0.15">
      <c r="C567" s="5"/>
      <c r="O567" s="3"/>
      <c r="T567" s="4"/>
    </row>
    <row r="568" spans="3:20" ht="13" x14ac:dyDescent="0.15">
      <c r="C568" s="5"/>
      <c r="O568" s="3"/>
      <c r="T568" s="4"/>
    </row>
    <row r="569" spans="3:20" ht="13" x14ac:dyDescent="0.15">
      <c r="C569" s="5"/>
      <c r="O569" s="3"/>
      <c r="T569" s="4"/>
    </row>
    <row r="570" spans="3:20" ht="13" x14ac:dyDescent="0.15">
      <c r="C570" s="5"/>
      <c r="O570" s="3"/>
      <c r="T570" s="4"/>
    </row>
    <row r="571" spans="3:20" ht="13" x14ac:dyDescent="0.15">
      <c r="C571" s="5"/>
      <c r="O571" s="3"/>
      <c r="T571" s="4"/>
    </row>
    <row r="572" spans="3:20" ht="13" x14ac:dyDescent="0.15">
      <c r="C572" s="5"/>
      <c r="O572" s="3"/>
      <c r="T572" s="4"/>
    </row>
    <row r="573" spans="3:20" ht="13" x14ac:dyDescent="0.15">
      <c r="C573" s="5"/>
      <c r="O573" s="3"/>
      <c r="T573" s="4"/>
    </row>
    <row r="574" spans="3:20" ht="13" x14ac:dyDescent="0.15">
      <c r="C574" s="5"/>
      <c r="O574" s="3"/>
      <c r="T574" s="4"/>
    </row>
    <row r="575" spans="3:20" ht="13" x14ac:dyDescent="0.15">
      <c r="C575" s="5"/>
      <c r="O575" s="3"/>
      <c r="T575" s="4"/>
    </row>
    <row r="576" spans="3:20" ht="13" x14ac:dyDescent="0.15">
      <c r="C576" s="5"/>
      <c r="O576" s="3"/>
      <c r="T576" s="4"/>
    </row>
    <row r="577" spans="3:20" ht="13" x14ac:dyDescent="0.15">
      <c r="C577" s="5"/>
      <c r="O577" s="3"/>
      <c r="T577" s="4"/>
    </row>
    <row r="578" spans="3:20" ht="13" x14ac:dyDescent="0.15">
      <c r="C578" s="5"/>
      <c r="O578" s="3"/>
      <c r="T578" s="4"/>
    </row>
    <row r="579" spans="3:20" ht="13" x14ac:dyDescent="0.15">
      <c r="C579" s="5"/>
      <c r="O579" s="3"/>
      <c r="T579" s="4"/>
    </row>
    <row r="580" spans="3:20" ht="13" x14ac:dyDescent="0.15">
      <c r="C580" s="5"/>
      <c r="O580" s="3"/>
      <c r="T580" s="4"/>
    </row>
    <row r="581" spans="3:20" ht="13" x14ac:dyDescent="0.15">
      <c r="C581" s="5"/>
      <c r="O581" s="3"/>
      <c r="T581" s="4"/>
    </row>
    <row r="582" spans="3:20" ht="13" x14ac:dyDescent="0.15">
      <c r="C582" s="5"/>
      <c r="O582" s="3"/>
      <c r="T582" s="4"/>
    </row>
    <row r="583" spans="3:20" ht="13" x14ac:dyDescent="0.15">
      <c r="C583" s="5"/>
      <c r="O583" s="3"/>
      <c r="T583" s="4"/>
    </row>
    <row r="584" spans="3:20" ht="13" x14ac:dyDescent="0.15">
      <c r="C584" s="5"/>
      <c r="O584" s="3"/>
      <c r="T584" s="4"/>
    </row>
    <row r="585" spans="3:20" ht="13" x14ac:dyDescent="0.15">
      <c r="C585" s="5"/>
      <c r="O585" s="3"/>
      <c r="T585" s="4"/>
    </row>
    <row r="586" spans="3:20" ht="13" x14ac:dyDescent="0.15">
      <c r="C586" s="5"/>
      <c r="O586" s="3"/>
      <c r="T586" s="4"/>
    </row>
    <row r="587" spans="3:20" ht="13" x14ac:dyDescent="0.15">
      <c r="C587" s="5"/>
      <c r="O587" s="3"/>
      <c r="T587" s="4"/>
    </row>
    <row r="588" spans="3:20" ht="13" x14ac:dyDescent="0.15">
      <c r="C588" s="5"/>
      <c r="O588" s="3"/>
      <c r="T588" s="4"/>
    </row>
    <row r="589" spans="3:20" ht="13" x14ac:dyDescent="0.15">
      <c r="C589" s="5"/>
      <c r="O589" s="3"/>
      <c r="T589" s="4"/>
    </row>
    <row r="590" spans="3:20" ht="13" x14ac:dyDescent="0.15">
      <c r="C590" s="5"/>
      <c r="O590" s="3"/>
      <c r="T590" s="4"/>
    </row>
    <row r="591" spans="3:20" ht="13" x14ac:dyDescent="0.15">
      <c r="C591" s="5"/>
      <c r="O591" s="3"/>
      <c r="T591" s="4"/>
    </row>
    <row r="592" spans="3:20" ht="13" x14ac:dyDescent="0.15">
      <c r="C592" s="5"/>
      <c r="O592" s="3"/>
      <c r="T592" s="4"/>
    </row>
    <row r="593" spans="3:20" ht="13" x14ac:dyDescent="0.15">
      <c r="C593" s="5"/>
      <c r="O593" s="3"/>
      <c r="T593" s="4"/>
    </row>
    <row r="594" spans="3:20" ht="13" x14ac:dyDescent="0.15">
      <c r="C594" s="5"/>
      <c r="O594" s="3"/>
      <c r="T594" s="4"/>
    </row>
    <row r="595" spans="3:20" ht="13" x14ac:dyDescent="0.15">
      <c r="C595" s="5"/>
      <c r="O595" s="3"/>
      <c r="T595" s="4"/>
    </row>
    <row r="596" spans="3:20" ht="13" x14ac:dyDescent="0.15">
      <c r="C596" s="5"/>
      <c r="O596" s="3"/>
      <c r="T596" s="4"/>
    </row>
    <row r="597" spans="3:20" ht="13" x14ac:dyDescent="0.15">
      <c r="C597" s="5"/>
      <c r="O597" s="3"/>
      <c r="T597" s="4"/>
    </row>
    <row r="598" spans="3:20" ht="13" x14ac:dyDescent="0.15">
      <c r="C598" s="5"/>
      <c r="O598" s="3"/>
      <c r="T598" s="4"/>
    </row>
    <row r="599" spans="3:20" ht="13" x14ac:dyDescent="0.15">
      <c r="C599" s="5"/>
      <c r="O599" s="3"/>
      <c r="T599" s="4"/>
    </row>
    <row r="600" spans="3:20" ht="13" x14ac:dyDescent="0.15">
      <c r="C600" s="5"/>
      <c r="O600" s="3"/>
      <c r="T600" s="4"/>
    </row>
    <row r="601" spans="3:20" ht="13" x14ac:dyDescent="0.15">
      <c r="C601" s="5"/>
      <c r="O601" s="3"/>
      <c r="T601" s="4"/>
    </row>
    <row r="602" spans="3:20" ht="13" x14ac:dyDescent="0.15">
      <c r="C602" s="5"/>
      <c r="O602" s="3"/>
      <c r="T602" s="4"/>
    </row>
    <row r="603" spans="3:20" ht="13" x14ac:dyDescent="0.15">
      <c r="C603" s="5"/>
      <c r="O603" s="3"/>
      <c r="T603" s="4"/>
    </row>
    <row r="604" spans="3:20" ht="13" x14ac:dyDescent="0.15">
      <c r="C604" s="5"/>
      <c r="O604" s="3"/>
      <c r="T604" s="4"/>
    </row>
    <row r="605" spans="3:20" ht="13" x14ac:dyDescent="0.15">
      <c r="C605" s="5"/>
      <c r="O605" s="3"/>
      <c r="T605" s="4"/>
    </row>
    <row r="606" spans="3:20" ht="13" x14ac:dyDescent="0.15">
      <c r="C606" s="5"/>
      <c r="O606" s="3"/>
      <c r="T606" s="4"/>
    </row>
    <row r="607" spans="3:20" ht="13" x14ac:dyDescent="0.15">
      <c r="C607" s="5"/>
      <c r="O607" s="3"/>
      <c r="T607" s="4"/>
    </row>
    <row r="608" spans="3:20" ht="13" x14ac:dyDescent="0.15">
      <c r="C608" s="5"/>
      <c r="O608" s="3"/>
      <c r="T608" s="4"/>
    </row>
    <row r="609" spans="3:20" ht="13" x14ac:dyDescent="0.15">
      <c r="C609" s="5"/>
      <c r="O609" s="3"/>
      <c r="T609" s="4"/>
    </row>
    <row r="610" spans="3:20" ht="13" x14ac:dyDescent="0.15">
      <c r="C610" s="5"/>
      <c r="O610" s="3"/>
      <c r="T610" s="4"/>
    </row>
    <row r="611" spans="3:20" ht="13" x14ac:dyDescent="0.15">
      <c r="C611" s="5"/>
      <c r="O611" s="3"/>
      <c r="T611" s="4"/>
    </row>
    <row r="612" spans="3:20" ht="13" x14ac:dyDescent="0.15">
      <c r="C612" s="5"/>
      <c r="O612" s="3"/>
      <c r="T612" s="4"/>
    </row>
    <row r="613" spans="3:20" ht="13" x14ac:dyDescent="0.15">
      <c r="C613" s="5"/>
      <c r="O613" s="3"/>
      <c r="T613" s="4"/>
    </row>
    <row r="614" spans="3:20" ht="13" x14ac:dyDescent="0.15">
      <c r="C614" s="5"/>
      <c r="O614" s="3"/>
      <c r="T614" s="4"/>
    </row>
    <row r="615" spans="3:20" ht="13" x14ac:dyDescent="0.15">
      <c r="C615" s="5"/>
      <c r="O615" s="3"/>
      <c r="T615" s="4"/>
    </row>
    <row r="616" spans="3:20" ht="13" x14ac:dyDescent="0.15">
      <c r="C616" s="5"/>
      <c r="O616" s="3"/>
      <c r="T616" s="4"/>
    </row>
    <row r="617" spans="3:20" ht="13" x14ac:dyDescent="0.15">
      <c r="C617" s="5"/>
      <c r="O617" s="3"/>
      <c r="T617" s="4"/>
    </row>
    <row r="618" spans="3:20" ht="13" x14ac:dyDescent="0.15">
      <c r="C618" s="5"/>
      <c r="O618" s="3"/>
      <c r="T618" s="4"/>
    </row>
    <row r="619" spans="3:20" ht="13" x14ac:dyDescent="0.15">
      <c r="C619" s="5"/>
      <c r="O619" s="3"/>
      <c r="T619" s="4"/>
    </row>
    <row r="620" spans="3:20" ht="13" x14ac:dyDescent="0.15">
      <c r="C620" s="5"/>
      <c r="O620" s="3"/>
      <c r="T620" s="4"/>
    </row>
    <row r="621" spans="3:20" ht="13" x14ac:dyDescent="0.15">
      <c r="C621" s="5"/>
      <c r="O621" s="3"/>
      <c r="T621" s="4"/>
    </row>
    <row r="622" spans="3:20" ht="13" x14ac:dyDescent="0.15">
      <c r="C622" s="5"/>
      <c r="O622" s="3"/>
      <c r="T622" s="4"/>
    </row>
    <row r="623" spans="3:20" ht="13" x14ac:dyDescent="0.15">
      <c r="C623" s="5"/>
      <c r="O623" s="3"/>
      <c r="T623" s="4"/>
    </row>
    <row r="624" spans="3:20" ht="13" x14ac:dyDescent="0.15">
      <c r="C624" s="5"/>
      <c r="O624" s="3"/>
      <c r="T624" s="4"/>
    </row>
    <row r="625" spans="3:20" ht="13" x14ac:dyDescent="0.15">
      <c r="C625" s="5"/>
      <c r="O625" s="3"/>
      <c r="T625" s="4"/>
    </row>
    <row r="626" spans="3:20" ht="13" x14ac:dyDescent="0.15">
      <c r="C626" s="5"/>
      <c r="O626" s="3"/>
      <c r="T626" s="4"/>
    </row>
    <row r="627" spans="3:20" ht="13" x14ac:dyDescent="0.15">
      <c r="C627" s="5"/>
      <c r="O627" s="3"/>
      <c r="T627" s="4"/>
    </row>
    <row r="628" spans="3:20" ht="13" x14ac:dyDescent="0.15">
      <c r="C628" s="5"/>
      <c r="O628" s="3"/>
      <c r="T628" s="4"/>
    </row>
    <row r="629" spans="3:20" ht="13" x14ac:dyDescent="0.15">
      <c r="C629" s="5"/>
      <c r="O629" s="3"/>
      <c r="T629" s="4"/>
    </row>
    <row r="630" spans="3:20" ht="13" x14ac:dyDescent="0.15">
      <c r="C630" s="5"/>
      <c r="O630" s="3"/>
      <c r="T630" s="4"/>
    </row>
    <row r="631" spans="3:20" ht="13" x14ac:dyDescent="0.15">
      <c r="C631" s="5"/>
      <c r="O631" s="3"/>
      <c r="T631" s="4"/>
    </row>
    <row r="632" spans="3:20" ht="13" x14ac:dyDescent="0.15">
      <c r="C632" s="5"/>
      <c r="O632" s="3"/>
      <c r="T632" s="4"/>
    </row>
    <row r="633" spans="3:20" ht="13" x14ac:dyDescent="0.15">
      <c r="C633" s="5"/>
      <c r="O633" s="3"/>
      <c r="T633" s="4"/>
    </row>
    <row r="634" spans="3:20" ht="13" x14ac:dyDescent="0.15">
      <c r="C634" s="5"/>
      <c r="O634" s="3"/>
      <c r="T634" s="4"/>
    </row>
    <row r="635" spans="3:20" ht="13" x14ac:dyDescent="0.15">
      <c r="C635" s="5"/>
      <c r="O635" s="3"/>
      <c r="T635" s="4"/>
    </row>
    <row r="636" spans="3:20" ht="13" x14ac:dyDescent="0.15">
      <c r="C636" s="5"/>
      <c r="O636" s="3"/>
      <c r="T636" s="4"/>
    </row>
    <row r="637" spans="3:20" ht="13" x14ac:dyDescent="0.15">
      <c r="C637" s="5"/>
      <c r="O637" s="3"/>
      <c r="T637" s="4"/>
    </row>
    <row r="638" spans="3:20" ht="13" x14ac:dyDescent="0.15">
      <c r="C638" s="5"/>
      <c r="O638" s="3"/>
      <c r="T638" s="4"/>
    </row>
    <row r="639" spans="3:20" ht="13" x14ac:dyDescent="0.15">
      <c r="C639" s="5"/>
      <c r="O639" s="3"/>
      <c r="T639" s="4"/>
    </row>
    <row r="640" spans="3:20" ht="13" x14ac:dyDescent="0.15">
      <c r="C640" s="5"/>
      <c r="O640" s="3"/>
      <c r="T640" s="4"/>
    </row>
    <row r="641" spans="3:20" ht="13" x14ac:dyDescent="0.15">
      <c r="C641" s="5"/>
      <c r="O641" s="3"/>
      <c r="T641" s="4"/>
    </row>
    <row r="642" spans="3:20" ht="13" x14ac:dyDescent="0.15">
      <c r="C642" s="5"/>
      <c r="O642" s="3"/>
      <c r="T642" s="4"/>
    </row>
    <row r="643" spans="3:20" ht="13" x14ac:dyDescent="0.15">
      <c r="C643" s="5"/>
      <c r="O643" s="3"/>
      <c r="T643" s="4"/>
    </row>
    <row r="644" spans="3:20" ht="13" x14ac:dyDescent="0.15">
      <c r="C644" s="5"/>
      <c r="O644" s="3"/>
      <c r="T644" s="4"/>
    </row>
    <row r="645" spans="3:20" ht="13" x14ac:dyDescent="0.15">
      <c r="C645" s="5"/>
      <c r="O645" s="3"/>
      <c r="T645" s="4"/>
    </row>
    <row r="646" spans="3:20" ht="13" x14ac:dyDescent="0.15">
      <c r="C646" s="5"/>
      <c r="O646" s="3"/>
      <c r="T646" s="4"/>
    </row>
    <row r="647" spans="3:20" ht="13" x14ac:dyDescent="0.15">
      <c r="C647" s="5"/>
      <c r="O647" s="3"/>
      <c r="T647" s="4"/>
    </row>
    <row r="648" spans="3:20" ht="13" x14ac:dyDescent="0.15">
      <c r="C648" s="5"/>
      <c r="O648" s="3"/>
      <c r="T648" s="4"/>
    </row>
    <row r="649" spans="3:20" ht="13" x14ac:dyDescent="0.15">
      <c r="C649" s="5"/>
      <c r="O649" s="3"/>
      <c r="T649" s="4"/>
    </row>
    <row r="650" spans="3:20" ht="13" x14ac:dyDescent="0.15">
      <c r="C650" s="5"/>
      <c r="O650" s="3"/>
      <c r="T650" s="4"/>
    </row>
    <row r="651" spans="3:20" ht="13" x14ac:dyDescent="0.15">
      <c r="C651" s="5"/>
      <c r="O651" s="3"/>
      <c r="T651" s="4"/>
    </row>
    <row r="652" spans="3:20" ht="13" x14ac:dyDescent="0.15">
      <c r="C652" s="5"/>
      <c r="O652" s="3"/>
      <c r="T652" s="4"/>
    </row>
    <row r="653" spans="3:20" ht="13" x14ac:dyDescent="0.15">
      <c r="C653" s="5"/>
      <c r="O653" s="3"/>
      <c r="T653" s="4"/>
    </row>
    <row r="654" spans="3:20" ht="13" x14ac:dyDescent="0.15">
      <c r="C654" s="5"/>
      <c r="O654" s="3"/>
      <c r="T654" s="4"/>
    </row>
    <row r="655" spans="3:20" ht="13" x14ac:dyDescent="0.15">
      <c r="C655" s="5"/>
      <c r="O655" s="3"/>
      <c r="T655" s="4"/>
    </row>
    <row r="656" spans="3:20" ht="13" x14ac:dyDescent="0.15">
      <c r="C656" s="5"/>
      <c r="O656" s="3"/>
      <c r="T656" s="4"/>
    </row>
    <row r="657" spans="3:20" ht="13" x14ac:dyDescent="0.15">
      <c r="C657" s="5"/>
      <c r="O657" s="3"/>
      <c r="T657" s="4"/>
    </row>
    <row r="658" spans="3:20" ht="13" x14ac:dyDescent="0.15">
      <c r="C658" s="5"/>
      <c r="O658" s="3"/>
      <c r="T658" s="4"/>
    </row>
    <row r="659" spans="3:20" ht="13" x14ac:dyDescent="0.15">
      <c r="C659" s="5"/>
      <c r="O659" s="3"/>
      <c r="T659" s="4"/>
    </row>
    <row r="660" spans="3:20" ht="13" x14ac:dyDescent="0.15">
      <c r="C660" s="5"/>
      <c r="O660" s="3"/>
      <c r="T660" s="4"/>
    </row>
    <row r="661" spans="3:20" ht="13" x14ac:dyDescent="0.15">
      <c r="C661" s="5"/>
      <c r="O661" s="3"/>
      <c r="T661" s="4"/>
    </row>
    <row r="662" spans="3:20" ht="13" x14ac:dyDescent="0.15">
      <c r="C662" s="5"/>
      <c r="O662" s="3"/>
      <c r="T662" s="4"/>
    </row>
    <row r="663" spans="3:20" ht="13" x14ac:dyDescent="0.15">
      <c r="C663" s="5"/>
      <c r="O663" s="3"/>
      <c r="T663" s="4"/>
    </row>
    <row r="664" spans="3:20" ht="13" x14ac:dyDescent="0.15">
      <c r="C664" s="5"/>
      <c r="O664" s="3"/>
      <c r="T664" s="4"/>
    </row>
    <row r="665" spans="3:20" ht="13" x14ac:dyDescent="0.15">
      <c r="C665" s="5"/>
      <c r="O665" s="3"/>
      <c r="T665" s="4"/>
    </row>
    <row r="666" spans="3:20" ht="13" x14ac:dyDescent="0.15">
      <c r="C666" s="5"/>
      <c r="O666" s="3"/>
      <c r="T666" s="4"/>
    </row>
    <row r="667" spans="3:20" ht="13" x14ac:dyDescent="0.15">
      <c r="C667" s="5"/>
      <c r="O667" s="3"/>
      <c r="T667" s="4"/>
    </row>
    <row r="668" spans="3:20" ht="13" x14ac:dyDescent="0.15">
      <c r="C668" s="5"/>
      <c r="O668" s="3"/>
      <c r="T668" s="4"/>
    </row>
    <row r="669" spans="3:20" ht="13" x14ac:dyDescent="0.15">
      <c r="C669" s="5"/>
      <c r="O669" s="3"/>
      <c r="T669" s="4"/>
    </row>
    <row r="670" spans="3:20" ht="13" x14ac:dyDescent="0.15">
      <c r="C670" s="5"/>
      <c r="O670" s="3"/>
      <c r="T670" s="4"/>
    </row>
    <row r="671" spans="3:20" ht="13" x14ac:dyDescent="0.15">
      <c r="C671" s="5"/>
      <c r="O671" s="3"/>
      <c r="T671" s="4"/>
    </row>
    <row r="672" spans="3:20" ht="13" x14ac:dyDescent="0.15">
      <c r="C672" s="5"/>
      <c r="O672" s="3"/>
      <c r="T672" s="4"/>
    </row>
    <row r="673" spans="3:20" ht="13" x14ac:dyDescent="0.15">
      <c r="C673" s="5"/>
      <c r="O673" s="3"/>
      <c r="T673" s="4"/>
    </row>
    <row r="674" spans="3:20" ht="13" x14ac:dyDescent="0.15">
      <c r="C674" s="5"/>
      <c r="O674" s="3"/>
      <c r="T674" s="4"/>
    </row>
    <row r="675" spans="3:20" ht="13" x14ac:dyDescent="0.15">
      <c r="C675" s="5"/>
      <c r="O675" s="3"/>
      <c r="T675" s="4"/>
    </row>
    <row r="676" spans="3:20" ht="13" x14ac:dyDescent="0.15">
      <c r="C676" s="5"/>
      <c r="O676" s="3"/>
      <c r="T676" s="4"/>
    </row>
    <row r="677" spans="3:20" ht="13" x14ac:dyDescent="0.15">
      <c r="C677" s="5"/>
      <c r="O677" s="3"/>
      <c r="T677" s="4"/>
    </row>
    <row r="678" spans="3:20" ht="13" x14ac:dyDescent="0.15">
      <c r="C678" s="5"/>
      <c r="O678" s="3"/>
      <c r="T678" s="4"/>
    </row>
    <row r="679" spans="3:20" ht="13" x14ac:dyDescent="0.15">
      <c r="C679" s="5"/>
      <c r="O679" s="3"/>
      <c r="T679" s="4"/>
    </row>
    <row r="680" spans="3:20" ht="13" x14ac:dyDescent="0.15">
      <c r="C680" s="5"/>
      <c r="O680" s="3"/>
      <c r="T680" s="4"/>
    </row>
    <row r="681" spans="3:20" ht="13" x14ac:dyDescent="0.15">
      <c r="C681" s="5"/>
      <c r="O681" s="3"/>
      <c r="T681" s="4"/>
    </row>
    <row r="682" spans="3:20" ht="13" x14ac:dyDescent="0.15">
      <c r="C682" s="5"/>
      <c r="O682" s="3"/>
      <c r="T682" s="4"/>
    </row>
    <row r="683" spans="3:20" ht="13" x14ac:dyDescent="0.15">
      <c r="C683" s="5"/>
      <c r="O683" s="3"/>
      <c r="T683" s="4"/>
    </row>
    <row r="684" spans="3:20" ht="13" x14ac:dyDescent="0.15">
      <c r="C684" s="5"/>
      <c r="O684" s="3"/>
      <c r="T684" s="4"/>
    </row>
    <row r="685" spans="3:20" ht="13" x14ac:dyDescent="0.15">
      <c r="C685" s="5"/>
      <c r="O685" s="3"/>
      <c r="T685" s="4"/>
    </row>
    <row r="686" spans="3:20" ht="13" x14ac:dyDescent="0.15">
      <c r="C686" s="5"/>
      <c r="O686" s="3"/>
      <c r="T686" s="4"/>
    </row>
    <row r="687" spans="3:20" ht="13" x14ac:dyDescent="0.15">
      <c r="C687" s="5"/>
      <c r="O687" s="3"/>
      <c r="T687" s="4"/>
    </row>
    <row r="688" spans="3:20" ht="13" x14ac:dyDescent="0.15">
      <c r="C688" s="5"/>
      <c r="O688" s="3"/>
      <c r="T688" s="4"/>
    </row>
    <row r="689" spans="3:20" ht="13" x14ac:dyDescent="0.15">
      <c r="C689" s="5"/>
      <c r="O689" s="3"/>
      <c r="T689" s="4"/>
    </row>
    <row r="690" spans="3:20" ht="13" x14ac:dyDescent="0.15">
      <c r="C690" s="5"/>
      <c r="O690" s="3"/>
      <c r="T690" s="4"/>
    </row>
    <row r="691" spans="3:20" ht="13" x14ac:dyDescent="0.15">
      <c r="C691" s="5"/>
      <c r="O691" s="3"/>
      <c r="T691" s="4"/>
    </row>
    <row r="692" spans="3:20" ht="13" x14ac:dyDescent="0.15">
      <c r="C692" s="5"/>
      <c r="O692" s="3"/>
      <c r="T692" s="4"/>
    </row>
    <row r="693" spans="3:20" ht="13" x14ac:dyDescent="0.15">
      <c r="C693" s="5"/>
      <c r="O693" s="3"/>
      <c r="T693" s="4"/>
    </row>
    <row r="694" spans="3:20" ht="13" x14ac:dyDescent="0.15">
      <c r="C694" s="5"/>
      <c r="O694" s="3"/>
      <c r="T694" s="4"/>
    </row>
    <row r="695" spans="3:20" ht="13" x14ac:dyDescent="0.15">
      <c r="C695" s="5"/>
      <c r="O695" s="3"/>
      <c r="T695" s="4"/>
    </row>
    <row r="696" spans="3:20" ht="13" x14ac:dyDescent="0.15">
      <c r="C696" s="5"/>
      <c r="O696" s="3"/>
      <c r="T696" s="4"/>
    </row>
    <row r="697" spans="3:20" ht="13" x14ac:dyDescent="0.15">
      <c r="C697" s="5"/>
      <c r="O697" s="3"/>
      <c r="T697" s="4"/>
    </row>
    <row r="698" spans="3:20" ht="13" x14ac:dyDescent="0.15">
      <c r="C698" s="5"/>
      <c r="O698" s="3"/>
      <c r="T698" s="4"/>
    </row>
    <row r="699" spans="3:20" ht="13" x14ac:dyDescent="0.15">
      <c r="C699" s="5"/>
      <c r="O699" s="3"/>
      <c r="T699" s="4"/>
    </row>
    <row r="700" spans="3:20" ht="13" x14ac:dyDescent="0.15">
      <c r="C700" s="5"/>
      <c r="O700" s="3"/>
      <c r="T700" s="4"/>
    </row>
    <row r="701" spans="3:20" ht="13" x14ac:dyDescent="0.15">
      <c r="C701" s="5"/>
      <c r="O701" s="3"/>
      <c r="T701" s="4"/>
    </row>
    <row r="702" spans="3:20" ht="13" x14ac:dyDescent="0.15">
      <c r="C702" s="5"/>
      <c r="O702" s="3"/>
      <c r="T702" s="4"/>
    </row>
    <row r="703" spans="3:20" ht="13" x14ac:dyDescent="0.15">
      <c r="C703" s="5"/>
      <c r="O703" s="3"/>
      <c r="T703" s="4"/>
    </row>
    <row r="704" spans="3:20" ht="13" x14ac:dyDescent="0.15">
      <c r="C704" s="5"/>
      <c r="O704" s="3"/>
      <c r="T704" s="4"/>
    </row>
    <row r="705" spans="3:20" ht="13" x14ac:dyDescent="0.15">
      <c r="C705" s="5"/>
      <c r="O705" s="3"/>
      <c r="T705" s="4"/>
    </row>
    <row r="706" spans="3:20" ht="13" x14ac:dyDescent="0.15">
      <c r="C706" s="5"/>
      <c r="O706" s="3"/>
      <c r="T706" s="4"/>
    </row>
    <row r="707" spans="3:20" ht="13" x14ac:dyDescent="0.15">
      <c r="C707" s="5"/>
      <c r="O707" s="3"/>
      <c r="T707" s="4"/>
    </row>
    <row r="708" spans="3:20" ht="13" x14ac:dyDescent="0.15">
      <c r="C708" s="5"/>
      <c r="O708" s="3"/>
      <c r="T708" s="4"/>
    </row>
    <row r="709" spans="3:20" ht="13" x14ac:dyDescent="0.15">
      <c r="C709" s="5"/>
      <c r="O709" s="3"/>
      <c r="T709" s="4"/>
    </row>
    <row r="710" spans="3:20" ht="13" x14ac:dyDescent="0.15">
      <c r="C710" s="5"/>
      <c r="O710" s="3"/>
      <c r="T710" s="4"/>
    </row>
    <row r="711" spans="3:20" ht="13" x14ac:dyDescent="0.15">
      <c r="C711" s="5"/>
      <c r="O711" s="3"/>
      <c r="T711" s="4"/>
    </row>
    <row r="712" spans="3:20" ht="13" x14ac:dyDescent="0.15">
      <c r="C712" s="5"/>
      <c r="O712" s="3"/>
      <c r="T712" s="4"/>
    </row>
    <row r="713" spans="3:20" ht="13" x14ac:dyDescent="0.15">
      <c r="C713" s="5"/>
      <c r="O713" s="3"/>
      <c r="T713" s="4"/>
    </row>
    <row r="714" spans="3:20" ht="13" x14ac:dyDescent="0.15">
      <c r="C714" s="5"/>
      <c r="O714" s="3"/>
      <c r="T714" s="4"/>
    </row>
    <row r="715" spans="3:20" ht="13" x14ac:dyDescent="0.15">
      <c r="C715" s="5"/>
      <c r="O715" s="3"/>
      <c r="T715" s="4"/>
    </row>
    <row r="716" spans="3:20" ht="13" x14ac:dyDescent="0.15">
      <c r="C716" s="5"/>
      <c r="O716" s="3"/>
      <c r="T716" s="4"/>
    </row>
    <row r="717" spans="3:20" ht="13" x14ac:dyDescent="0.15">
      <c r="C717" s="5"/>
      <c r="O717" s="3"/>
      <c r="T717" s="4"/>
    </row>
    <row r="718" spans="3:20" ht="13" x14ac:dyDescent="0.15">
      <c r="C718" s="5"/>
      <c r="O718" s="3"/>
      <c r="T718" s="4"/>
    </row>
    <row r="719" spans="3:20" ht="13" x14ac:dyDescent="0.15">
      <c r="C719" s="5"/>
      <c r="O719" s="3"/>
      <c r="T719" s="4"/>
    </row>
    <row r="720" spans="3:20" ht="13" x14ac:dyDescent="0.15">
      <c r="C720" s="5"/>
      <c r="O720" s="3"/>
      <c r="T720" s="4"/>
    </row>
    <row r="721" spans="3:20" ht="13" x14ac:dyDescent="0.15">
      <c r="C721" s="5"/>
      <c r="O721" s="3"/>
      <c r="T721" s="4"/>
    </row>
    <row r="722" spans="3:20" ht="13" x14ac:dyDescent="0.15">
      <c r="C722" s="5"/>
      <c r="O722" s="3"/>
      <c r="T722" s="4"/>
    </row>
    <row r="723" spans="3:20" ht="13" x14ac:dyDescent="0.15">
      <c r="C723" s="5"/>
      <c r="O723" s="3"/>
      <c r="T723" s="4"/>
    </row>
    <row r="724" spans="3:20" ht="13" x14ac:dyDescent="0.15">
      <c r="C724" s="5"/>
      <c r="O724" s="3"/>
      <c r="T724" s="4"/>
    </row>
    <row r="725" spans="3:20" ht="13" x14ac:dyDescent="0.15">
      <c r="C725" s="5"/>
      <c r="O725" s="3"/>
      <c r="T725" s="4"/>
    </row>
    <row r="726" spans="3:20" ht="13" x14ac:dyDescent="0.15">
      <c r="C726" s="5"/>
      <c r="O726" s="3"/>
      <c r="T726" s="4"/>
    </row>
    <row r="727" spans="3:20" ht="13" x14ac:dyDescent="0.15">
      <c r="C727" s="5"/>
      <c r="O727" s="3"/>
      <c r="T727" s="4"/>
    </row>
    <row r="728" spans="3:20" ht="13" x14ac:dyDescent="0.15">
      <c r="C728" s="5"/>
      <c r="O728" s="3"/>
      <c r="T728" s="4"/>
    </row>
    <row r="729" spans="3:20" ht="13" x14ac:dyDescent="0.15">
      <c r="C729" s="5"/>
      <c r="O729" s="3"/>
      <c r="T729" s="4"/>
    </row>
    <row r="730" spans="3:20" ht="13" x14ac:dyDescent="0.15">
      <c r="C730" s="5"/>
      <c r="O730" s="3"/>
      <c r="T730" s="4"/>
    </row>
    <row r="731" spans="3:20" ht="13" x14ac:dyDescent="0.15">
      <c r="C731" s="5"/>
      <c r="O731" s="3"/>
      <c r="T731" s="4"/>
    </row>
    <row r="732" spans="3:20" ht="13" x14ac:dyDescent="0.15">
      <c r="C732" s="5"/>
      <c r="O732" s="3"/>
      <c r="T732" s="4"/>
    </row>
    <row r="733" spans="3:20" ht="13" x14ac:dyDescent="0.15">
      <c r="C733" s="5"/>
      <c r="O733" s="3"/>
      <c r="T733" s="4"/>
    </row>
    <row r="734" spans="3:20" ht="13" x14ac:dyDescent="0.15">
      <c r="C734" s="5"/>
      <c r="O734" s="3"/>
      <c r="T734" s="4"/>
    </row>
    <row r="735" spans="3:20" ht="13" x14ac:dyDescent="0.15">
      <c r="C735" s="5"/>
      <c r="O735" s="3"/>
      <c r="T735" s="4"/>
    </row>
    <row r="736" spans="3:20" ht="13" x14ac:dyDescent="0.15">
      <c r="C736" s="5"/>
      <c r="O736" s="3"/>
      <c r="T736" s="4"/>
    </row>
    <row r="737" spans="3:20" ht="13" x14ac:dyDescent="0.15">
      <c r="C737" s="5"/>
      <c r="O737" s="3"/>
      <c r="T737" s="4"/>
    </row>
    <row r="738" spans="3:20" ht="13" x14ac:dyDescent="0.15">
      <c r="C738" s="5"/>
      <c r="O738" s="3"/>
      <c r="T738" s="4"/>
    </row>
    <row r="739" spans="3:20" ht="13" x14ac:dyDescent="0.15">
      <c r="C739" s="5"/>
      <c r="O739" s="3"/>
      <c r="T739" s="4"/>
    </row>
    <row r="740" spans="3:20" ht="13" x14ac:dyDescent="0.15">
      <c r="C740" s="5"/>
      <c r="O740" s="3"/>
      <c r="T740" s="4"/>
    </row>
    <row r="741" spans="3:20" ht="13" x14ac:dyDescent="0.15">
      <c r="C741" s="5"/>
      <c r="O741" s="3"/>
      <c r="T741" s="4"/>
    </row>
    <row r="742" spans="3:20" ht="13" x14ac:dyDescent="0.15">
      <c r="C742" s="5"/>
      <c r="O742" s="3"/>
      <c r="T742" s="4"/>
    </row>
    <row r="743" spans="3:20" ht="13" x14ac:dyDescent="0.15">
      <c r="C743" s="5"/>
      <c r="O743" s="3"/>
      <c r="T743" s="4"/>
    </row>
    <row r="744" spans="3:20" ht="13" x14ac:dyDescent="0.15">
      <c r="C744" s="5"/>
      <c r="O744" s="3"/>
      <c r="T744" s="4"/>
    </row>
    <row r="745" spans="3:20" ht="13" x14ac:dyDescent="0.15">
      <c r="C745" s="5"/>
      <c r="O745" s="3"/>
      <c r="T745" s="4"/>
    </row>
    <row r="746" spans="3:20" ht="13" x14ac:dyDescent="0.15">
      <c r="C746" s="5"/>
      <c r="O746" s="3"/>
      <c r="T746" s="4"/>
    </row>
    <row r="747" spans="3:20" ht="13" x14ac:dyDescent="0.15">
      <c r="C747" s="5"/>
      <c r="O747" s="3"/>
      <c r="T747" s="4"/>
    </row>
    <row r="748" spans="3:20" ht="13" x14ac:dyDescent="0.15">
      <c r="C748" s="5"/>
      <c r="O748" s="3"/>
      <c r="T748" s="4"/>
    </row>
    <row r="749" spans="3:20" ht="13" x14ac:dyDescent="0.15">
      <c r="C749" s="5"/>
      <c r="O749" s="3"/>
      <c r="T749" s="4"/>
    </row>
    <row r="750" spans="3:20" ht="13" x14ac:dyDescent="0.15">
      <c r="C750" s="5"/>
      <c r="O750" s="3"/>
      <c r="T750" s="4"/>
    </row>
    <row r="751" spans="3:20" ht="13" x14ac:dyDescent="0.15">
      <c r="C751" s="5"/>
      <c r="O751" s="3"/>
      <c r="T751" s="4"/>
    </row>
    <row r="752" spans="3:20" ht="13" x14ac:dyDescent="0.15">
      <c r="C752" s="5"/>
      <c r="O752" s="3"/>
      <c r="T752" s="4"/>
    </row>
    <row r="753" spans="3:20" ht="13" x14ac:dyDescent="0.15">
      <c r="C753" s="5"/>
      <c r="O753" s="3"/>
      <c r="T753" s="4"/>
    </row>
    <row r="754" spans="3:20" ht="13" x14ac:dyDescent="0.15">
      <c r="C754" s="5"/>
      <c r="O754" s="3"/>
      <c r="T754" s="4"/>
    </row>
    <row r="755" spans="3:20" ht="13" x14ac:dyDescent="0.15">
      <c r="C755" s="5"/>
      <c r="O755" s="3"/>
      <c r="T755" s="4"/>
    </row>
    <row r="756" spans="3:20" ht="13" x14ac:dyDescent="0.15">
      <c r="C756" s="5"/>
      <c r="O756" s="3"/>
      <c r="T756" s="4"/>
    </row>
    <row r="757" spans="3:20" ht="13" x14ac:dyDescent="0.15">
      <c r="C757" s="5"/>
      <c r="O757" s="3"/>
      <c r="T757" s="4"/>
    </row>
    <row r="758" spans="3:20" ht="13" x14ac:dyDescent="0.15">
      <c r="C758" s="5"/>
      <c r="O758" s="3"/>
      <c r="T758" s="4"/>
    </row>
    <row r="759" spans="3:20" ht="13" x14ac:dyDescent="0.15">
      <c r="C759" s="5"/>
      <c r="O759" s="3"/>
      <c r="T759" s="4"/>
    </row>
    <row r="760" spans="3:20" ht="13" x14ac:dyDescent="0.15">
      <c r="C760" s="5"/>
      <c r="O760" s="3"/>
      <c r="T760" s="4"/>
    </row>
    <row r="761" spans="3:20" ht="13" x14ac:dyDescent="0.15">
      <c r="C761" s="5"/>
      <c r="O761" s="3"/>
      <c r="T761" s="4"/>
    </row>
    <row r="762" spans="3:20" ht="13" x14ac:dyDescent="0.15">
      <c r="C762" s="5"/>
      <c r="O762" s="3"/>
      <c r="T762" s="4"/>
    </row>
    <row r="763" spans="3:20" ht="13" x14ac:dyDescent="0.15">
      <c r="C763" s="5"/>
      <c r="O763" s="3"/>
      <c r="T763" s="4"/>
    </row>
    <row r="764" spans="3:20" ht="13" x14ac:dyDescent="0.15">
      <c r="C764" s="5"/>
      <c r="O764" s="3"/>
      <c r="T764" s="4"/>
    </row>
    <row r="765" spans="3:20" ht="13" x14ac:dyDescent="0.15">
      <c r="C765" s="5"/>
      <c r="O765" s="3"/>
      <c r="T765" s="4"/>
    </row>
    <row r="766" spans="3:20" ht="13" x14ac:dyDescent="0.15">
      <c r="C766" s="5"/>
      <c r="O766" s="3"/>
      <c r="T766" s="4"/>
    </row>
    <row r="767" spans="3:20" ht="13" x14ac:dyDescent="0.15">
      <c r="C767" s="5"/>
      <c r="O767" s="3"/>
      <c r="T767" s="4"/>
    </row>
    <row r="768" spans="3:20" ht="13" x14ac:dyDescent="0.15">
      <c r="C768" s="5"/>
      <c r="O768" s="3"/>
      <c r="T768" s="4"/>
    </row>
    <row r="769" spans="3:20" ht="13" x14ac:dyDescent="0.15">
      <c r="C769" s="5"/>
      <c r="O769" s="3"/>
      <c r="T769" s="4"/>
    </row>
    <row r="770" spans="3:20" ht="13" x14ac:dyDescent="0.15">
      <c r="C770" s="5"/>
      <c r="O770" s="3"/>
      <c r="T770" s="4"/>
    </row>
    <row r="771" spans="3:20" ht="13" x14ac:dyDescent="0.15">
      <c r="C771" s="5"/>
      <c r="O771" s="3"/>
      <c r="T771" s="4"/>
    </row>
    <row r="772" spans="3:20" ht="13" x14ac:dyDescent="0.15">
      <c r="C772" s="5"/>
      <c r="O772" s="3"/>
      <c r="T772" s="4"/>
    </row>
    <row r="773" spans="3:20" ht="13" x14ac:dyDescent="0.15">
      <c r="C773" s="5"/>
      <c r="O773" s="3"/>
      <c r="T773" s="4"/>
    </row>
    <row r="774" spans="3:20" ht="13" x14ac:dyDescent="0.15">
      <c r="C774" s="5"/>
      <c r="O774" s="3"/>
      <c r="T774" s="4"/>
    </row>
    <row r="775" spans="3:20" ht="13" x14ac:dyDescent="0.15">
      <c r="C775" s="5"/>
      <c r="O775" s="3"/>
      <c r="T775" s="4"/>
    </row>
    <row r="776" spans="3:20" ht="13" x14ac:dyDescent="0.15">
      <c r="C776" s="5"/>
      <c r="O776" s="3"/>
      <c r="T776" s="4"/>
    </row>
    <row r="777" spans="3:20" ht="13" x14ac:dyDescent="0.15">
      <c r="C777" s="5"/>
      <c r="O777" s="3"/>
      <c r="T777" s="4"/>
    </row>
    <row r="778" spans="3:20" ht="13" x14ac:dyDescent="0.15">
      <c r="C778" s="5"/>
      <c r="O778" s="3"/>
      <c r="T778" s="4"/>
    </row>
    <row r="779" spans="3:20" ht="13" x14ac:dyDescent="0.15">
      <c r="C779" s="5"/>
      <c r="O779" s="3"/>
      <c r="T779" s="4"/>
    </row>
    <row r="780" spans="3:20" ht="13" x14ac:dyDescent="0.15">
      <c r="C780" s="5"/>
      <c r="O780" s="3"/>
      <c r="T780" s="4"/>
    </row>
    <row r="781" spans="3:20" ht="13" x14ac:dyDescent="0.15">
      <c r="C781" s="5"/>
      <c r="O781" s="3"/>
      <c r="T781" s="4"/>
    </row>
    <row r="782" spans="3:20" ht="13" x14ac:dyDescent="0.15">
      <c r="C782" s="5"/>
      <c r="O782" s="3"/>
      <c r="T782" s="4"/>
    </row>
    <row r="783" spans="3:20" ht="13" x14ac:dyDescent="0.15">
      <c r="C783" s="5"/>
      <c r="O783" s="3"/>
      <c r="T783" s="4"/>
    </row>
    <row r="784" spans="3:20" ht="13" x14ac:dyDescent="0.15">
      <c r="C784" s="5"/>
      <c r="O784" s="3"/>
      <c r="T784" s="4"/>
    </row>
    <row r="785" spans="3:20" ht="13" x14ac:dyDescent="0.15">
      <c r="C785" s="5"/>
      <c r="O785" s="3"/>
      <c r="T785" s="4"/>
    </row>
    <row r="786" spans="3:20" ht="13" x14ac:dyDescent="0.15">
      <c r="C786" s="5"/>
      <c r="O786" s="3"/>
      <c r="T786" s="4"/>
    </row>
    <row r="787" spans="3:20" ht="13" x14ac:dyDescent="0.15">
      <c r="C787" s="5"/>
      <c r="O787" s="3"/>
      <c r="T787" s="4"/>
    </row>
    <row r="788" spans="3:20" ht="13" x14ac:dyDescent="0.15">
      <c r="C788" s="5"/>
      <c r="O788" s="3"/>
      <c r="T788" s="4"/>
    </row>
    <row r="789" spans="3:20" ht="13" x14ac:dyDescent="0.15">
      <c r="C789" s="5"/>
      <c r="O789" s="3"/>
      <c r="T789" s="4"/>
    </row>
    <row r="790" spans="3:20" ht="13" x14ac:dyDescent="0.15">
      <c r="C790" s="5"/>
      <c r="O790" s="3"/>
      <c r="T790" s="4"/>
    </row>
    <row r="791" spans="3:20" ht="13" x14ac:dyDescent="0.15">
      <c r="C791" s="5"/>
      <c r="O791" s="3"/>
      <c r="T791" s="4"/>
    </row>
    <row r="792" spans="3:20" ht="13" x14ac:dyDescent="0.15">
      <c r="C792" s="5"/>
      <c r="O792" s="3"/>
      <c r="T792" s="4"/>
    </row>
    <row r="793" spans="3:20" ht="13" x14ac:dyDescent="0.15">
      <c r="C793" s="5"/>
      <c r="O793" s="3"/>
      <c r="T793" s="4"/>
    </row>
    <row r="794" spans="3:20" ht="13" x14ac:dyDescent="0.15">
      <c r="C794" s="5"/>
      <c r="O794" s="3"/>
      <c r="T794" s="4"/>
    </row>
    <row r="795" spans="3:20" ht="13" x14ac:dyDescent="0.15">
      <c r="C795" s="5"/>
      <c r="O795" s="3"/>
      <c r="T795" s="4"/>
    </row>
    <row r="796" spans="3:20" ht="13" x14ac:dyDescent="0.15">
      <c r="C796" s="5"/>
      <c r="O796" s="3"/>
      <c r="T796" s="4"/>
    </row>
    <row r="797" spans="3:20" ht="13" x14ac:dyDescent="0.15">
      <c r="C797" s="5"/>
      <c r="O797" s="3"/>
      <c r="T797" s="4"/>
    </row>
    <row r="798" spans="3:20" ht="13" x14ac:dyDescent="0.15">
      <c r="C798" s="5"/>
      <c r="O798" s="3"/>
      <c r="T798" s="4"/>
    </row>
    <row r="799" spans="3:20" ht="13" x14ac:dyDescent="0.15">
      <c r="C799" s="5"/>
      <c r="O799" s="3"/>
      <c r="T799" s="4"/>
    </row>
    <row r="800" spans="3:20" ht="13" x14ac:dyDescent="0.15">
      <c r="C800" s="5"/>
      <c r="O800" s="3"/>
      <c r="T800" s="4"/>
    </row>
    <row r="801" spans="3:20" ht="13" x14ac:dyDescent="0.15">
      <c r="C801" s="5"/>
      <c r="O801" s="3"/>
      <c r="T801" s="4"/>
    </row>
    <row r="802" spans="3:20" ht="13" x14ac:dyDescent="0.15">
      <c r="C802" s="5"/>
      <c r="O802" s="3"/>
      <c r="T802" s="4"/>
    </row>
    <row r="803" spans="3:20" ht="13" x14ac:dyDescent="0.15">
      <c r="C803" s="5"/>
      <c r="O803" s="3"/>
      <c r="T803" s="4"/>
    </row>
    <row r="804" spans="3:20" ht="13" x14ac:dyDescent="0.15">
      <c r="C804" s="5"/>
      <c r="O804" s="3"/>
      <c r="T804" s="4"/>
    </row>
    <row r="805" spans="3:20" ht="13" x14ac:dyDescent="0.15">
      <c r="C805" s="5"/>
      <c r="O805" s="3"/>
      <c r="T805" s="4"/>
    </row>
    <row r="806" spans="3:20" ht="13" x14ac:dyDescent="0.15">
      <c r="C806" s="5"/>
      <c r="O806" s="3"/>
      <c r="T806" s="4"/>
    </row>
    <row r="807" spans="3:20" ht="13" x14ac:dyDescent="0.15">
      <c r="C807" s="5"/>
      <c r="O807" s="3"/>
      <c r="T807" s="4"/>
    </row>
    <row r="808" spans="3:20" ht="13" x14ac:dyDescent="0.15">
      <c r="C808" s="5"/>
      <c r="O808" s="3"/>
      <c r="T808" s="4"/>
    </row>
    <row r="809" spans="3:20" ht="13" x14ac:dyDescent="0.15">
      <c r="C809" s="5"/>
      <c r="O809" s="3"/>
      <c r="T809" s="4"/>
    </row>
    <row r="810" spans="3:20" ht="13" x14ac:dyDescent="0.15">
      <c r="C810" s="5"/>
      <c r="O810" s="3"/>
      <c r="T810" s="4"/>
    </row>
    <row r="811" spans="3:20" ht="13" x14ac:dyDescent="0.15">
      <c r="C811" s="5"/>
      <c r="O811" s="3"/>
      <c r="T811" s="4"/>
    </row>
    <row r="812" spans="3:20" ht="13" x14ac:dyDescent="0.15">
      <c r="C812" s="5"/>
      <c r="O812" s="3"/>
      <c r="T812" s="4"/>
    </row>
    <row r="813" spans="3:20" ht="13" x14ac:dyDescent="0.15">
      <c r="C813" s="5"/>
      <c r="O813" s="3"/>
      <c r="T813" s="4"/>
    </row>
    <row r="814" spans="3:20" ht="13" x14ac:dyDescent="0.15">
      <c r="C814" s="5"/>
      <c r="O814" s="3"/>
      <c r="T814" s="4"/>
    </row>
    <row r="815" spans="3:20" ht="13" x14ac:dyDescent="0.15">
      <c r="C815" s="5"/>
      <c r="O815" s="3"/>
      <c r="T815" s="4"/>
    </row>
    <row r="816" spans="3:20" ht="13" x14ac:dyDescent="0.15">
      <c r="C816" s="5"/>
      <c r="O816" s="3"/>
      <c r="T816" s="4"/>
    </row>
    <row r="817" spans="3:20" ht="13" x14ac:dyDescent="0.15">
      <c r="C817" s="5"/>
      <c r="O817" s="3"/>
      <c r="T817" s="4"/>
    </row>
    <row r="818" spans="3:20" ht="13" x14ac:dyDescent="0.15">
      <c r="C818" s="5"/>
      <c r="O818" s="3"/>
      <c r="T818" s="4"/>
    </row>
    <row r="819" spans="3:20" ht="13" x14ac:dyDescent="0.15">
      <c r="C819" s="5"/>
      <c r="O819" s="3"/>
      <c r="T819" s="4"/>
    </row>
    <row r="820" spans="3:20" ht="13" x14ac:dyDescent="0.15">
      <c r="C820" s="5"/>
      <c r="O820" s="3"/>
      <c r="T820" s="4"/>
    </row>
    <row r="821" spans="3:20" ht="13" x14ac:dyDescent="0.15">
      <c r="C821" s="5"/>
      <c r="O821" s="3"/>
      <c r="T821" s="4"/>
    </row>
    <row r="822" spans="3:20" ht="13" x14ac:dyDescent="0.15">
      <c r="C822" s="5"/>
      <c r="O822" s="3"/>
      <c r="T822" s="4"/>
    </row>
    <row r="823" spans="3:20" ht="13" x14ac:dyDescent="0.15">
      <c r="C823" s="5"/>
      <c r="O823" s="3"/>
      <c r="T823" s="4"/>
    </row>
    <row r="824" spans="3:20" ht="13" x14ac:dyDescent="0.15">
      <c r="C824" s="5"/>
      <c r="O824" s="3"/>
      <c r="T824" s="4"/>
    </row>
    <row r="825" spans="3:20" ht="13" x14ac:dyDescent="0.15">
      <c r="C825" s="5"/>
      <c r="O825" s="3"/>
      <c r="T825" s="4"/>
    </row>
    <row r="826" spans="3:20" ht="13" x14ac:dyDescent="0.15">
      <c r="C826" s="5"/>
      <c r="O826" s="3"/>
      <c r="T826" s="4"/>
    </row>
    <row r="827" spans="3:20" ht="13" x14ac:dyDescent="0.15">
      <c r="C827" s="5"/>
      <c r="O827" s="3"/>
      <c r="T827" s="4"/>
    </row>
    <row r="828" spans="3:20" ht="13" x14ac:dyDescent="0.15">
      <c r="C828" s="5"/>
      <c r="O828" s="3"/>
      <c r="T828" s="4"/>
    </row>
    <row r="829" spans="3:20" ht="13" x14ac:dyDescent="0.15">
      <c r="C829" s="5"/>
      <c r="O829" s="3"/>
      <c r="T829" s="4"/>
    </row>
    <row r="830" spans="3:20" ht="13" x14ac:dyDescent="0.15">
      <c r="C830" s="5"/>
      <c r="O830" s="3"/>
      <c r="T830" s="4"/>
    </row>
    <row r="831" spans="3:20" ht="13" x14ac:dyDescent="0.15">
      <c r="C831" s="5"/>
      <c r="O831" s="3"/>
      <c r="T831" s="4"/>
    </row>
    <row r="832" spans="3:20" ht="13" x14ac:dyDescent="0.15">
      <c r="C832" s="5"/>
      <c r="O832" s="3"/>
      <c r="T832" s="4"/>
    </row>
    <row r="833" spans="3:20" ht="13" x14ac:dyDescent="0.15">
      <c r="C833" s="5"/>
      <c r="O833" s="3"/>
      <c r="T833" s="4"/>
    </row>
    <row r="834" spans="3:20" ht="13" x14ac:dyDescent="0.15">
      <c r="C834" s="5"/>
      <c r="O834" s="3"/>
      <c r="T834" s="4"/>
    </row>
    <row r="835" spans="3:20" ht="13" x14ac:dyDescent="0.15">
      <c r="C835" s="5"/>
      <c r="O835" s="3"/>
      <c r="T835" s="4"/>
    </row>
    <row r="836" spans="3:20" ht="13" x14ac:dyDescent="0.15">
      <c r="C836" s="5"/>
      <c r="O836" s="3"/>
      <c r="T836" s="4"/>
    </row>
    <row r="837" spans="3:20" ht="13" x14ac:dyDescent="0.15">
      <c r="C837" s="5"/>
      <c r="O837" s="3"/>
      <c r="T837" s="4"/>
    </row>
    <row r="838" spans="3:20" ht="13" x14ac:dyDescent="0.15">
      <c r="C838" s="5"/>
      <c r="O838" s="3"/>
      <c r="T838" s="4"/>
    </row>
    <row r="839" spans="3:20" ht="13" x14ac:dyDescent="0.15">
      <c r="C839" s="5"/>
      <c r="O839" s="3"/>
      <c r="T839" s="4"/>
    </row>
    <row r="840" spans="3:20" ht="13" x14ac:dyDescent="0.15">
      <c r="C840" s="5"/>
      <c r="O840" s="3"/>
      <c r="T840" s="4"/>
    </row>
    <row r="841" spans="3:20" ht="13" x14ac:dyDescent="0.15">
      <c r="C841" s="5"/>
      <c r="O841" s="3"/>
      <c r="T841" s="4"/>
    </row>
    <row r="842" spans="3:20" ht="13" x14ac:dyDescent="0.15">
      <c r="C842" s="5"/>
      <c r="O842" s="3"/>
      <c r="T842" s="4"/>
    </row>
    <row r="843" spans="3:20" ht="13" x14ac:dyDescent="0.15">
      <c r="C843" s="5"/>
      <c r="O843" s="3"/>
      <c r="T843" s="4"/>
    </row>
    <row r="844" spans="3:20" ht="13" x14ac:dyDescent="0.15">
      <c r="C844" s="5"/>
      <c r="O844" s="3"/>
      <c r="T844" s="4"/>
    </row>
    <row r="845" spans="3:20" ht="13" x14ac:dyDescent="0.15">
      <c r="C845" s="5"/>
      <c r="O845" s="3"/>
      <c r="T845" s="4"/>
    </row>
    <row r="846" spans="3:20" ht="13" x14ac:dyDescent="0.15">
      <c r="C846" s="5"/>
      <c r="O846" s="3"/>
      <c r="T846" s="4"/>
    </row>
    <row r="847" spans="3:20" ht="13" x14ac:dyDescent="0.15">
      <c r="C847" s="5"/>
      <c r="O847" s="3"/>
      <c r="T847" s="4"/>
    </row>
    <row r="848" spans="3:20" ht="13" x14ac:dyDescent="0.15">
      <c r="C848" s="5"/>
      <c r="O848" s="3"/>
      <c r="T848" s="4"/>
    </row>
    <row r="849" spans="3:20" ht="13" x14ac:dyDescent="0.15">
      <c r="C849" s="5"/>
      <c r="O849" s="3"/>
      <c r="T849" s="4"/>
    </row>
    <row r="850" spans="3:20" ht="13" x14ac:dyDescent="0.15">
      <c r="C850" s="5"/>
      <c r="O850" s="3"/>
      <c r="T850" s="4"/>
    </row>
    <row r="851" spans="3:20" ht="13" x14ac:dyDescent="0.15">
      <c r="C851" s="5"/>
      <c r="O851" s="3"/>
      <c r="T851" s="4"/>
    </row>
    <row r="852" spans="3:20" ht="13" x14ac:dyDescent="0.15">
      <c r="C852" s="5"/>
      <c r="O852" s="3"/>
      <c r="T852" s="4"/>
    </row>
    <row r="853" spans="3:20" ht="13" x14ac:dyDescent="0.15">
      <c r="C853" s="5"/>
      <c r="O853" s="3"/>
      <c r="T853" s="4"/>
    </row>
    <row r="854" spans="3:20" ht="13" x14ac:dyDescent="0.15">
      <c r="C854" s="5"/>
      <c r="O854" s="3"/>
      <c r="T854" s="4"/>
    </row>
    <row r="855" spans="3:20" ht="13" x14ac:dyDescent="0.15">
      <c r="C855" s="5"/>
      <c r="O855" s="3"/>
      <c r="T855" s="4"/>
    </row>
    <row r="856" spans="3:20" ht="13" x14ac:dyDescent="0.15">
      <c r="C856" s="5"/>
      <c r="O856" s="3"/>
      <c r="T856" s="4"/>
    </row>
    <row r="857" spans="3:20" ht="13" x14ac:dyDescent="0.15">
      <c r="C857" s="5"/>
      <c r="O857" s="3"/>
      <c r="T857" s="4"/>
    </row>
    <row r="858" spans="3:20" ht="13" x14ac:dyDescent="0.15">
      <c r="C858" s="5"/>
      <c r="O858" s="3"/>
      <c r="T858" s="4"/>
    </row>
    <row r="859" spans="3:20" ht="13" x14ac:dyDescent="0.15">
      <c r="C859" s="5"/>
      <c r="O859" s="3"/>
      <c r="T859" s="4"/>
    </row>
    <row r="860" spans="3:20" ht="13" x14ac:dyDescent="0.15">
      <c r="C860" s="5"/>
      <c r="O860" s="3"/>
      <c r="T860" s="4"/>
    </row>
    <row r="861" spans="3:20" ht="13" x14ac:dyDescent="0.15">
      <c r="C861" s="5"/>
      <c r="O861" s="3"/>
      <c r="T861" s="4"/>
    </row>
    <row r="862" spans="3:20" ht="13" x14ac:dyDescent="0.15">
      <c r="C862" s="5"/>
      <c r="O862" s="3"/>
      <c r="T862" s="4"/>
    </row>
    <row r="863" spans="3:20" ht="13" x14ac:dyDescent="0.15">
      <c r="C863" s="5"/>
      <c r="O863" s="3"/>
      <c r="T863" s="4"/>
    </row>
    <row r="864" spans="3:20" ht="13" x14ac:dyDescent="0.15">
      <c r="C864" s="5"/>
      <c r="O864" s="3"/>
      <c r="T864" s="4"/>
    </row>
    <row r="865" spans="3:20" ht="13" x14ac:dyDescent="0.15">
      <c r="C865" s="5"/>
      <c r="O865" s="3"/>
      <c r="T865" s="4"/>
    </row>
    <row r="866" spans="3:20" ht="13" x14ac:dyDescent="0.15">
      <c r="C866" s="5"/>
      <c r="O866" s="3"/>
      <c r="T866" s="4"/>
    </row>
    <row r="867" spans="3:20" ht="13" x14ac:dyDescent="0.15">
      <c r="C867" s="5"/>
      <c r="O867" s="3"/>
      <c r="T867" s="4"/>
    </row>
    <row r="868" spans="3:20" ht="13" x14ac:dyDescent="0.15">
      <c r="C868" s="5"/>
      <c r="O868" s="3"/>
      <c r="T868" s="4"/>
    </row>
    <row r="869" spans="3:20" ht="13" x14ac:dyDescent="0.15">
      <c r="C869" s="5"/>
      <c r="O869" s="3"/>
      <c r="T869" s="4"/>
    </row>
    <row r="870" spans="3:20" ht="13" x14ac:dyDescent="0.15">
      <c r="C870" s="5"/>
      <c r="O870" s="3"/>
      <c r="T870" s="4"/>
    </row>
    <row r="871" spans="3:20" ht="13" x14ac:dyDescent="0.15">
      <c r="C871" s="5"/>
      <c r="O871" s="3"/>
      <c r="T871" s="4"/>
    </row>
    <row r="872" spans="3:20" ht="13" x14ac:dyDescent="0.15">
      <c r="C872" s="5"/>
      <c r="O872" s="3"/>
      <c r="T872" s="4"/>
    </row>
    <row r="873" spans="3:20" ht="13" x14ac:dyDescent="0.15">
      <c r="C873" s="5"/>
      <c r="O873" s="3"/>
      <c r="T873" s="4"/>
    </row>
    <row r="874" spans="3:20" ht="13" x14ac:dyDescent="0.15">
      <c r="C874" s="5"/>
      <c r="O874" s="3"/>
      <c r="T874" s="4"/>
    </row>
    <row r="875" spans="3:20" ht="13" x14ac:dyDescent="0.15">
      <c r="C875" s="5"/>
      <c r="O875" s="3"/>
      <c r="T875" s="4"/>
    </row>
    <row r="876" spans="3:20" ht="13" x14ac:dyDescent="0.15">
      <c r="C876" s="5"/>
      <c r="O876" s="3"/>
      <c r="T876" s="4"/>
    </row>
    <row r="877" spans="3:20" ht="13" x14ac:dyDescent="0.15">
      <c r="C877" s="5"/>
      <c r="O877" s="3"/>
      <c r="T877" s="4"/>
    </row>
    <row r="878" spans="3:20" ht="13" x14ac:dyDescent="0.15">
      <c r="C878" s="5"/>
      <c r="O878" s="3"/>
      <c r="T878" s="4"/>
    </row>
    <row r="879" spans="3:20" ht="13" x14ac:dyDescent="0.15">
      <c r="C879" s="5"/>
      <c r="O879" s="3"/>
      <c r="T879" s="4"/>
    </row>
    <row r="880" spans="3:20" ht="13" x14ac:dyDescent="0.15">
      <c r="C880" s="5"/>
      <c r="O880" s="3"/>
      <c r="T880" s="4"/>
    </row>
    <row r="881" spans="3:20" ht="13" x14ac:dyDescent="0.15">
      <c r="C881" s="5"/>
      <c r="O881" s="3"/>
      <c r="T881" s="4"/>
    </row>
    <row r="882" spans="3:20" ht="13" x14ac:dyDescent="0.15">
      <c r="C882" s="5"/>
      <c r="O882" s="3"/>
      <c r="T882" s="4"/>
    </row>
    <row r="883" spans="3:20" ht="13" x14ac:dyDescent="0.15">
      <c r="C883" s="5"/>
      <c r="O883" s="3"/>
      <c r="T883" s="4"/>
    </row>
    <row r="884" spans="3:20" ht="13" x14ac:dyDescent="0.15">
      <c r="C884" s="5"/>
      <c r="O884" s="3"/>
      <c r="T884" s="4"/>
    </row>
    <row r="885" spans="3:20" ht="13" x14ac:dyDescent="0.15">
      <c r="C885" s="5"/>
      <c r="O885" s="3"/>
      <c r="T885" s="4"/>
    </row>
    <row r="886" spans="3:20" ht="13" x14ac:dyDescent="0.15">
      <c r="C886" s="5"/>
      <c r="O886" s="3"/>
      <c r="T886" s="4"/>
    </row>
    <row r="887" spans="3:20" ht="13" x14ac:dyDescent="0.15">
      <c r="C887" s="5"/>
      <c r="O887" s="3"/>
      <c r="T887" s="4"/>
    </row>
    <row r="888" spans="3:20" ht="13" x14ac:dyDescent="0.15">
      <c r="C888" s="5"/>
      <c r="O888" s="3"/>
      <c r="T888" s="4"/>
    </row>
    <row r="889" spans="3:20" ht="13" x14ac:dyDescent="0.15">
      <c r="C889" s="5"/>
      <c r="O889" s="3"/>
      <c r="T889" s="4"/>
    </row>
    <row r="890" spans="3:20" ht="13" x14ac:dyDescent="0.15">
      <c r="C890" s="5"/>
      <c r="O890" s="3"/>
      <c r="T890" s="4"/>
    </row>
    <row r="891" spans="3:20" ht="13" x14ac:dyDescent="0.15">
      <c r="C891" s="5"/>
      <c r="O891" s="3"/>
      <c r="T891" s="4"/>
    </row>
    <row r="892" spans="3:20" ht="13" x14ac:dyDescent="0.15">
      <c r="C892" s="5"/>
      <c r="O892" s="3"/>
      <c r="T892" s="4"/>
    </row>
    <row r="893" spans="3:20" ht="13" x14ac:dyDescent="0.15">
      <c r="C893" s="5"/>
      <c r="O893" s="3"/>
      <c r="T893" s="4"/>
    </row>
    <row r="894" spans="3:20" ht="13" x14ac:dyDescent="0.15">
      <c r="C894" s="5"/>
      <c r="O894" s="3"/>
      <c r="T894" s="4"/>
    </row>
    <row r="895" spans="3:20" ht="13" x14ac:dyDescent="0.15">
      <c r="C895" s="5"/>
      <c r="O895" s="3"/>
      <c r="T895" s="4"/>
    </row>
    <row r="896" spans="3:20" ht="13" x14ac:dyDescent="0.15">
      <c r="C896" s="5"/>
      <c r="O896" s="3"/>
      <c r="T896" s="4"/>
    </row>
    <row r="897" spans="3:20" ht="13" x14ac:dyDescent="0.15">
      <c r="C897" s="5"/>
      <c r="O897" s="3"/>
      <c r="T897" s="4"/>
    </row>
    <row r="898" spans="3:20" ht="13" x14ac:dyDescent="0.15">
      <c r="C898" s="5"/>
      <c r="O898" s="3"/>
      <c r="T898" s="4"/>
    </row>
    <row r="899" spans="3:20" ht="13" x14ac:dyDescent="0.15">
      <c r="C899" s="5"/>
      <c r="O899" s="3"/>
      <c r="T899" s="4"/>
    </row>
    <row r="900" spans="3:20" ht="13" x14ac:dyDescent="0.15">
      <c r="C900" s="5"/>
      <c r="O900" s="3"/>
      <c r="T900" s="4"/>
    </row>
    <row r="901" spans="3:20" ht="13" x14ac:dyDescent="0.15">
      <c r="C901" s="5"/>
      <c r="O901" s="3"/>
      <c r="T901" s="4"/>
    </row>
    <row r="902" spans="3:20" ht="13" x14ac:dyDescent="0.15">
      <c r="C902" s="5"/>
      <c r="O902" s="3"/>
      <c r="T902" s="4"/>
    </row>
    <row r="903" spans="3:20" ht="13" x14ac:dyDescent="0.15">
      <c r="C903" s="5"/>
      <c r="O903" s="3"/>
      <c r="T903" s="4"/>
    </row>
    <row r="904" spans="3:20" ht="13" x14ac:dyDescent="0.15">
      <c r="C904" s="5"/>
      <c r="O904" s="3"/>
      <c r="T904" s="4"/>
    </row>
    <row r="905" spans="3:20" ht="13" x14ac:dyDescent="0.15">
      <c r="C905" s="5"/>
      <c r="O905" s="3"/>
      <c r="T905" s="4"/>
    </row>
    <row r="906" spans="3:20" ht="13" x14ac:dyDescent="0.15">
      <c r="C906" s="5"/>
      <c r="O906" s="3"/>
      <c r="T906" s="4"/>
    </row>
    <row r="907" spans="3:20" ht="13" x14ac:dyDescent="0.15">
      <c r="C907" s="5"/>
      <c r="O907" s="3"/>
      <c r="T907" s="4"/>
    </row>
    <row r="908" spans="3:20" ht="13" x14ac:dyDescent="0.15">
      <c r="C908" s="5"/>
      <c r="O908" s="3"/>
      <c r="T908" s="4"/>
    </row>
    <row r="909" spans="3:20" ht="13" x14ac:dyDescent="0.15">
      <c r="C909" s="5"/>
      <c r="O909" s="3"/>
      <c r="T909" s="4"/>
    </row>
    <row r="910" spans="3:20" ht="13" x14ac:dyDescent="0.15">
      <c r="C910" s="5"/>
      <c r="O910" s="3"/>
      <c r="T910" s="4"/>
    </row>
    <row r="911" spans="3:20" ht="13" x14ac:dyDescent="0.15">
      <c r="C911" s="5"/>
      <c r="O911" s="3"/>
      <c r="T911" s="4"/>
    </row>
    <row r="912" spans="3:20" ht="13" x14ac:dyDescent="0.15">
      <c r="C912" s="5"/>
      <c r="O912" s="3"/>
      <c r="T912" s="4"/>
    </row>
    <row r="913" spans="3:20" ht="13" x14ac:dyDescent="0.15">
      <c r="C913" s="5"/>
      <c r="O913" s="3"/>
      <c r="T913" s="4"/>
    </row>
    <row r="914" spans="3:20" ht="13" x14ac:dyDescent="0.15">
      <c r="C914" s="5"/>
      <c r="O914" s="3"/>
      <c r="T914" s="4"/>
    </row>
    <row r="915" spans="3:20" ht="13" x14ac:dyDescent="0.15">
      <c r="C915" s="5"/>
      <c r="O915" s="3"/>
      <c r="T915" s="4"/>
    </row>
    <row r="916" spans="3:20" ht="13" x14ac:dyDescent="0.15">
      <c r="C916" s="5"/>
      <c r="O916" s="3"/>
      <c r="T916" s="4"/>
    </row>
    <row r="917" spans="3:20" ht="13" x14ac:dyDescent="0.15">
      <c r="C917" s="5"/>
      <c r="O917" s="3"/>
      <c r="T917" s="4"/>
    </row>
    <row r="918" spans="3:20" ht="13" x14ac:dyDescent="0.15">
      <c r="C918" s="5"/>
      <c r="O918" s="3"/>
      <c r="T918" s="4"/>
    </row>
    <row r="919" spans="3:20" ht="13" x14ac:dyDescent="0.15">
      <c r="C919" s="5"/>
      <c r="O919" s="3"/>
      <c r="T919" s="4"/>
    </row>
    <row r="920" spans="3:20" ht="13" x14ac:dyDescent="0.15">
      <c r="C920" s="5"/>
      <c r="O920" s="3"/>
      <c r="T920" s="4"/>
    </row>
    <row r="921" spans="3:20" ht="13" x14ac:dyDescent="0.15">
      <c r="C921" s="5"/>
      <c r="O921" s="3"/>
      <c r="T921" s="4"/>
    </row>
    <row r="922" spans="3:20" ht="13" x14ac:dyDescent="0.15">
      <c r="C922" s="5"/>
      <c r="O922" s="3"/>
      <c r="T922" s="4"/>
    </row>
    <row r="923" spans="3:20" ht="13" x14ac:dyDescent="0.15">
      <c r="C923" s="5"/>
      <c r="O923" s="3"/>
      <c r="T923" s="4"/>
    </row>
    <row r="924" spans="3:20" ht="13" x14ac:dyDescent="0.15">
      <c r="C924" s="5"/>
      <c r="O924" s="3"/>
      <c r="T924" s="4"/>
    </row>
    <row r="925" spans="3:20" ht="13" x14ac:dyDescent="0.15">
      <c r="C925" s="5"/>
      <c r="O925" s="3"/>
      <c r="T925" s="4"/>
    </row>
    <row r="926" spans="3:20" ht="13" x14ac:dyDescent="0.15">
      <c r="C926" s="5"/>
      <c r="O926" s="3"/>
      <c r="T926" s="4"/>
    </row>
    <row r="927" spans="3:20" ht="13" x14ac:dyDescent="0.15">
      <c r="C927" s="5"/>
      <c r="O927" s="3"/>
      <c r="T927" s="4"/>
    </row>
    <row r="928" spans="3:20" ht="13" x14ac:dyDescent="0.15">
      <c r="C928" s="5"/>
      <c r="O928" s="3"/>
      <c r="T928" s="4"/>
    </row>
    <row r="929" spans="3:20" ht="13" x14ac:dyDescent="0.15">
      <c r="C929" s="5"/>
      <c r="O929" s="3"/>
      <c r="T929" s="4"/>
    </row>
    <row r="930" spans="3:20" ht="13" x14ac:dyDescent="0.15">
      <c r="C930" s="5"/>
      <c r="O930" s="3"/>
      <c r="T930" s="4"/>
    </row>
    <row r="931" spans="3:20" ht="13" x14ac:dyDescent="0.15">
      <c r="C931" s="5"/>
      <c r="O931" s="3"/>
      <c r="T931" s="4"/>
    </row>
    <row r="932" spans="3:20" ht="13" x14ac:dyDescent="0.15">
      <c r="C932" s="5"/>
      <c r="O932" s="3"/>
      <c r="T932" s="4"/>
    </row>
    <row r="933" spans="3:20" ht="13" x14ac:dyDescent="0.15">
      <c r="C933" s="5"/>
      <c r="O933" s="3"/>
      <c r="T933" s="4"/>
    </row>
    <row r="934" spans="3:20" ht="13" x14ac:dyDescent="0.15">
      <c r="C934" s="5"/>
      <c r="O934" s="3"/>
      <c r="T934" s="4"/>
    </row>
    <row r="935" spans="3:20" ht="13" x14ac:dyDescent="0.15">
      <c r="C935" s="5"/>
      <c r="O935" s="3"/>
      <c r="T935" s="4"/>
    </row>
    <row r="936" spans="3:20" ht="13" x14ac:dyDescent="0.15">
      <c r="C936" s="5"/>
      <c r="O936" s="3"/>
      <c r="T936" s="4"/>
    </row>
    <row r="937" spans="3:20" ht="13" x14ac:dyDescent="0.15">
      <c r="C937" s="5"/>
      <c r="O937" s="3"/>
      <c r="T937" s="4"/>
    </row>
    <row r="938" spans="3:20" ht="13" x14ac:dyDescent="0.15">
      <c r="C938" s="5"/>
      <c r="O938" s="3"/>
      <c r="T938" s="4"/>
    </row>
    <row r="939" spans="3:20" ht="13" x14ac:dyDescent="0.15">
      <c r="C939" s="5"/>
      <c r="O939" s="3"/>
      <c r="T939" s="4"/>
    </row>
    <row r="940" spans="3:20" ht="13" x14ac:dyDescent="0.15">
      <c r="C940" s="5"/>
      <c r="O940" s="3"/>
      <c r="T940" s="4"/>
    </row>
    <row r="941" spans="3:20" ht="13" x14ac:dyDescent="0.15">
      <c r="C941" s="5"/>
      <c r="O941" s="3"/>
      <c r="T941" s="4"/>
    </row>
    <row r="942" spans="3:20" ht="13" x14ac:dyDescent="0.15">
      <c r="C942" s="5"/>
      <c r="O942" s="3"/>
      <c r="T942" s="4"/>
    </row>
    <row r="943" spans="3:20" ht="13" x14ac:dyDescent="0.15">
      <c r="C943" s="5"/>
      <c r="O943" s="3"/>
      <c r="T943" s="4"/>
    </row>
    <row r="944" spans="3:20" ht="13" x14ac:dyDescent="0.15">
      <c r="C944" s="5"/>
      <c r="O944" s="3"/>
      <c r="T944" s="4"/>
    </row>
    <row r="945" spans="3:20" ht="13" x14ac:dyDescent="0.15">
      <c r="C945" s="5"/>
      <c r="O945" s="3"/>
      <c r="T945" s="4"/>
    </row>
    <row r="946" spans="3:20" ht="13" x14ac:dyDescent="0.15">
      <c r="C946" s="5"/>
      <c r="O946" s="3"/>
      <c r="T946" s="4"/>
    </row>
    <row r="947" spans="3:20" ht="13" x14ac:dyDescent="0.15">
      <c r="C947" s="5"/>
      <c r="O947" s="3"/>
      <c r="T947" s="4"/>
    </row>
    <row r="948" spans="3:20" ht="13" x14ac:dyDescent="0.15">
      <c r="C948" s="5"/>
      <c r="O948" s="3"/>
      <c r="T948" s="4"/>
    </row>
    <row r="949" spans="3:20" ht="13" x14ac:dyDescent="0.15">
      <c r="C949" s="5"/>
      <c r="O949" s="3"/>
      <c r="T949" s="4"/>
    </row>
    <row r="950" spans="3:20" ht="13" x14ac:dyDescent="0.15">
      <c r="C950" s="5"/>
      <c r="O950" s="3"/>
      <c r="T950" s="4"/>
    </row>
    <row r="951" spans="3:20" ht="13" x14ac:dyDescent="0.15">
      <c r="C951" s="5"/>
      <c r="O951" s="3"/>
      <c r="T951" s="4"/>
    </row>
    <row r="952" spans="3:20" ht="13" x14ac:dyDescent="0.15">
      <c r="C952" s="5"/>
      <c r="O952" s="3"/>
      <c r="T952" s="4"/>
    </row>
    <row r="953" spans="3:20" ht="13" x14ac:dyDescent="0.15">
      <c r="C953" s="5"/>
      <c r="O953" s="3"/>
      <c r="T953" s="4"/>
    </row>
    <row r="954" spans="3:20" ht="13" x14ac:dyDescent="0.15">
      <c r="C954" s="5"/>
      <c r="O954" s="3"/>
      <c r="T954" s="4"/>
    </row>
    <row r="955" spans="3:20" ht="13" x14ac:dyDescent="0.15">
      <c r="C955" s="5"/>
      <c r="O955" s="3"/>
      <c r="T955" s="4"/>
    </row>
    <row r="956" spans="3:20" ht="13" x14ac:dyDescent="0.15">
      <c r="C956" s="5"/>
      <c r="O956" s="3"/>
      <c r="T956" s="4"/>
    </row>
    <row r="957" spans="3:20" ht="13" x14ac:dyDescent="0.15">
      <c r="C957" s="5"/>
      <c r="O957" s="3"/>
      <c r="T957" s="4"/>
    </row>
    <row r="958" spans="3:20" ht="13" x14ac:dyDescent="0.15">
      <c r="C958" s="5"/>
      <c r="O958" s="3"/>
      <c r="T958" s="4"/>
    </row>
    <row r="959" spans="3:20" ht="13" x14ac:dyDescent="0.15">
      <c r="C959" s="5"/>
      <c r="O959" s="3"/>
      <c r="T959" s="4"/>
    </row>
    <row r="960" spans="3:20" ht="13" x14ac:dyDescent="0.15">
      <c r="C960" s="5"/>
      <c r="O960" s="3"/>
      <c r="T960" s="4"/>
    </row>
    <row r="961" spans="3:20" ht="13" x14ac:dyDescent="0.15">
      <c r="C961" s="5"/>
      <c r="O961" s="3"/>
      <c r="T961" s="4"/>
    </row>
    <row r="962" spans="3:20" ht="13" x14ac:dyDescent="0.15">
      <c r="C962" s="5"/>
      <c r="O962" s="3"/>
      <c r="T962" s="4"/>
    </row>
    <row r="963" spans="3:20" ht="13" x14ac:dyDescent="0.15">
      <c r="C963" s="5"/>
      <c r="O963" s="3"/>
      <c r="T963" s="4"/>
    </row>
    <row r="964" spans="3:20" ht="13" x14ac:dyDescent="0.15">
      <c r="C964" s="5"/>
      <c r="O964" s="3"/>
      <c r="T964" s="4"/>
    </row>
    <row r="965" spans="3:20" ht="13" x14ac:dyDescent="0.15">
      <c r="C965" s="5"/>
      <c r="O965" s="3"/>
      <c r="T965" s="4"/>
    </row>
    <row r="966" spans="3:20" ht="13" x14ac:dyDescent="0.15">
      <c r="C966" s="5"/>
      <c r="O966" s="3"/>
      <c r="T966" s="4"/>
    </row>
    <row r="967" spans="3:20" ht="13" x14ac:dyDescent="0.15">
      <c r="C967" s="5"/>
      <c r="O967" s="3"/>
      <c r="T967" s="4"/>
    </row>
    <row r="968" spans="3:20" ht="13" x14ac:dyDescent="0.15">
      <c r="C968" s="5"/>
      <c r="O968" s="3"/>
      <c r="T968" s="4"/>
    </row>
    <row r="969" spans="3:20" ht="13" x14ac:dyDescent="0.15">
      <c r="C969" s="5"/>
      <c r="O969" s="3"/>
      <c r="T969" s="4"/>
    </row>
    <row r="970" spans="3:20" ht="13" x14ac:dyDescent="0.15">
      <c r="C970" s="5"/>
      <c r="O970" s="3"/>
      <c r="T970" s="4"/>
    </row>
    <row r="971" spans="3:20" ht="13" x14ac:dyDescent="0.15">
      <c r="C971" s="5"/>
      <c r="O971" s="3"/>
      <c r="T971" s="4"/>
    </row>
    <row r="972" spans="3:20" ht="13" x14ac:dyDescent="0.15">
      <c r="C972" s="5"/>
      <c r="O972" s="3"/>
      <c r="T972" s="4"/>
    </row>
    <row r="973" spans="3:20" ht="13" x14ac:dyDescent="0.15">
      <c r="C973" s="5"/>
      <c r="O973" s="3"/>
      <c r="T973" s="4"/>
    </row>
    <row r="974" spans="3:20" ht="13" x14ac:dyDescent="0.15">
      <c r="C974" s="5"/>
      <c r="O974" s="3"/>
      <c r="T974" s="4"/>
    </row>
    <row r="975" spans="3:20" ht="13" x14ac:dyDescent="0.15">
      <c r="C975" s="5"/>
      <c r="O975" s="3"/>
      <c r="T975" s="4"/>
    </row>
    <row r="976" spans="3:20" ht="13" x14ac:dyDescent="0.15">
      <c r="C976" s="5"/>
      <c r="O976" s="3"/>
      <c r="T976" s="4"/>
    </row>
    <row r="977" spans="3:20" ht="13" x14ac:dyDescent="0.15">
      <c r="C977" s="5"/>
      <c r="O977" s="3"/>
      <c r="T977" s="4"/>
    </row>
    <row r="978" spans="3:20" ht="13" x14ac:dyDescent="0.15">
      <c r="C978" s="5"/>
      <c r="O978" s="3"/>
      <c r="T978" s="4"/>
    </row>
    <row r="979" spans="3:20" ht="13" x14ac:dyDescent="0.15">
      <c r="C979" s="5"/>
      <c r="O979" s="3"/>
      <c r="T979" s="4"/>
    </row>
    <row r="980" spans="3:20" ht="13" x14ac:dyDescent="0.15">
      <c r="C980" s="5"/>
      <c r="O980" s="3"/>
      <c r="T980" s="4"/>
    </row>
    <row r="981" spans="3:20" ht="13" x14ac:dyDescent="0.15">
      <c r="C981" s="5"/>
      <c r="O981" s="3"/>
      <c r="T981" s="4"/>
    </row>
    <row r="982" spans="3:20" ht="13" x14ac:dyDescent="0.15">
      <c r="C982" s="5"/>
      <c r="O982" s="3"/>
      <c r="T982" s="4"/>
    </row>
    <row r="983" spans="3:20" ht="13" x14ac:dyDescent="0.15">
      <c r="C983" s="5"/>
      <c r="O983" s="3"/>
      <c r="T983" s="4"/>
    </row>
    <row r="984" spans="3:20" ht="13" x14ac:dyDescent="0.15">
      <c r="C984" s="5"/>
      <c r="O984" s="3"/>
      <c r="T984" s="4"/>
    </row>
    <row r="985" spans="3:20" ht="13" x14ac:dyDescent="0.15">
      <c r="C985" s="5"/>
      <c r="O985" s="3"/>
      <c r="T985" s="4"/>
    </row>
    <row r="986" spans="3:20" ht="13" x14ac:dyDescent="0.15">
      <c r="C986" s="5"/>
      <c r="O986" s="3"/>
      <c r="T986" s="4"/>
    </row>
    <row r="987" spans="3:20" ht="13" x14ac:dyDescent="0.15">
      <c r="C987" s="5"/>
      <c r="O987" s="3"/>
      <c r="T987" s="4"/>
    </row>
    <row r="988" spans="3:20" ht="13" x14ac:dyDescent="0.15">
      <c r="C988" s="5"/>
      <c r="O988" s="3"/>
      <c r="T988" s="4"/>
    </row>
    <row r="989" spans="3:20" ht="13" x14ac:dyDescent="0.15">
      <c r="C989" s="5"/>
      <c r="O989" s="3"/>
      <c r="T989" s="4"/>
    </row>
    <row r="990" spans="3:20" ht="13" x14ac:dyDescent="0.15">
      <c r="C990" s="5"/>
      <c r="O990" s="3"/>
      <c r="T990" s="4"/>
    </row>
    <row r="991" spans="3:20" ht="13" x14ac:dyDescent="0.15">
      <c r="C991" s="5"/>
      <c r="O991" s="3"/>
      <c r="T991" s="4"/>
    </row>
    <row r="992" spans="3:20" ht="13" x14ac:dyDescent="0.15">
      <c r="C992" s="5"/>
      <c r="O992" s="3"/>
      <c r="T992" s="4"/>
    </row>
    <row r="993" spans="3:20" ht="13" x14ac:dyDescent="0.15">
      <c r="C993" s="5"/>
      <c r="O993" s="3"/>
      <c r="T993" s="4"/>
    </row>
    <row r="994" spans="3:20" ht="13" x14ac:dyDescent="0.15">
      <c r="C994" s="5"/>
      <c r="O994" s="3"/>
      <c r="T994" s="4"/>
    </row>
    <row r="995" spans="3:20" ht="13" x14ac:dyDescent="0.15">
      <c r="C995" s="5"/>
      <c r="O995" s="3"/>
      <c r="T995" s="4"/>
    </row>
    <row r="996" spans="3:20" ht="13" x14ac:dyDescent="0.15">
      <c r="C996" s="5"/>
      <c r="O996" s="3"/>
      <c r="T996" s="4"/>
    </row>
    <row r="997" spans="3:20" ht="13" x14ac:dyDescent="0.15">
      <c r="C997" s="5"/>
      <c r="O997" s="3"/>
      <c r="T99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2B3D-406A-4741-B91C-A0FEB5905118}">
  <dimension ref="A1:V997"/>
  <sheetViews>
    <sheetView topLeftCell="B1" zoomScale="141" workbookViewId="0">
      <selection activeCell="G2" sqref="G2"/>
    </sheetView>
  </sheetViews>
  <sheetFormatPr baseColWidth="10" defaultColWidth="12.6640625" defaultRowHeight="13" x14ac:dyDescent="0.15"/>
  <cols>
    <col min="1" max="1" width="20" bestFit="1" customWidth="1"/>
    <col min="2" max="2" width="15.33203125" bestFit="1" customWidth="1"/>
    <col min="3" max="3" width="5.1640625" bestFit="1" customWidth="1"/>
    <col min="4" max="4" width="6.6640625" bestFit="1" customWidth="1"/>
    <col min="5" max="5" width="6.1640625" bestFit="1" customWidth="1"/>
    <col min="6" max="6" width="11.83203125" bestFit="1" customWidth="1"/>
    <col min="7" max="7" width="14" bestFit="1" customWidth="1"/>
    <col min="8" max="8" width="12.33203125" bestFit="1" customWidth="1"/>
    <col min="9" max="9" width="11.83203125" bestFit="1" customWidth="1"/>
    <col min="10" max="10" width="12.33203125" bestFit="1" customWidth="1"/>
    <col min="11" max="11" width="17.83203125" bestFit="1" customWidth="1"/>
    <col min="12" max="13" width="12.5" bestFit="1" customWidth="1"/>
    <col min="14" max="14" width="18" bestFit="1" customWidth="1"/>
    <col min="15" max="15" width="12.33203125" bestFit="1" customWidth="1"/>
    <col min="16" max="16" width="10.83203125" bestFit="1" customWidth="1"/>
    <col min="17" max="17" width="11.33203125" bestFit="1" customWidth="1"/>
    <col min="18" max="18" width="5.83203125" bestFit="1" customWidth="1"/>
    <col min="19" max="19" width="8.83203125" bestFit="1" customWidth="1"/>
    <col min="20" max="21" width="9.83203125" bestFit="1" customWidth="1"/>
    <col min="22" max="22" width="8.83203125" bestFit="1" customWidth="1"/>
  </cols>
  <sheetData>
    <row r="1" spans="1:22" ht="15.75" customHeight="1" x14ac:dyDescent="0.15">
      <c r="A1" s="38" t="s">
        <v>74</v>
      </c>
      <c r="B1" s="1" t="s">
        <v>67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79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4" t="s">
        <v>19</v>
      </c>
      <c r="V1" s="1" t="s">
        <v>20</v>
      </c>
    </row>
    <row r="2" spans="1:22" ht="15.75" customHeight="1" x14ac:dyDescent="0.15">
      <c r="A2" t="str">
        <f>B2 &amp; "-" &amp; C2</f>
        <v>Liberty-2023</v>
      </c>
      <c r="B2" s="1" t="s">
        <v>21</v>
      </c>
      <c r="C2" s="1">
        <v>2023</v>
      </c>
      <c r="D2" s="5" t="s">
        <v>22</v>
      </c>
      <c r="E2" s="1">
        <v>38.29</v>
      </c>
      <c r="F2" s="1">
        <v>49.37</v>
      </c>
      <c r="G2" s="1">
        <v>66.67</v>
      </c>
      <c r="H2" s="1">
        <v>303</v>
      </c>
      <c r="I2" s="1">
        <v>58.7</v>
      </c>
      <c r="J2" s="1">
        <v>2882</v>
      </c>
      <c r="K2" s="1">
        <v>32</v>
      </c>
      <c r="L2" s="1">
        <v>670</v>
      </c>
      <c r="M2" s="1">
        <v>4106</v>
      </c>
      <c r="N2" s="1">
        <v>39</v>
      </c>
      <c r="O2" s="1">
        <v>9</v>
      </c>
      <c r="P2" s="3">
        <f t="shared" ref="P2:P37" si="0">H2/(H2+L2)</f>
        <v>0.31140801644398769</v>
      </c>
      <c r="Q2" s="1">
        <v>24.29</v>
      </c>
      <c r="R2" s="1">
        <v>25</v>
      </c>
      <c r="S2" s="1">
        <v>18</v>
      </c>
      <c r="T2" s="1">
        <v>25</v>
      </c>
      <c r="U2" s="6">
        <v>45550</v>
      </c>
      <c r="V2" s="7">
        <v>1.3777777777777778</v>
      </c>
    </row>
    <row r="3" spans="1:22" ht="15.75" customHeight="1" x14ac:dyDescent="0.15">
      <c r="A3" t="str">
        <f t="shared" ref="A3:A37" si="1">B3 &amp; "-" &amp; C3</f>
        <v>Liberty-2022</v>
      </c>
      <c r="B3" s="1" t="s">
        <v>21</v>
      </c>
      <c r="C3" s="1">
        <v>2022</v>
      </c>
      <c r="D3" s="5" t="s">
        <v>23</v>
      </c>
      <c r="E3" s="1">
        <v>27.54</v>
      </c>
      <c r="F3" s="1">
        <v>36.57</v>
      </c>
      <c r="G3" s="8">
        <v>61.7</v>
      </c>
      <c r="H3" s="1">
        <v>396</v>
      </c>
      <c r="I3" s="1">
        <v>58.1</v>
      </c>
      <c r="J3" s="1">
        <v>2815</v>
      </c>
      <c r="K3" s="1">
        <v>21</v>
      </c>
      <c r="L3" s="1">
        <v>493</v>
      </c>
      <c r="M3" s="1">
        <v>2294</v>
      </c>
      <c r="N3" s="1">
        <v>24</v>
      </c>
      <c r="O3" s="1">
        <v>41</v>
      </c>
      <c r="P3" s="3">
        <f t="shared" si="0"/>
        <v>0.44544431946006752</v>
      </c>
      <c r="Q3" s="1">
        <v>24.62</v>
      </c>
      <c r="R3" s="1">
        <v>45</v>
      </c>
      <c r="S3" s="1">
        <v>27</v>
      </c>
      <c r="T3" s="1">
        <v>24</v>
      </c>
      <c r="U3" s="6">
        <v>45615</v>
      </c>
      <c r="V3" s="7">
        <v>1.1930555555555555</v>
      </c>
    </row>
    <row r="4" spans="1:22" ht="15.75" customHeight="1" x14ac:dyDescent="0.15">
      <c r="A4" t="str">
        <f t="shared" si="1"/>
        <v>Liberty-2021</v>
      </c>
      <c r="B4" s="1" t="s">
        <v>21</v>
      </c>
      <c r="C4" s="1">
        <v>2021</v>
      </c>
      <c r="D4" s="5" t="s">
        <v>23</v>
      </c>
      <c r="E4" s="1">
        <v>33.619999999999997</v>
      </c>
      <c r="F4" s="1">
        <v>43.13</v>
      </c>
      <c r="G4" s="1">
        <v>71.11</v>
      </c>
      <c r="H4" s="1">
        <v>381</v>
      </c>
      <c r="I4" s="1">
        <v>59.3</v>
      </c>
      <c r="J4" s="1">
        <v>3315</v>
      </c>
      <c r="K4" s="1">
        <v>33</v>
      </c>
      <c r="L4" s="1">
        <v>508</v>
      </c>
      <c r="M4" s="1">
        <v>2807</v>
      </c>
      <c r="N4" s="1">
        <v>26</v>
      </c>
      <c r="O4" s="1">
        <v>52</v>
      </c>
      <c r="P4" s="3">
        <f t="shared" si="0"/>
        <v>0.42857142857142855</v>
      </c>
      <c r="Q4" s="1">
        <v>21.54</v>
      </c>
      <c r="R4" s="1">
        <v>37</v>
      </c>
      <c r="S4" s="1">
        <v>22</v>
      </c>
      <c r="T4" s="1">
        <v>11</v>
      </c>
      <c r="U4" s="6">
        <v>45421</v>
      </c>
      <c r="V4" s="7">
        <v>1.2638888888888888</v>
      </c>
    </row>
    <row r="5" spans="1:22" ht="15.75" customHeight="1" x14ac:dyDescent="0.15">
      <c r="A5" t="str">
        <f t="shared" si="1"/>
        <v>Delaware-2023</v>
      </c>
      <c r="B5" s="1" t="s">
        <v>24</v>
      </c>
      <c r="C5" s="1">
        <v>2023</v>
      </c>
      <c r="D5" s="5" t="s">
        <v>25</v>
      </c>
      <c r="E5" s="1">
        <v>31.62</v>
      </c>
      <c r="F5" s="1">
        <v>43.27</v>
      </c>
      <c r="G5" s="1">
        <v>60.38</v>
      </c>
      <c r="H5" s="1">
        <v>441</v>
      </c>
      <c r="I5" s="1">
        <v>57.82</v>
      </c>
      <c r="J5" s="1">
        <v>3289</v>
      </c>
      <c r="K5" s="1">
        <v>27</v>
      </c>
      <c r="L5" s="1">
        <v>450</v>
      </c>
      <c r="M5" s="1">
        <v>2083</v>
      </c>
      <c r="N5" s="1">
        <v>25</v>
      </c>
      <c r="O5" s="1">
        <v>31</v>
      </c>
      <c r="P5" s="3">
        <f t="shared" si="0"/>
        <v>0.49494949494949497</v>
      </c>
      <c r="Q5" s="1">
        <v>24</v>
      </c>
      <c r="R5" s="1">
        <v>21</v>
      </c>
      <c r="S5" s="1">
        <v>24</v>
      </c>
      <c r="T5" s="1">
        <v>24</v>
      </c>
      <c r="U5" s="6">
        <v>45517</v>
      </c>
      <c r="V5" s="7">
        <v>1.2354166666666666</v>
      </c>
    </row>
    <row r="6" spans="1:22" ht="15.75" customHeight="1" x14ac:dyDescent="0.15">
      <c r="A6" t="str">
        <f t="shared" si="1"/>
        <v>Delaware-2022</v>
      </c>
      <c r="B6" s="1" t="s">
        <v>24</v>
      </c>
      <c r="C6" s="1">
        <v>2022</v>
      </c>
      <c r="D6" s="5" t="s">
        <v>23</v>
      </c>
      <c r="E6" s="1">
        <v>28.15</v>
      </c>
      <c r="F6" s="1">
        <v>41.67</v>
      </c>
      <c r="G6" s="1">
        <v>60</v>
      </c>
      <c r="H6" s="1">
        <v>487</v>
      </c>
      <c r="I6" s="1">
        <v>62.83</v>
      </c>
      <c r="J6" s="1">
        <v>3450</v>
      </c>
      <c r="K6" s="1">
        <v>33</v>
      </c>
      <c r="L6" s="1">
        <v>449</v>
      </c>
      <c r="M6" s="1">
        <v>1864</v>
      </c>
      <c r="N6" s="1">
        <v>15</v>
      </c>
      <c r="O6" s="1">
        <v>29</v>
      </c>
      <c r="P6" s="3">
        <f t="shared" si="0"/>
        <v>0.52029914529914534</v>
      </c>
      <c r="Q6" s="1">
        <v>18.23</v>
      </c>
      <c r="R6" s="1">
        <v>24</v>
      </c>
      <c r="S6" s="1">
        <v>24</v>
      </c>
      <c r="T6" s="1">
        <v>20</v>
      </c>
      <c r="U6" s="6">
        <v>45456</v>
      </c>
      <c r="V6" s="7">
        <v>1.2402777777777778</v>
      </c>
    </row>
    <row r="7" spans="1:22" ht="15.75" customHeight="1" x14ac:dyDescent="0.15">
      <c r="A7" t="str">
        <f t="shared" si="1"/>
        <v>Delaware-2021</v>
      </c>
      <c r="B7" s="1" t="s">
        <v>24</v>
      </c>
      <c r="C7" s="1">
        <v>2021</v>
      </c>
      <c r="D7" s="5" t="s">
        <v>26</v>
      </c>
      <c r="E7" s="1">
        <v>19.73</v>
      </c>
      <c r="F7" s="1">
        <v>30.34</v>
      </c>
      <c r="G7" s="1">
        <v>53.13</v>
      </c>
      <c r="H7" s="1">
        <v>290</v>
      </c>
      <c r="I7" s="1">
        <v>56.21</v>
      </c>
      <c r="J7" s="1">
        <v>1981</v>
      </c>
      <c r="K7" s="1">
        <v>12</v>
      </c>
      <c r="L7" s="1">
        <v>405</v>
      </c>
      <c r="M7" s="1">
        <v>1317</v>
      </c>
      <c r="N7" s="1">
        <v>13</v>
      </c>
      <c r="O7" s="1">
        <v>23</v>
      </c>
      <c r="P7" s="3">
        <f t="shared" si="0"/>
        <v>0.41726618705035973</v>
      </c>
      <c r="Q7" s="1">
        <v>23.36</v>
      </c>
      <c r="R7" s="1">
        <v>17</v>
      </c>
      <c r="S7" s="1">
        <v>16</v>
      </c>
      <c r="T7" s="1">
        <v>15</v>
      </c>
      <c r="U7" s="4" t="s">
        <v>27</v>
      </c>
      <c r="V7" s="7">
        <v>1.2569444444444444</v>
      </c>
    </row>
    <row r="8" spans="1:22" ht="15.75" customHeight="1" x14ac:dyDescent="0.15">
      <c r="A8" t="str">
        <f t="shared" si="1"/>
        <v>NMSU-2023</v>
      </c>
      <c r="B8" s="1" t="s">
        <v>28</v>
      </c>
      <c r="C8" s="1">
        <v>2023</v>
      </c>
      <c r="D8" s="5" t="s">
        <v>29</v>
      </c>
      <c r="E8" s="1">
        <v>27.5</v>
      </c>
      <c r="F8" s="1">
        <v>43.53</v>
      </c>
      <c r="G8" s="1">
        <v>61.54</v>
      </c>
      <c r="H8" s="1">
        <v>393</v>
      </c>
      <c r="I8" s="1">
        <v>59.8</v>
      </c>
      <c r="J8" s="1">
        <v>3206</v>
      </c>
      <c r="K8" s="1">
        <v>28</v>
      </c>
      <c r="L8" s="1">
        <v>526</v>
      </c>
      <c r="M8" s="1">
        <v>2985</v>
      </c>
      <c r="N8" s="1">
        <v>22</v>
      </c>
      <c r="O8" s="1">
        <v>24</v>
      </c>
      <c r="P8" s="3">
        <f t="shared" si="0"/>
        <v>0.42763873775843309</v>
      </c>
      <c r="Q8" s="1">
        <v>22.8</v>
      </c>
      <c r="R8" s="1">
        <v>31</v>
      </c>
      <c r="S8" s="1">
        <v>21</v>
      </c>
      <c r="T8" s="1">
        <v>16</v>
      </c>
      <c r="U8" s="4" t="s">
        <v>30</v>
      </c>
      <c r="V8" s="7">
        <v>1.3062499999999999</v>
      </c>
    </row>
    <row r="9" spans="1:22" ht="15.75" customHeight="1" x14ac:dyDescent="0.15">
      <c r="A9" t="str">
        <f t="shared" si="1"/>
        <v>NMSU-2022</v>
      </c>
      <c r="B9" s="1" t="s">
        <v>28</v>
      </c>
      <c r="C9" s="1">
        <v>2022</v>
      </c>
      <c r="D9" s="5" t="s">
        <v>31</v>
      </c>
      <c r="E9" s="1">
        <v>25.46</v>
      </c>
      <c r="F9" s="1">
        <v>39.020000000000003</v>
      </c>
      <c r="G9" s="1">
        <v>73.69</v>
      </c>
      <c r="H9" s="1">
        <v>305</v>
      </c>
      <c r="I9" s="1">
        <v>52.13</v>
      </c>
      <c r="J9" s="1">
        <v>2199</v>
      </c>
      <c r="K9" s="1">
        <v>18</v>
      </c>
      <c r="L9" s="1">
        <v>454</v>
      </c>
      <c r="M9" s="1">
        <v>2344</v>
      </c>
      <c r="N9" s="1">
        <v>25</v>
      </c>
      <c r="O9" s="1">
        <v>15</v>
      </c>
      <c r="P9" s="3">
        <f t="shared" si="0"/>
        <v>0.40184453227931488</v>
      </c>
      <c r="Q9" s="1">
        <v>23.92</v>
      </c>
      <c r="R9" s="1">
        <v>28</v>
      </c>
      <c r="S9" s="1">
        <v>21</v>
      </c>
      <c r="T9" s="1">
        <v>15</v>
      </c>
      <c r="U9" s="6">
        <v>45517</v>
      </c>
      <c r="V9" s="7">
        <v>1.1833333333333333</v>
      </c>
    </row>
    <row r="10" spans="1:22" ht="15.75" customHeight="1" x14ac:dyDescent="0.15">
      <c r="A10" t="str">
        <f t="shared" si="1"/>
        <v>NMSU-2021</v>
      </c>
      <c r="B10" s="1" t="s">
        <v>28</v>
      </c>
      <c r="C10" s="1">
        <v>2021</v>
      </c>
      <c r="D10" s="5" t="s">
        <v>32</v>
      </c>
      <c r="E10" s="1">
        <v>22.58</v>
      </c>
      <c r="F10" s="1">
        <v>37.700000000000003</v>
      </c>
      <c r="G10" s="1">
        <v>53.66</v>
      </c>
      <c r="H10" s="1">
        <v>518</v>
      </c>
      <c r="I10" s="1">
        <v>57.14</v>
      </c>
      <c r="J10" s="1">
        <v>3236</v>
      </c>
      <c r="K10" s="1">
        <v>15</v>
      </c>
      <c r="L10" s="1">
        <v>371</v>
      </c>
      <c r="M10" s="1">
        <v>1584</v>
      </c>
      <c r="N10" s="1">
        <v>15</v>
      </c>
      <c r="O10" s="1">
        <v>40</v>
      </c>
      <c r="P10" s="3">
        <f t="shared" si="0"/>
        <v>0.58267716535433067</v>
      </c>
      <c r="Q10" s="1">
        <v>40.42</v>
      </c>
      <c r="R10" s="1">
        <v>19.5</v>
      </c>
      <c r="S10" s="1">
        <v>15</v>
      </c>
      <c r="T10" s="1">
        <v>20</v>
      </c>
      <c r="U10" s="4" t="s">
        <v>33</v>
      </c>
      <c r="V10" s="7">
        <v>1.2715277777777778</v>
      </c>
    </row>
    <row r="11" spans="1:22" ht="15.75" customHeight="1" x14ac:dyDescent="0.15">
      <c r="A11" t="str">
        <f t="shared" si="1"/>
        <v>LA Tech-2023</v>
      </c>
      <c r="B11" s="1" t="s">
        <v>34</v>
      </c>
      <c r="C11" s="1">
        <v>2023</v>
      </c>
      <c r="D11" s="5" t="s">
        <v>35</v>
      </c>
      <c r="E11" s="1">
        <v>25.92</v>
      </c>
      <c r="F11" s="1">
        <v>30.13</v>
      </c>
      <c r="G11" s="1">
        <v>62.5</v>
      </c>
      <c r="H11" s="1">
        <v>423</v>
      </c>
      <c r="I11" s="1">
        <v>63.7</v>
      </c>
      <c r="J11" s="1">
        <v>3131</v>
      </c>
      <c r="K11" s="1">
        <v>16</v>
      </c>
      <c r="L11" s="1">
        <v>381</v>
      </c>
      <c r="M11" s="1">
        <v>1495</v>
      </c>
      <c r="N11" s="1">
        <v>20</v>
      </c>
      <c r="O11" s="1">
        <v>25</v>
      </c>
      <c r="P11" s="3">
        <f t="shared" si="0"/>
        <v>0.52611940298507465</v>
      </c>
      <c r="Q11" s="1">
        <v>33.42</v>
      </c>
      <c r="R11" s="1">
        <v>16</v>
      </c>
      <c r="S11" s="1">
        <v>18</v>
      </c>
      <c r="T11" s="1">
        <v>9</v>
      </c>
      <c r="U11" s="4" t="s">
        <v>36</v>
      </c>
      <c r="V11" s="7">
        <v>1.2395833333333333</v>
      </c>
    </row>
    <row r="12" spans="1:22" ht="15.75" customHeight="1" x14ac:dyDescent="0.15">
      <c r="A12" t="str">
        <f t="shared" si="1"/>
        <v>LA Tech-2022</v>
      </c>
      <c r="B12" s="1" t="s">
        <v>34</v>
      </c>
      <c r="C12" s="1">
        <v>2022</v>
      </c>
      <c r="D12" s="5" t="s">
        <v>35</v>
      </c>
      <c r="E12" s="1">
        <v>29</v>
      </c>
      <c r="F12" s="1">
        <v>36.72</v>
      </c>
      <c r="G12" s="1">
        <v>46.94</v>
      </c>
      <c r="H12" s="1">
        <v>434</v>
      </c>
      <c r="I12" s="1">
        <v>58.5</v>
      </c>
      <c r="J12" s="1">
        <v>3207</v>
      </c>
      <c r="K12" s="1">
        <v>25</v>
      </c>
      <c r="L12" s="1">
        <v>399</v>
      </c>
      <c r="M12" s="1">
        <v>1833</v>
      </c>
      <c r="N12" s="1">
        <v>14</v>
      </c>
      <c r="O12" s="1">
        <v>32</v>
      </c>
      <c r="P12" s="3">
        <f t="shared" si="0"/>
        <v>0.52100840336134457</v>
      </c>
      <c r="Q12" s="1">
        <v>37.92</v>
      </c>
      <c r="R12" s="1">
        <v>16</v>
      </c>
      <c r="S12" s="1">
        <v>25</v>
      </c>
      <c r="T12" s="1">
        <v>22</v>
      </c>
      <c r="U12" s="4" t="s">
        <v>37</v>
      </c>
      <c r="V12" s="7">
        <v>1.2326388888888888</v>
      </c>
    </row>
    <row r="13" spans="1:22" ht="15.75" customHeight="1" x14ac:dyDescent="0.15">
      <c r="A13" t="str">
        <f t="shared" si="1"/>
        <v>LA Tech-2021</v>
      </c>
      <c r="B13" s="1" t="s">
        <v>34</v>
      </c>
      <c r="C13" s="1">
        <v>2021</v>
      </c>
      <c r="D13" s="5" t="s">
        <v>35</v>
      </c>
      <c r="E13" s="1">
        <v>28</v>
      </c>
      <c r="F13" s="1">
        <v>40.24</v>
      </c>
      <c r="G13" s="1">
        <v>54.55</v>
      </c>
      <c r="H13" s="1">
        <v>411</v>
      </c>
      <c r="I13" s="1">
        <v>60.3</v>
      </c>
      <c r="J13" s="1">
        <v>3151</v>
      </c>
      <c r="K13" s="1">
        <v>22</v>
      </c>
      <c r="L13" s="1">
        <v>416</v>
      </c>
      <c r="M13" s="1">
        <v>1808</v>
      </c>
      <c r="N13" s="1">
        <v>22</v>
      </c>
      <c r="O13" s="1">
        <v>28</v>
      </c>
      <c r="P13" s="3">
        <f t="shared" si="0"/>
        <v>0.49697702539298672</v>
      </c>
      <c r="Q13" s="1">
        <v>34</v>
      </c>
      <c r="R13" s="1">
        <v>20</v>
      </c>
      <c r="S13" s="1">
        <v>23</v>
      </c>
      <c r="T13" s="1">
        <v>22</v>
      </c>
      <c r="U13" s="4" t="s">
        <v>38</v>
      </c>
      <c r="V13" s="7">
        <v>1.1881944444444446</v>
      </c>
    </row>
    <row r="14" spans="1:22" ht="15.75" customHeight="1" x14ac:dyDescent="0.15">
      <c r="A14" t="str">
        <f t="shared" si="1"/>
        <v>Jax State-2023</v>
      </c>
      <c r="B14" s="1" t="s">
        <v>39</v>
      </c>
      <c r="C14" s="1">
        <v>2023</v>
      </c>
      <c r="D14" s="5" t="s">
        <v>25</v>
      </c>
      <c r="E14" s="1">
        <v>30.15</v>
      </c>
      <c r="F14" s="1">
        <v>37.68</v>
      </c>
      <c r="G14" s="9">
        <f>(34/53)*100</f>
        <v>64.15094339622641</v>
      </c>
      <c r="H14" s="1">
        <v>349</v>
      </c>
      <c r="I14" s="1">
        <v>52.15</v>
      </c>
      <c r="J14" s="1">
        <v>2223</v>
      </c>
      <c r="K14" s="1">
        <v>12</v>
      </c>
      <c r="L14" s="1">
        <v>647</v>
      </c>
      <c r="M14" s="1">
        <v>3077</v>
      </c>
      <c r="N14" s="1">
        <v>35</v>
      </c>
      <c r="O14" s="1">
        <v>39</v>
      </c>
      <c r="P14" s="3">
        <f t="shared" si="0"/>
        <v>0.35040160642570284</v>
      </c>
      <c r="Q14" s="1">
        <v>21.15</v>
      </c>
      <c r="R14" s="1">
        <v>16</v>
      </c>
      <c r="S14" s="1">
        <v>24</v>
      </c>
      <c r="T14" s="1">
        <v>19</v>
      </c>
      <c r="U14" s="4" t="s">
        <v>40</v>
      </c>
      <c r="V14" s="7">
        <v>1.1131944444444444</v>
      </c>
    </row>
    <row r="15" spans="1:22" ht="15.75" customHeight="1" x14ac:dyDescent="0.15">
      <c r="A15" t="str">
        <f t="shared" si="1"/>
        <v>Jax State-2022</v>
      </c>
      <c r="B15" s="1" t="s">
        <v>39</v>
      </c>
      <c r="C15" s="1">
        <v>2022</v>
      </c>
      <c r="D15" s="5" t="s">
        <v>41</v>
      </c>
      <c r="E15" s="1">
        <v>36.18</v>
      </c>
      <c r="F15" s="1">
        <v>43.38</v>
      </c>
      <c r="G15" s="1">
        <v>68.89</v>
      </c>
      <c r="H15" s="1">
        <v>227</v>
      </c>
      <c r="I15" s="1">
        <v>54.63</v>
      </c>
      <c r="J15" s="1">
        <v>1899</v>
      </c>
      <c r="K15" s="1">
        <v>11</v>
      </c>
      <c r="L15" s="1">
        <v>494</v>
      </c>
      <c r="M15" s="1">
        <v>2761</v>
      </c>
      <c r="N15" s="1">
        <v>37</v>
      </c>
      <c r="O15" s="1">
        <v>16</v>
      </c>
      <c r="P15" s="3">
        <f t="shared" si="0"/>
        <v>0.31484049930651875</v>
      </c>
      <c r="Q15" s="1">
        <v>22.19</v>
      </c>
      <c r="R15" s="1">
        <v>27</v>
      </c>
      <c r="S15" s="1">
        <v>20</v>
      </c>
      <c r="T15" s="1">
        <v>22</v>
      </c>
      <c r="U15" s="4" t="s">
        <v>42</v>
      </c>
      <c r="V15" s="7">
        <v>1.0486111111111112</v>
      </c>
    </row>
    <row r="16" spans="1:22" ht="15.75" customHeight="1" x14ac:dyDescent="0.15">
      <c r="A16" t="str">
        <f t="shared" si="1"/>
        <v>Jax State-2021</v>
      </c>
      <c r="B16" s="1" t="s">
        <v>39</v>
      </c>
      <c r="C16" s="1">
        <v>2021</v>
      </c>
      <c r="D16" s="5" t="s">
        <v>26</v>
      </c>
      <c r="E16" s="1">
        <v>22</v>
      </c>
      <c r="F16" s="1">
        <v>41.45</v>
      </c>
      <c r="G16" s="1">
        <v>54.29</v>
      </c>
      <c r="H16" s="1">
        <v>358</v>
      </c>
      <c r="I16" s="1">
        <v>53.35</v>
      </c>
      <c r="J16" s="1">
        <v>2285</v>
      </c>
      <c r="K16" s="1">
        <v>13</v>
      </c>
      <c r="L16" s="1">
        <v>370</v>
      </c>
      <c r="M16" s="1">
        <v>1676</v>
      </c>
      <c r="N16" s="1">
        <v>14</v>
      </c>
      <c r="O16" s="1">
        <v>19</v>
      </c>
      <c r="P16" s="3">
        <f t="shared" si="0"/>
        <v>0.49175824175824173</v>
      </c>
      <c r="Q16" s="1">
        <v>28.36</v>
      </c>
      <c r="R16" s="1">
        <v>18</v>
      </c>
      <c r="S16" s="1">
        <v>16</v>
      </c>
      <c r="T16" s="1">
        <v>17</v>
      </c>
      <c r="U16" s="6">
        <v>45485</v>
      </c>
      <c r="V16" s="7">
        <v>1.2020833333333334</v>
      </c>
    </row>
    <row r="17" spans="1:22" ht="15.75" customHeight="1" x14ac:dyDescent="0.15">
      <c r="A17" t="str">
        <f t="shared" si="1"/>
        <v>UTEP-2023</v>
      </c>
      <c r="B17" s="1" t="s">
        <v>43</v>
      </c>
      <c r="C17" s="1">
        <v>2023</v>
      </c>
      <c r="D17" s="5" t="s">
        <v>35</v>
      </c>
      <c r="E17" s="1">
        <v>19.920000000000002</v>
      </c>
      <c r="F17" s="1">
        <v>32.700000000000003</v>
      </c>
      <c r="G17" s="1">
        <v>54.29</v>
      </c>
      <c r="H17" s="1">
        <v>330</v>
      </c>
      <c r="I17" s="1">
        <v>53.94</v>
      </c>
      <c r="J17" s="1">
        <v>2612</v>
      </c>
      <c r="K17" s="1">
        <v>13</v>
      </c>
      <c r="L17" s="1">
        <v>447</v>
      </c>
      <c r="M17" s="1">
        <v>1732</v>
      </c>
      <c r="N17" s="1">
        <v>16</v>
      </c>
      <c r="O17" s="1">
        <v>30</v>
      </c>
      <c r="P17" s="3">
        <f t="shared" si="0"/>
        <v>0.42471042471042469</v>
      </c>
      <c r="Q17" s="1">
        <v>28.5</v>
      </c>
      <c r="R17" s="1">
        <v>26</v>
      </c>
      <c r="S17" s="1">
        <v>22</v>
      </c>
      <c r="T17" s="1">
        <v>23</v>
      </c>
      <c r="U17" s="6">
        <v>45579</v>
      </c>
      <c r="V17" s="7">
        <v>1.2958333333333334</v>
      </c>
    </row>
    <row r="18" spans="1:22" ht="15.75" customHeight="1" x14ac:dyDescent="0.15">
      <c r="A18" t="str">
        <f t="shared" si="1"/>
        <v>UTEP-2022</v>
      </c>
      <c r="B18" s="1" t="s">
        <v>43</v>
      </c>
      <c r="C18" s="1">
        <v>2022</v>
      </c>
      <c r="D18" s="5" t="s">
        <v>44</v>
      </c>
      <c r="E18" s="1">
        <v>24.42</v>
      </c>
      <c r="F18" s="1">
        <v>39.049999999999997</v>
      </c>
      <c r="G18" s="1">
        <v>45</v>
      </c>
      <c r="H18" s="1">
        <v>380</v>
      </c>
      <c r="I18" s="1">
        <v>53.16</v>
      </c>
      <c r="J18" s="1">
        <v>2612</v>
      </c>
      <c r="K18" s="1">
        <v>15</v>
      </c>
      <c r="L18" s="1">
        <v>464</v>
      </c>
      <c r="M18" s="1">
        <v>2006</v>
      </c>
      <c r="N18" s="1">
        <v>14</v>
      </c>
      <c r="O18" s="1">
        <v>24</v>
      </c>
      <c r="P18" s="3">
        <f t="shared" si="0"/>
        <v>0.45023696682464454</v>
      </c>
      <c r="Q18" s="1">
        <v>27</v>
      </c>
      <c r="R18" s="1">
        <v>28</v>
      </c>
      <c r="S18" s="1">
        <v>30</v>
      </c>
      <c r="T18" s="1">
        <v>24</v>
      </c>
      <c r="U18" s="4" t="s">
        <v>45</v>
      </c>
      <c r="V18" s="7">
        <v>1.4083333333333334</v>
      </c>
    </row>
    <row r="19" spans="1:22" ht="15.75" customHeight="1" x14ac:dyDescent="0.15">
      <c r="A19" t="str">
        <f t="shared" si="1"/>
        <v>UTEP-2021</v>
      </c>
      <c r="B19" s="1" t="s">
        <v>43</v>
      </c>
      <c r="C19" s="1">
        <v>2021</v>
      </c>
      <c r="D19" s="5" t="s">
        <v>31</v>
      </c>
      <c r="E19" s="1">
        <v>25.08</v>
      </c>
      <c r="F19" s="1">
        <v>31.84</v>
      </c>
      <c r="G19" s="1">
        <v>55.32</v>
      </c>
      <c r="H19" s="1">
        <v>366</v>
      </c>
      <c r="I19" s="1">
        <v>54.64</v>
      </c>
      <c r="J19" s="1">
        <v>3278</v>
      </c>
      <c r="K19" s="1">
        <v>19</v>
      </c>
      <c r="L19" s="1">
        <v>482</v>
      </c>
      <c r="M19" s="1">
        <v>1821</v>
      </c>
      <c r="N19" s="1">
        <v>18</v>
      </c>
      <c r="O19" s="1">
        <v>19</v>
      </c>
      <c r="P19" s="3">
        <f t="shared" si="0"/>
        <v>0.43160377358490565</v>
      </c>
      <c r="Q19" s="1">
        <v>25.23</v>
      </c>
      <c r="R19" s="1">
        <v>25</v>
      </c>
      <c r="S19" s="1">
        <v>35</v>
      </c>
      <c r="T19" s="1">
        <v>22</v>
      </c>
      <c r="U19" s="4" t="s">
        <v>46</v>
      </c>
      <c r="V19" s="7">
        <v>1.3277777777777777</v>
      </c>
    </row>
    <row r="20" spans="1:22" ht="15.75" customHeight="1" x14ac:dyDescent="0.15">
      <c r="A20" t="str">
        <f t="shared" si="1"/>
        <v>FIU-2023</v>
      </c>
      <c r="B20" s="1" t="s">
        <v>47</v>
      </c>
      <c r="C20" s="1">
        <v>2023</v>
      </c>
      <c r="D20" s="5" t="s">
        <v>48</v>
      </c>
      <c r="E20" s="1">
        <v>20.079999999999998</v>
      </c>
      <c r="F20" s="1">
        <v>28.4</v>
      </c>
      <c r="G20" s="1">
        <v>58.33</v>
      </c>
      <c r="H20" s="1">
        <v>383</v>
      </c>
      <c r="I20" s="1">
        <v>57.44</v>
      </c>
      <c r="J20" s="1">
        <v>2752</v>
      </c>
      <c r="K20" s="1">
        <v>12</v>
      </c>
      <c r="L20" s="1">
        <v>380</v>
      </c>
      <c r="M20" s="1">
        <v>1542</v>
      </c>
      <c r="N20" s="1">
        <v>17</v>
      </c>
      <c r="O20" s="1">
        <v>44</v>
      </c>
      <c r="P20" s="3">
        <f t="shared" si="0"/>
        <v>0.50196592398427264</v>
      </c>
      <c r="Q20" s="1">
        <v>31.83</v>
      </c>
      <c r="R20" s="1">
        <v>17</v>
      </c>
      <c r="S20" s="1">
        <v>21</v>
      </c>
      <c r="T20" s="1">
        <v>12</v>
      </c>
      <c r="U20" s="6">
        <v>45547</v>
      </c>
      <c r="V20" s="7">
        <v>1.1284722222222223</v>
      </c>
    </row>
    <row r="21" spans="1:22" ht="15.75" customHeight="1" x14ac:dyDescent="0.15">
      <c r="A21" t="str">
        <f t="shared" si="1"/>
        <v>FIU-2022</v>
      </c>
      <c r="B21" s="1" t="s">
        <v>47</v>
      </c>
      <c r="C21" s="1">
        <v>2022</v>
      </c>
      <c r="D21" s="5" t="s">
        <v>48</v>
      </c>
      <c r="E21" s="1">
        <v>18.670000000000002</v>
      </c>
      <c r="F21" s="1">
        <v>28.9</v>
      </c>
      <c r="G21" s="1">
        <v>55.88</v>
      </c>
      <c r="H21" s="1">
        <v>468</v>
      </c>
      <c r="I21" s="1">
        <v>57.91</v>
      </c>
      <c r="J21" s="1">
        <v>2625</v>
      </c>
      <c r="K21" s="1">
        <v>16</v>
      </c>
      <c r="L21" s="1">
        <v>356</v>
      </c>
      <c r="M21" s="1">
        <v>1492</v>
      </c>
      <c r="N21" s="1">
        <v>11</v>
      </c>
      <c r="O21" s="1">
        <v>18</v>
      </c>
      <c r="P21" s="3">
        <f t="shared" si="0"/>
        <v>0.56796116504854366</v>
      </c>
      <c r="Q21" s="1">
        <v>37.25</v>
      </c>
      <c r="R21" s="1">
        <v>21</v>
      </c>
      <c r="S21" s="1">
        <v>20</v>
      </c>
      <c r="T21" s="1">
        <v>16</v>
      </c>
      <c r="U21" s="6">
        <v>45485</v>
      </c>
      <c r="V21" s="7">
        <v>1.1361111111111111</v>
      </c>
    </row>
    <row r="22" spans="1:22" ht="15.75" customHeight="1" x14ac:dyDescent="0.15">
      <c r="A22" t="str">
        <f t="shared" si="1"/>
        <v>FIU-2021</v>
      </c>
      <c r="B22" s="1" t="s">
        <v>47</v>
      </c>
      <c r="C22" s="1">
        <v>2021</v>
      </c>
      <c r="D22" s="5" t="s">
        <v>49</v>
      </c>
      <c r="E22" s="1">
        <v>20.329999999999998</v>
      </c>
      <c r="F22" s="1">
        <v>32.92</v>
      </c>
      <c r="G22" s="1">
        <v>50</v>
      </c>
      <c r="H22" s="1">
        <v>379</v>
      </c>
      <c r="I22" s="1">
        <v>53.3</v>
      </c>
      <c r="J22" s="1">
        <v>3182</v>
      </c>
      <c r="K22" s="1">
        <v>20</v>
      </c>
      <c r="L22" s="1">
        <v>371</v>
      </c>
      <c r="M22" s="1">
        <v>1611</v>
      </c>
      <c r="N22" s="1">
        <v>11</v>
      </c>
      <c r="O22" s="1">
        <v>41</v>
      </c>
      <c r="P22" s="3">
        <f t="shared" si="0"/>
        <v>0.5053333333333333</v>
      </c>
      <c r="Q22" s="1">
        <v>39.67</v>
      </c>
      <c r="R22" s="1">
        <v>14</v>
      </c>
      <c r="S22" s="1">
        <v>22</v>
      </c>
      <c r="T22" s="1">
        <v>9</v>
      </c>
      <c r="U22" s="6">
        <v>45517</v>
      </c>
      <c r="V22" s="7">
        <v>1.0986111111111112</v>
      </c>
    </row>
    <row r="23" spans="1:22" ht="15.75" customHeight="1" x14ac:dyDescent="0.15">
      <c r="A23" t="str">
        <f t="shared" si="1"/>
        <v>WKU-2023</v>
      </c>
      <c r="B23" s="1" t="s">
        <v>50</v>
      </c>
      <c r="C23" s="1">
        <v>2023</v>
      </c>
      <c r="D23" s="5" t="s">
        <v>23</v>
      </c>
      <c r="E23" s="1">
        <v>30.5</v>
      </c>
      <c r="F23" s="1">
        <v>43.46</v>
      </c>
      <c r="G23" s="1">
        <v>78</v>
      </c>
      <c r="H23" s="1">
        <v>539</v>
      </c>
      <c r="I23" s="1">
        <v>63.63</v>
      </c>
      <c r="J23" s="1">
        <v>3853</v>
      </c>
      <c r="K23" s="1">
        <v>38</v>
      </c>
      <c r="L23" s="1">
        <v>357</v>
      </c>
      <c r="M23" s="1">
        <v>1370</v>
      </c>
      <c r="N23" s="1">
        <v>12</v>
      </c>
      <c r="O23" s="1">
        <v>13</v>
      </c>
      <c r="P23" s="3">
        <f t="shared" si="0"/>
        <v>0.6015625</v>
      </c>
      <c r="Q23" s="1">
        <v>28.69</v>
      </c>
      <c r="R23" s="1">
        <v>25</v>
      </c>
      <c r="S23" s="1">
        <v>30</v>
      </c>
      <c r="T23" s="1">
        <v>39</v>
      </c>
      <c r="U23" s="4">
        <v>9</v>
      </c>
      <c r="V23" s="7">
        <v>1.2194444444444446</v>
      </c>
    </row>
    <row r="24" spans="1:22" ht="15.75" customHeight="1" x14ac:dyDescent="0.15">
      <c r="A24" t="str">
        <f t="shared" si="1"/>
        <v>WKU-2022</v>
      </c>
      <c r="B24" s="1" t="s">
        <v>50</v>
      </c>
      <c r="C24" s="1">
        <v>2022</v>
      </c>
      <c r="D24" s="5" t="s">
        <v>51</v>
      </c>
      <c r="E24" s="1">
        <v>36.43</v>
      </c>
      <c r="F24" s="1">
        <v>41.49</v>
      </c>
      <c r="G24" s="1">
        <v>58.33</v>
      </c>
      <c r="H24" s="1">
        <v>623</v>
      </c>
      <c r="I24" s="1">
        <v>64.37</v>
      </c>
      <c r="J24" s="1">
        <v>4929</v>
      </c>
      <c r="K24" s="1">
        <v>43</v>
      </c>
      <c r="L24" s="1">
        <v>414</v>
      </c>
      <c r="M24" s="1">
        <v>2221</v>
      </c>
      <c r="N24" s="1">
        <v>15</v>
      </c>
      <c r="O24" s="1">
        <v>14</v>
      </c>
      <c r="P24" s="3">
        <f t="shared" si="0"/>
        <v>0.60077145612343297</v>
      </c>
      <c r="Q24" s="1">
        <v>23.43</v>
      </c>
      <c r="R24" s="1">
        <v>32</v>
      </c>
      <c r="S24" s="1">
        <v>19</v>
      </c>
      <c r="T24" s="1">
        <v>31</v>
      </c>
      <c r="U24" s="4" t="s">
        <v>37</v>
      </c>
      <c r="V24" s="7">
        <v>1.2027777777777777</v>
      </c>
    </row>
    <row r="25" spans="1:22" ht="15.75" customHeight="1" x14ac:dyDescent="0.15">
      <c r="A25" t="str">
        <f t="shared" si="1"/>
        <v>WKU-2021</v>
      </c>
      <c r="B25" s="1" t="s">
        <v>50</v>
      </c>
      <c r="C25" s="1">
        <v>2021</v>
      </c>
      <c r="D25" s="5" t="s">
        <v>51</v>
      </c>
      <c r="E25" s="1">
        <v>44.21</v>
      </c>
      <c r="F25" s="1">
        <v>46.55</v>
      </c>
      <c r="G25" s="1">
        <v>67.53</v>
      </c>
      <c r="H25" s="1">
        <v>697</v>
      </c>
      <c r="I25" s="1">
        <v>68.87</v>
      </c>
      <c r="J25" s="1">
        <v>6072</v>
      </c>
      <c r="K25" s="1">
        <v>63</v>
      </c>
      <c r="L25" s="1">
        <v>349</v>
      </c>
      <c r="M25" s="1">
        <v>1435</v>
      </c>
      <c r="N25" s="1">
        <v>13</v>
      </c>
      <c r="O25" s="1">
        <v>17</v>
      </c>
      <c r="P25" s="3">
        <f t="shared" si="0"/>
        <v>0.66634799235181641</v>
      </c>
      <c r="Q25" s="1">
        <v>29.36</v>
      </c>
      <c r="R25" s="1">
        <v>37</v>
      </c>
      <c r="S25" s="1">
        <v>20</v>
      </c>
      <c r="T25" s="1">
        <v>31</v>
      </c>
      <c r="U25" s="4" t="s">
        <v>52</v>
      </c>
      <c r="V25" s="7">
        <v>1.1527777777777777</v>
      </c>
    </row>
    <row r="26" spans="1:22" ht="15.75" customHeight="1" x14ac:dyDescent="0.15">
      <c r="A26" t="str">
        <f t="shared" si="1"/>
        <v>UAB-2023</v>
      </c>
      <c r="B26" s="1" t="s">
        <v>53</v>
      </c>
      <c r="C26" s="1">
        <v>2023</v>
      </c>
      <c r="D26" s="5" t="s">
        <v>48</v>
      </c>
      <c r="E26" s="1">
        <v>29.92</v>
      </c>
      <c r="F26" s="1">
        <v>40.25</v>
      </c>
      <c r="G26" s="9">
        <f>(28/52)*100</f>
        <v>53.846153846153847</v>
      </c>
      <c r="H26" s="1">
        <v>427</v>
      </c>
      <c r="I26" s="9">
        <f>(306/427)*100</f>
        <v>71.662763466042151</v>
      </c>
      <c r="J26" s="1">
        <v>3467</v>
      </c>
      <c r="K26" s="1">
        <v>22</v>
      </c>
      <c r="L26" s="1">
        <v>426</v>
      </c>
      <c r="M26" s="1">
        <v>1933</v>
      </c>
      <c r="N26" s="1">
        <v>24</v>
      </c>
      <c r="O26" s="1">
        <v>32</v>
      </c>
      <c r="P26" s="3">
        <f t="shared" si="0"/>
        <v>0.50058616647127785</v>
      </c>
      <c r="Q26" s="1">
        <v>36.92</v>
      </c>
      <c r="R26" s="1">
        <v>27</v>
      </c>
      <c r="S26" s="1">
        <v>20</v>
      </c>
      <c r="T26" s="1">
        <v>20</v>
      </c>
      <c r="U26" s="6">
        <v>45614</v>
      </c>
      <c r="V26" s="7">
        <v>1.2152777777777777</v>
      </c>
    </row>
    <row r="27" spans="1:22" ht="15.75" customHeight="1" x14ac:dyDescent="0.15">
      <c r="A27" t="str">
        <f t="shared" si="1"/>
        <v>UAB-2022</v>
      </c>
      <c r="B27" s="1" t="s">
        <v>53</v>
      </c>
      <c r="C27" s="1">
        <v>2022</v>
      </c>
      <c r="D27" s="5" t="s">
        <v>31</v>
      </c>
      <c r="E27" s="1">
        <v>30.08</v>
      </c>
      <c r="F27" s="1">
        <v>45.18</v>
      </c>
      <c r="G27" s="9">
        <f>(31/51)*100</f>
        <v>60.784313725490193</v>
      </c>
      <c r="H27" s="1">
        <v>321</v>
      </c>
      <c r="I27" s="9">
        <f>(194/321)*100</f>
        <v>60.436137071651089</v>
      </c>
      <c r="J27" s="1">
        <v>2634</v>
      </c>
      <c r="K27" s="1">
        <v>15</v>
      </c>
      <c r="L27" s="1">
        <v>528</v>
      </c>
      <c r="M27" s="1">
        <v>3059</v>
      </c>
      <c r="N27" s="1">
        <v>32</v>
      </c>
      <c r="O27" s="1">
        <v>20</v>
      </c>
      <c r="P27" s="3">
        <f t="shared" si="0"/>
        <v>0.37809187279151946</v>
      </c>
      <c r="Q27" s="1">
        <v>23.15</v>
      </c>
      <c r="R27" s="1">
        <v>25</v>
      </c>
      <c r="S27" s="1">
        <v>18</v>
      </c>
      <c r="T27" s="1">
        <v>17</v>
      </c>
      <c r="U27" s="4" t="s">
        <v>36</v>
      </c>
      <c r="V27" s="7">
        <v>1.3298611111111112</v>
      </c>
    </row>
    <row r="28" spans="1:22" ht="15.75" customHeight="1" x14ac:dyDescent="0.15">
      <c r="A28" t="str">
        <f t="shared" si="1"/>
        <v>UAB-2021</v>
      </c>
      <c r="B28" s="1" t="s">
        <v>53</v>
      </c>
      <c r="C28" s="1">
        <v>2021</v>
      </c>
      <c r="D28" s="5" t="s">
        <v>25</v>
      </c>
      <c r="E28" s="1">
        <v>29.54</v>
      </c>
      <c r="F28" s="1">
        <v>41.32</v>
      </c>
      <c r="G28" s="9">
        <f>(30/46)*100</f>
        <v>65.217391304347828</v>
      </c>
      <c r="H28" s="1">
        <v>286</v>
      </c>
      <c r="I28" s="9">
        <f>(182/286)*100</f>
        <v>63.636363636363633</v>
      </c>
      <c r="J28" s="1">
        <v>2682</v>
      </c>
      <c r="K28" s="1">
        <v>20</v>
      </c>
      <c r="L28" s="1">
        <v>513</v>
      </c>
      <c r="M28" s="1">
        <v>2342</v>
      </c>
      <c r="N28" s="1">
        <v>27</v>
      </c>
      <c r="O28" s="1">
        <v>35</v>
      </c>
      <c r="P28" s="3">
        <f t="shared" si="0"/>
        <v>0.35794743429286607</v>
      </c>
      <c r="Q28" s="1">
        <v>23.23</v>
      </c>
      <c r="R28" s="1">
        <v>32</v>
      </c>
      <c r="S28" s="1">
        <v>14</v>
      </c>
      <c r="T28" s="1">
        <v>16</v>
      </c>
      <c r="U28" s="6">
        <v>45612</v>
      </c>
      <c r="V28" s="7">
        <v>1.3270833333333334</v>
      </c>
    </row>
    <row r="29" spans="1:22" ht="15.75" customHeight="1" x14ac:dyDescent="0.15">
      <c r="A29" t="str">
        <f t="shared" si="1"/>
        <v>Middle Tennessee-2023</v>
      </c>
      <c r="B29" s="1" t="s">
        <v>54</v>
      </c>
      <c r="C29" s="1">
        <v>2023</v>
      </c>
      <c r="D29" s="5" t="s">
        <v>48</v>
      </c>
      <c r="E29" s="1">
        <v>24.25</v>
      </c>
      <c r="F29" s="1">
        <v>39.56</v>
      </c>
      <c r="G29" s="1">
        <v>52.7</v>
      </c>
      <c r="H29" s="1">
        <v>438</v>
      </c>
      <c r="I29" s="1">
        <v>67.3</v>
      </c>
      <c r="J29" s="1">
        <v>4693</v>
      </c>
      <c r="K29" s="1">
        <v>23</v>
      </c>
      <c r="L29" s="1">
        <v>384</v>
      </c>
      <c r="M29" s="1">
        <v>1758</v>
      </c>
      <c r="N29" s="1">
        <v>13</v>
      </c>
      <c r="O29" s="1">
        <v>32</v>
      </c>
      <c r="P29" s="3">
        <f t="shared" si="0"/>
        <v>0.53284671532846717</v>
      </c>
      <c r="Q29" s="1">
        <v>28.08</v>
      </c>
      <c r="R29" s="1">
        <v>24</v>
      </c>
      <c r="S29" s="1">
        <v>21</v>
      </c>
      <c r="T29" s="1">
        <v>16</v>
      </c>
      <c r="U29" s="6">
        <v>45579</v>
      </c>
      <c r="V29" s="7">
        <v>1.1680555555555556</v>
      </c>
    </row>
    <row r="30" spans="1:22" ht="15.75" customHeight="1" x14ac:dyDescent="0.15">
      <c r="A30" t="str">
        <f t="shared" si="1"/>
        <v>Middle Tennessee-2022</v>
      </c>
      <c r="B30" s="1" t="s">
        <v>54</v>
      </c>
      <c r="C30" s="1">
        <v>2022</v>
      </c>
      <c r="D30" s="5" t="s">
        <v>23</v>
      </c>
      <c r="E30" s="1">
        <v>28.85</v>
      </c>
      <c r="F30" s="1">
        <v>34.159999999999997</v>
      </c>
      <c r="G30" s="1">
        <v>55.3</v>
      </c>
      <c r="H30" s="1">
        <v>512</v>
      </c>
      <c r="I30" s="1">
        <v>66.599999999999994</v>
      </c>
      <c r="J30" s="1">
        <v>3442</v>
      </c>
      <c r="K30" s="1">
        <v>21</v>
      </c>
      <c r="L30" s="1">
        <v>453</v>
      </c>
      <c r="M30" s="1">
        <v>1851</v>
      </c>
      <c r="N30" s="1">
        <v>20</v>
      </c>
      <c r="O30" s="1">
        <v>37</v>
      </c>
      <c r="P30" s="3">
        <f t="shared" si="0"/>
        <v>0.53056994818652847</v>
      </c>
      <c r="Q30" s="1">
        <v>27.69</v>
      </c>
      <c r="R30" s="1">
        <v>36</v>
      </c>
      <c r="S30" s="1">
        <v>18</v>
      </c>
      <c r="T30" s="1">
        <v>29</v>
      </c>
      <c r="U30" s="4" t="s">
        <v>55</v>
      </c>
      <c r="V30" s="7">
        <v>1.1979166666666667</v>
      </c>
    </row>
    <row r="31" spans="1:22" ht="15.75" customHeight="1" x14ac:dyDescent="0.15">
      <c r="A31" t="str">
        <f t="shared" si="1"/>
        <v>Middle Tennessee-2021</v>
      </c>
      <c r="B31" s="1" t="s">
        <v>54</v>
      </c>
      <c r="C31" s="1">
        <v>2021</v>
      </c>
      <c r="D31" s="5" t="s">
        <v>31</v>
      </c>
      <c r="E31" s="1">
        <v>29.85</v>
      </c>
      <c r="F31" s="1">
        <v>31.52</v>
      </c>
      <c r="G31" s="1">
        <v>62.2</v>
      </c>
      <c r="H31" s="1">
        <v>463</v>
      </c>
      <c r="I31" s="1">
        <v>63.9</v>
      </c>
      <c r="J31" s="1">
        <v>3100</v>
      </c>
      <c r="K31" s="1">
        <v>28</v>
      </c>
      <c r="L31" s="1">
        <v>456</v>
      </c>
      <c r="M31" s="1">
        <v>2015</v>
      </c>
      <c r="N31" s="1">
        <v>15</v>
      </c>
      <c r="O31" s="1">
        <v>27</v>
      </c>
      <c r="P31" s="3">
        <f t="shared" si="0"/>
        <v>0.50380848748639828</v>
      </c>
      <c r="Q31" s="1">
        <v>25.69</v>
      </c>
      <c r="R31" s="1">
        <v>32</v>
      </c>
      <c r="S31" s="1">
        <v>20</v>
      </c>
      <c r="T31" s="1">
        <v>33</v>
      </c>
      <c r="U31" s="6">
        <v>45579</v>
      </c>
      <c r="V31" s="7">
        <v>1.2597222222222222</v>
      </c>
    </row>
    <row r="32" spans="1:22" ht="15.75" customHeight="1" x14ac:dyDescent="0.15">
      <c r="A32" t="str">
        <f t="shared" si="1"/>
        <v>Sam Houston-2023</v>
      </c>
      <c r="B32" s="1" t="s">
        <v>56</v>
      </c>
      <c r="C32" s="1">
        <v>2023</v>
      </c>
      <c r="D32" s="5" t="s">
        <v>35</v>
      </c>
      <c r="E32" s="1">
        <v>20</v>
      </c>
      <c r="F32" s="1">
        <v>35.520000000000003</v>
      </c>
      <c r="G32" s="1">
        <f>(20/32)*100</f>
        <v>62.5</v>
      </c>
      <c r="H32" s="1">
        <v>448</v>
      </c>
      <c r="I32" s="9">
        <f>(282/448)*100</f>
        <v>62.946428571428569</v>
      </c>
      <c r="J32" s="1">
        <v>2671</v>
      </c>
      <c r="K32" s="1">
        <v>15</v>
      </c>
      <c r="L32" s="1">
        <v>368</v>
      </c>
      <c r="M32" s="1">
        <v>1066</v>
      </c>
      <c r="N32" s="1">
        <v>13</v>
      </c>
      <c r="O32" s="1">
        <v>20</v>
      </c>
      <c r="P32" s="3">
        <f t="shared" si="0"/>
        <v>0.5490196078431373</v>
      </c>
      <c r="Q32" s="1">
        <v>26.17</v>
      </c>
      <c r="R32" s="1">
        <v>17</v>
      </c>
      <c r="S32" s="1">
        <v>16</v>
      </c>
      <c r="T32" s="1">
        <v>20</v>
      </c>
      <c r="U32" s="6">
        <v>45610</v>
      </c>
      <c r="V32" s="7">
        <v>1.2375</v>
      </c>
    </row>
    <row r="33" spans="1:22" ht="15.75" customHeight="1" x14ac:dyDescent="0.15">
      <c r="A33" t="str">
        <f t="shared" si="1"/>
        <v>Sam Houston-2022</v>
      </c>
      <c r="B33" s="1" t="s">
        <v>56</v>
      </c>
      <c r="C33" s="1">
        <v>2022</v>
      </c>
      <c r="D33" s="5" t="s">
        <v>57</v>
      </c>
      <c r="E33" s="1">
        <v>18.329999999999998</v>
      </c>
      <c r="F33" s="1">
        <v>34.06</v>
      </c>
      <c r="G33" s="9">
        <f>(14/30)*100</f>
        <v>46.666666666666664</v>
      </c>
      <c r="H33" s="9">
        <v>303</v>
      </c>
      <c r="I33" s="9">
        <f>(136/303)*100</f>
        <v>44.884488448844884</v>
      </c>
      <c r="J33" s="1">
        <v>1514</v>
      </c>
      <c r="K33" s="1">
        <v>6</v>
      </c>
      <c r="L33" s="1">
        <v>329</v>
      </c>
      <c r="M33" s="1">
        <v>1461</v>
      </c>
      <c r="N33" s="1">
        <v>10</v>
      </c>
      <c r="O33" s="1">
        <v>18</v>
      </c>
      <c r="P33" s="3">
        <f t="shared" si="0"/>
        <v>0.47943037974683544</v>
      </c>
      <c r="Q33" s="1">
        <v>20.78</v>
      </c>
      <c r="R33" s="1">
        <v>16</v>
      </c>
      <c r="S33" s="1">
        <v>15</v>
      </c>
      <c r="T33" s="1">
        <v>21</v>
      </c>
      <c r="U33" s="4" t="s">
        <v>58</v>
      </c>
      <c r="V33" s="7">
        <v>1.2145833333333333</v>
      </c>
    </row>
    <row r="34" spans="1:22" ht="15.75" customHeight="1" x14ac:dyDescent="0.15">
      <c r="A34" t="str">
        <f t="shared" si="1"/>
        <v>Sam Houston-2021</v>
      </c>
      <c r="B34" s="1" t="s">
        <v>56</v>
      </c>
      <c r="C34" s="1">
        <v>2021</v>
      </c>
      <c r="D34" s="5" t="s">
        <v>59</v>
      </c>
      <c r="E34" s="1">
        <v>41</v>
      </c>
      <c r="F34" s="1">
        <v>43.79</v>
      </c>
      <c r="G34" s="1">
        <f>(39/52)*100</f>
        <v>75</v>
      </c>
      <c r="H34" s="1">
        <v>413</v>
      </c>
      <c r="I34" s="9">
        <f>(240/413)*100</f>
        <v>58.111380145278446</v>
      </c>
      <c r="J34" s="1">
        <v>3152</v>
      </c>
      <c r="K34" s="1">
        <v>32</v>
      </c>
      <c r="L34" s="1">
        <v>476</v>
      </c>
      <c r="M34" s="1">
        <v>2738</v>
      </c>
      <c r="N34" s="1">
        <v>31</v>
      </c>
      <c r="O34" s="1">
        <v>15</v>
      </c>
      <c r="P34" s="3">
        <f t="shared" si="0"/>
        <v>0.46456692913385828</v>
      </c>
      <c r="Q34" s="1">
        <v>21.42</v>
      </c>
      <c r="R34" s="1">
        <v>26</v>
      </c>
      <c r="S34" s="1">
        <v>16</v>
      </c>
      <c r="T34" s="1">
        <v>16</v>
      </c>
      <c r="U34" s="6">
        <v>45516</v>
      </c>
      <c r="V34" s="7">
        <v>1.2993055555555555</v>
      </c>
    </row>
    <row r="35" spans="1:22" ht="15.75" customHeight="1" x14ac:dyDescent="0.15">
      <c r="A35" t="str">
        <f t="shared" si="1"/>
        <v>UTSA-2023</v>
      </c>
      <c r="B35" s="1" t="s">
        <v>60</v>
      </c>
      <c r="C35" s="1">
        <v>2023</v>
      </c>
      <c r="D35" s="5" t="s">
        <v>25</v>
      </c>
      <c r="E35" s="1">
        <v>31.9</v>
      </c>
      <c r="F35" s="1">
        <v>48</v>
      </c>
      <c r="G35" s="1">
        <v>70</v>
      </c>
      <c r="H35" s="1">
        <v>446</v>
      </c>
      <c r="I35" s="1">
        <v>65.02</v>
      </c>
      <c r="J35" s="1">
        <v>3248</v>
      </c>
      <c r="K35" s="1">
        <v>25</v>
      </c>
      <c r="L35" s="1">
        <v>516</v>
      </c>
      <c r="M35" s="1">
        <v>2233</v>
      </c>
      <c r="N35" s="1">
        <v>27</v>
      </c>
      <c r="O35" s="1">
        <v>25</v>
      </c>
      <c r="P35" s="3">
        <f t="shared" si="0"/>
        <v>0.46361746361746364</v>
      </c>
      <c r="Q35" s="1">
        <v>24.1</v>
      </c>
      <c r="R35" s="1">
        <v>46</v>
      </c>
      <c r="S35" s="1">
        <v>22</v>
      </c>
      <c r="T35" s="1">
        <v>17</v>
      </c>
      <c r="U35" s="4" t="s">
        <v>27</v>
      </c>
      <c r="V35" s="7">
        <v>1.2555555555555555</v>
      </c>
    </row>
    <row r="36" spans="1:22" ht="15.75" customHeight="1" x14ac:dyDescent="0.15">
      <c r="A36" t="str">
        <f t="shared" si="1"/>
        <v>UTSA-2022</v>
      </c>
      <c r="B36" s="1" t="s">
        <v>60</v>
      </c>
      <c r="C36" s="1">
        <v>2022</v>
      </c>
      <c r="D36" s="5" t="s">
        <v>61</v>
      </c>
      <c r="E36" s="1">
        <v>36.799999999999997</v>
      </c>
      <c r="F36" s="1">
        <v>48</v>
      </c>
      <c r="G36" s="1">
        <v>66</v>
      </c>
      <c r="H36" s="1">
        <v>503</v>
      </c>
      <c r="I36" s="1">
        <v>67.8</v>
      </c>
      <c r="J36" s="1">
        <v>4210</v>
      </c>
      <c r="K36" s="1">
        <v>34</v>
      </c>
      <c r="L36" s="1">
        <v>543</v>
      </c>
      <c r="M36" s="1">
        <v>2454</v>
      </c>
      <c r="N36" s="1">
        <v>28</v>
      </c>
      <c r="O36" s="1">
        <v>26</v>
      </c>
      <c r="P36" s="3">
        <f t="shared" si="0"/>
        <v>0.48087954110898662</v>
      </c>
      <c r="Q36" s="1">
        <v>25.9</v>
      </c>
      <c r="R36" s="1">
        <v>25</v>
      </c>
      <c r="S36" s="1">
        <v>20</v>
      </c>
      <c r="T36" s="1">
        <v>23</v>
      </c>
      <c r="U36" s="4" t="s">
        <v>62</v>
      </c>
      <c r="V36" s="7">
        <v>1.2381944444444444</v>
      </c>
    </row>
    <row r="37" spans="1:22" ht="15.75" customHeight="1" x14ac:dyDescent="0.15">
      <c r="A37" t="str">
        <f t="shared" si="1"/>
        <v>UTSA-2021</v>
      </c>
      <c r="B37" s="1" t="s">
        <v>60</v>
      </c>
      <c r="C37" s="1">
        <v>2021</v>
      </c>
      <c r="D37" s="5" t="s">
        <v>63</v>
      </c>
      <c r="E37" s="1">
        <v>36.9</v>
      </c>
      <c r="F37" s="1">
        <v>43</v>
      </c>
      <c r="G37" s="1">
        <v>62</v>
      </c>
      <c r="H37" s="1">
        <v>446</v>
      </c>
      <c r="I37" s="1">
        <v>64.8</v>
      </c>
      <c r="J37" s="1">
        <v>3577</v>
      </c>
      <c r="K37" s="1">
        <v>31</v>
      </c>
      <c r="L37" s="1">
        <v>556</v>
      </c>
      <c r="M37" s="1">
        <v>2569</v>
      </c>
      <c r="N37" s="1">
        <v>26</v>
      </c>
      <c r="O37" s="1">
        <v>21</v>
      </c>
      <c r="P37" s="3">
        <f t="shared" si="0"/>
        <v>0.44510978043912175</v>
      </c>
      <c r="Q37" s="1">
        <v>24.6</v>
      </c>
      <c r="R37" s="1">
        <v>33</v>
      </c>
      <c r="S37" s="1">
        <v>13</v>
      </c>
      <c r="T37" s="1">
        <v>26</v>
      </c>
      <c r="U37" s="4" t="s">
        <v>64</v>
      </c>
      <c r="V37" s="7">
        <v>1.2326388888888888</v>
      </c>
    </row>
    <row r="38" spans="1:22" ht="15.75" customHeight="1" x14ac:dyDescent="0.15">
      <c r="B38" s="1"/>
      <c r="D38" s="5"/>
      <c r="P38" s="3"/>
      <c r="U38" s="4"/>
    </row>
    <row r="39" spans="1:22" ht="15.75" customHeight="1" x14ac:dyDescent="0.15">
      <c r="D39" s="5"/>
      <c r="P39" s="3"/>
      <c r="U39" s="4"/>
    </row>
    <row r="40" spans="1:22" ht="15.75" customHeight="1" x14ac:dyDescent="0.15">
      <c r="D40" s="5"/>
      <c r="P40" s="3"/>
      <c r="U40" s="4"/>
    </row>
    <row r="41" spans="1:22" ht="15.75" customHeight="1" x14ac:dyDescent="0.15">
      <c r="D41" s="5"/>
      <c r="P41" s="3"/>
      <c r="U41" s="4"/>
    </row>
    <row r="42" spans="1:22" ht="15.75" customHeight="1" x14ac:dyDescent="0.15">
      <c r="D42" s="5"/>
      <c r="P42" s="3"/>
      <c r="U42" s="4"/>
    </row>
    <row r="43" spans="1:22" ht="15.75" customHeight="1" x14ac:dyDescent="0.15">
      <c r="D43" s="5"/>
      <c r="P43" s="3"/>
      <c r="U43" s="4"/>
    </row>
    <row r="44" spans="1:22" ht="15.75" customHeight="1" x14ac:dyDescent="0.15">
      <c r="D44" s="5"/>
      <c r="P44" s="3"/>
      <c r="U44" s="4"/>
    </row>
    <row r="45" spans="1:22" ht="15.75" customHeight="1" x14ac:dyDescent="0.15">
      <c r="D45" s="5"/>
      <c r="P45" s="3"/>
      <c r="U45" s="4"/>
    </row>
    <row r="46" spans="1:22" ht="15.75" customHeight="1" x14ac:dyDescent="0.15">
      <c r="D46" s="5"/>
      <c r="P46" s="3"/>
      <c r="U46" s="4"/>
    </row>
    <row r="47" spans="1:22" ht="15.75" customHeight="1" x14ac:dyDescent="0.15">
      <c r="D47" s="5"/>
      <c r="P47" s="3"/>
      <c r="U47" s="4"/>
    </row>
    <row r="48" spans="1:22" ht="15.75" customHeight="1" x14ac:dyDescent="0.15">
      <c r="D48" s="5"/>
      <c r="P48" s="3"/>
      <c r="U48" s="4"/>
    </row>
    <row r="49" spans="4:21" ht="15.75" customHeight="1" x14ac:dyDescent="0.15">
      <c r="D49" s="5"/>
      <c r="P49" s="3"/>
      <c r="U49" s="4"/>
    </row>
    <row r="50" spans="4:21" ht="15.75" customHeight="1" x14ac:dyDescent="0.15">
      <c r="D50" s="5"/>
      <c r="P50" s="3"/>
      <c r="U50" s="4"/>
    </row>
    <row r="51" spans="4:21" ht="15.75" customHeight="1" x14ac:dyDescent="0.15">
      <c r="D51" s="5"/>
      <c r="P51" s="3"/>
      <c r="U51" s="4"/>
    </row>
    <row r="52" spans="4:21" ht="15.75" customHeight="1" x14ac:dyDescent="0.15">
      <c r="D52" s="5"/>
      <c r="P52" s="3"/>
      <c r="U52" s="4"/>
    </row>
    <row r="53" spans="4:21" ht="15.75" customHeight="1" x14ac:dyDescent="0.15">
      <c r="D53" s="5"/>
      <c r="P53" s="3"/>
      <c r="U53" s="4"/>
    </row>
    <row r="54" spans="4:21" ht="15.75" customHeight="1" x14ac:dyDescent="0.15">
      <c r="D54" s="5"/>
      <c r="P54" s="3"/>
      <c r="U54" s="4"/>
    </row>
    <row r="55" spans="4:21" ht="15.75" customHeight="1" x14ac:dyDescent="0.15">
      <c r="D55" s="5"/>
      <c r="P55" s="3"/>
      <c r="U55" s="4"/>
    </row>
    <row r="56" spans="4:21" x14ac:dyDescent="0.15">
      <c r="D56" s="5"/>
      <c r="P56" s="3"/>
      <c r="U56" s="4"/>
    </row>
    <row r="57" spans="4:21" x14ac:dyDescent="0.15">
      <c r="D57" s="5"/>
      <c r="P57" s="3"/>
      <c r="U57" s="4"/>
    </row>
    <row r="58" spans="4:21" x14ac:dyDescent="0.15">
      <c r="D58" s="5"/>
      <c r="P58" s="3"/>
      <c r="U58" s="4"/>
    </row>
    <row r="59" spans="4:21" x14ac:dyDescent="0.15">
      <c r="D59" s="5"/>
      <c r="P59" s="3"/>
      <c r="U59" s="4"/>
    </row>
    <row r="60" spans="4:21" x14ac:dyDescent="0.15">
      <c r="D60" s="5"/>
      <c r="P60" s="3"/>
      <c r="U60" s="4"/>
    </row>
    <row r="61" spans="4:21" x14ac:dyDescent="0.15">
      <c r="D61" s="5"/>
      <c r="P61" s="3"/>
      <c r="U61" s="4"/>
    </row>
    <row r="62" spans="4:21" x14ac:dyDescent="0.15">
      <c r="D62" s="5"/>
      <c r="P62" s="3"/>
      <c r="U62" s="4"/>
    </row>
    <row r="63" spans="4:21" x14ac:dyDescent="0.15">
      <c r="D63" s="5"/>
      <c r="P63" s="3"/>
      <c r="U63" s="4"/>
    </row>
    <row r="64" spans="4:21" x14ac:dyDescent="0.15">
      <c r="D64" s="5"/>
      <c r="P64" s="3"/>
      <c r="U64" s="4"/>
    </row>
    <row r="65" spans="4:21" x14ac:dyDescent="0.15">
      <c r="D65" s="5"/>
      <c r="P65" s="3"/>
      <c r="U65" s="4"/>
    </row>
    <row r="66" spans="4:21" x14ac:dyDescent="0.15">
      <c r="D66" s="5"/>
      <c r="P66" s="3"/>
      <c r="U66" s="4"/>
    </row>
    <row r="67" spans="4:21" x14ac:dyDescent="0.15">
      <c r="D67" s="5"/>
      <c r="P67" s="3"/>
      <c r="U67" s="4"/>
    </row>
    <row r="68" spans="4:21" x14ac:dyDescent="0.15">
      <c r="D68" s="5"/>
      <c r="P68" s="3"/>
      <c r="U68" s="4"/>
    </row>
    <row r="69" spans="4:21" x14ac:dyDescent="0.15">
      <c r="D69" s="5"/>
      <c r="P69" s="3"/>
      <c r="U69" s="4"/>
    </row>
    <row r="70" spans="4:21" x14ac:dyDescent="0.15">
      <c r="D70" s="5"/>
      <c r="P70" s="3"/>
      <c r="U70" s="4"/>
    </row>
    <row r="71" spans="4:21" x14ac:dyDescent="0.15">
      <c r="D71" s="5"/>
      <c r="P71" s="3"/>
      <c r="U71" s="4"/>
    </row>
    <row r="72" spans="4:21" x14ac:dyDescent="0.15">
      <c r="D72" s="5"/>
      <c r="P72" s="3"/>
      <c r="U72" s="4"/>
    </row>
    <row r="73" spans="4:21" x14ac:dyDescent="0.15">
      <c r="D73" s="5"/>
      <c r="P73" s="3"/>
      <c r="U73" s="4"/>
    </row>
    <row r="74" spans="4:21" x14ac:dyDescent="0.15">
      <c r="D74" s="5"/>
      <c r="P74" s="3"/>
      <c r="U74" s="4"/>
    </row>
    <row r="75" spans="4:21" x14ac:dyDescent="0.15">
      <c r="D75" s="5"/>
      <c r="P75" s="3"/>
      <c r="U75" s="4"/>
    </row>
    <row r="76" spans="4:21" x14ac:dyDescent="0.15">
      <c r="D76" s="5"/>
      <c r="P76" s="3"/>
      <c r="U76" s="4"/>
    </row>
    <row r="77" spans="4:21" x14ac:dyDescent="0.15">
      <c r="D77" s="5"/>
      <c r="P77" s="3"/>
      <c r="U77" s="4"/>
    </row>
    <row r="78" spans="4:21" x14ac:dyDescent="0.15">
      <c r="D78" s="5"/>
      <c r="P78" s="3"/>
      <c r="U78" s="4"/>
    </row>
    <row r="79" spans="4:21" x14ac:dyDescent="0.15">
      <c r="D79" s="5"/>
      <c r="P79" s="3"/>
      <c r="U79" s="4"/>
    </row>
    <row r="80" spans="4:21" x14ac:dyDescent="0.15">
      <c r="D80" s="5"/>
      <c r="P80" s="3"/>
      <c r="U80" s="4"/>
    </row>
    <row r="81" spans="4:21" x14ac:dyDescent="0.15">
      <c r="D81" s="5"/>
      <c r="P81" s="3"/>
      <c r="U81" s="4"/>
    </row>
    <row r="82" spans="4:21" x14ac:dyDescent="0.15">
      <c r="D82" s="5"/>
      <c r="P82" s="3"/>
      <c r="U82" s="4"/>
    </row>
    <row r="83" spans="4:21" x14ac:dyDescent="0.15">
      <c r="D83" s="5"/>
      <c r="P83" s="3"/>
      <c r="U83" s="4"/>
    </row>
    <row r="84" spans="4:21" x14ac:dyDescent="0.15">
      <c r="D84" s="5"/>
      <c r="P84" s="3"/>
      <c r="U84" s="4"/>
    </row>
    <row r="85" spans="4:21" x14ac:dyDescent="0.15">
      <c r="D85" s="5"/>
      <c r="P85" s="3"/>
      <c r="U85" s="4"/>
    </row>
    <row r="86" spans="4:21" x14ac:dyDescent="0.15">
      <c r="D86" s="5"/>
      <c r="P86" s="3"/>
      <c r="U86" s="4"/>
    </row>
    <row r="87" spans="4:21" x14ac:dyDescent="0.15">
      <c r="D87" s="5"/>
      <c r="P87" s="3"/>
      <c r="U87" s="4"/>
    </row>
    <row r="88" spans="4:21" x14ac:dyDescent="0.15">
      <c r="D88" s="5"/>
      <c r="P88" s="3"/>
      <c r="U88" s="4"/>
    </row>
    <row r="89" spans="4:21" x14ac:dyDescent="0.15">
      <c r="D89" s="5"/>
      <c r="P89" s="3"/>
      <c r="U89" s="4"/>
    </row>
    <row r="90" spans="4:21" x14ac:dyDescent="0.15">
      <c r="D90" s="5"/>
      <c r="P90" s="3"/>
      <c r="U90" s="4"/>
    </row>
    <row r="91" spans="4:21" x14ac:dyDescent="0.15">
      <c r="D91" s="5"/>
      <c r="P91" s="3"/>
      <c r="U91" s="4"/>
    </row>
    <row r="92" spans="4:21" x14ac:dyDescent="0.15">
      <c r="D92" s="5"/>
      <c r="P92" s="3"/>
      <c r="U92" s="4"/>
    </row>
    <row r="93" spans="4:21" x14ac:dyDescent="0.15">
      <c r="D93" s="5"/>
      <c r="P93" s="3"/>
      <c r="U93" s="4"/>
    </row>
    <row r="94" spans="4:21" x14ac:dyDescent="0.15">
      <c r="D94" s="5"/>
      <c r="P94" s="3"/>
      <c r="U94" s="4"/>
    </row>
    <row r="95" spans="4:21" x14ac:dyDescent="0.15">
      <c r="D95" s="5"/>
      <c r="P95" s="3"/>
      <c r="U95" s="4"/>
    </row>
    <row r="96" spans="4:21" x14ac:dyDescent="0.15">
      <c r="D96" s="5"/>
      <c r="P96" s="3"/>
      <c r="U96" s="4"/>
    </row>
    <row r="97" spans="4:21" x14ac:dyDescent="0.15">
      <c r="D97" s="5"/>
      <c r="P97" s="3"/>
      <c r="U97" s="4"/>
    </row>
    <row r="98" spans="4:21" x14ac:dyDescent="0.15">
      <c r="D98" s="5"/>
      <c r="P98" s="3"/>
      <c r="U98" s="4"/>
    </row>
    <row r="99" spans="4:21" x14ac:dyDescent="0.15">
      <c r="D99" s="5"/>
      <c r="P99" s="3"/>
      <c r="U99" s="4"/>
    </row>
    <row r="100" spans="4:21" x14ac:dyDescent="0.15">
      <c r="D100" s="5"/>
      <c r="P100" s="3"/>
      <c r="U100" s="4"/>
    </row>
    <row r="101" spans="4:21" x14ac:dyDescent="0.15">
      <c r="D101" s="5"/>
      <c r="P101" s="3"/>
      <c r="U101" s="4"/>
    </row>
    <row r="102" spans="4:21" x14ac:dyDescent="0.15">
      <c r="D102" s="5"/>
      <c r="P102" s="3"/>
      <c r="U102" s="4"/>
    </row>
    <row r="103" spans="4:21" x14ac:dyDescent="0.15">
      <c r="D103" s="5"/>
      <c r="P103" s="3"/>
      <c r="U103" s="4"/>
    </row>
    <row r="104" spans="4:21" x14ac:dyDescent="0.15">
      <c r="D104" s="5"/>
      <c r="P104" s="3"/>
      <c r="U104" s="4"/>
    </row>
    <row r="105" spans="4:21" x14ac:dyDescent="0.15">
      <c r="D105" s="5"/>
      <c r="P105" s="3"/>
      <c r="U105" s="4"/>
    </row>
    <row r="106" spans="4:21" x14ac:dyDescent="0.15">
      <c r="D106" s="5"/>
      <c r="P106" s="3"/>
      <c r="U106" s="4"/>
    </row>
    <row r="107" spans="4:21" x14ac:dyDescent="0.15">
      <c r="D107" s="5"/>
      <c r="P107" s="3"/>
      <c r="U107" s="4"/>
    </row>
    <row r="108" spans="4:21" x14ac:dyDescent="0.15">
      <c r="D108" s="5"/>
      <c r="P108" s="3"/>
      <c r="U108" s="4"/>
    </row>
    <row r="109" spans="4:21" x14ac:dyDescent="0.15">
      <c r="D109" s="5"/>
      <c r="P109" s="3"/>
      <c r="U109" s="4"/>
    </row>
    <row r="110" spans="4:21" x14ac:dyDescent="0.15">
      <c r="D110" s="5"/>
      <c r="P110" s="3"/>
      <c r="U110" s="4"/>
    </row>
    <row r="111" spans="4:21" x14ac:dyDescent="0.15">
      <c r="D111" s="5"/>
      <c r="P111" s="3"/>
      <c r="U111" s="4"/>
    </row>
    <row r="112" spans="4:21" x14ac:dyDescent="0.15">
      <c r="D112" s="5"/>
      <c r="P112" s="3"/>
      <c r="U112" s="4"/>
    </row>
    <row r="113" spans="4:21" x14ac:dyDescent="0.15">
      <c r="D113" s="5"/>
      <c r="P113" s="3"/>
      <c r="U113" s="4"/>
    </row>
    <row r="114" spans="4:21" x14ac:dyDescent="0.15">
      <c r="D114" s="5"/>
      <c r="P114" s="3"/>
      <c r="U114" s="4"/>
    </row>
    <row r="115" spans="4:21" x14ac:dyDescent="0.15">
      <c r="D115" s="5"/>
      <c r="P115" s="3"/>
      <c r="U115" s="4"/>
    </row>
    <row r="116" spans="4:21" x14ac:dyDescent="0.15">
      <c r="D116" s="5"/>
      <c r="P116" s="3"/>
      <c r="U116" s="4"/>
    </row>
    <row r="117" spans="4:21" x14ac:dyDescent="0.15">
      <c r="D117" s="5"/>
      <c r="P117" s="3"/>
      <c r="U117" s="4"/>
    </row>
    <row r="118" spans="4:21" x14ac:dyDescent="0.15">
      <c r="D118" s="5"/>
      <c r="P118" s="3"/>
      <c r="U118" s="4"/>
    </row>
    <row r="119" spans="4:21" x14ac:dyDescent="0.15">
      <c r="D119" s="5"/>
      <c r="P119" s="3"/>
      <c r="U119" s="4"/>
    </row>
    <row r="120" spans="4:21" x14ac:dyDescent="0.15">
      <c r="D120" s="5"/>
      <c r="P120" s="3"/>
      <c r="U120" s="4"/>
    </row>
    <row r="121" spans="4:21" x14ac:dyDescent="0.15">
      <c r="D121" s="5"/>
      <c r="P121" s="3"/>
      <c r="U121" s="4"/>
    </row>
    <row r="122" spans="4:21" x14ac:dyDescent="0.15">
      <c r="D122" s="5"/>
      <c r="P122" s="3"/>
      <c r="U122" s="4"/>
    </row>
    <row r="123" spans="4:21" x14ac:dyDescent="0.15">
      <c r="D123" s="5"/>
      <c r="P123" s="3"/>
      <c r="U123" s="4"/>
    </row>
    <row r="124" spans="4:21" x14ac:dyDescent="0.15">
      <c r="D124" s="5"/>
      <c r="P124" s="3"/>
      <c r="U124" s="4"/>
    </row>
    <row r="125" spans="4:21" x14ac:dyDescent="0.15">
      <c r="D125" s="5"/>
      <c r="P125" s="3"/>
      <c r="U125" s="4"/>
    </row>
    <row r="126" spans="4:21" x14ac:dyDescent="0.15">
      <c r="D126" s="5"/>
      <c r="P126" s="3"/>
      <c r="U126" s="4"/>
    </row>
    <row r="127" spans="4:21" x14ac:dyDescent="0.15">
      <c r="D127" s="5"/>
      <c r="P127" s="3"/>
      <c r="U127" s="4"/>
    </row>
    <row r="128" spans="4:21" x14ac:dyDescent="0.15">
      <c r="D128" s="5"/>
      <c r="P128" s="3"/>
      <c r="U128" s="4"/>
    </row>
    <row r="129" spans="4:21" x14ac:dyDescent="0.15">
      <c r="D129" s="5"/>
      <c r="P129" s="3"/>
      <c r="U129" s="4"/>
    </row>
    <row r="130" spans="4:21" x14ac:dyDescent="0.15">
      <c r="D130" s="5"/>
      <c r="P130" s="3"/>
      <c r="U130" s="4"/>
    </row>
    <row r="131" spans="4:21" x14ac:dyDescent="0.15">
      <c r="D131" s="5"/>
      <c r="P131" s="3"/>
      <c r="U131" s="4"/>
    </row>
    <row r="132" spans="4:21" x14ac:dyDescent="0.15">
      <c r="D132" s="5"/>
      <c r="P132" s="3"/>
      <c r="U132" s="4"/>
    </row>
    <row r="133" spans="4:21" x14ac:dyDescent="0.15">
      <c r="D133" s="5"/>
      <c r="P133" s="3"/>
      <c r="U133" s="4"/>
    </row>
    <row r="134" spans="4:21" x14ac:dyDescent="0.15">
      <c r="D134" s="5"/>
      <c r="P134" s="3"/>
      <c r="U134" s="4"/>
    </row>
    <row r="135" spans="4:21" x14ac:dyDescent="0.15">
      <c r="D135" s="5"/>
      <c r="P135" s="3"/>
      <c r="U135" s="4"/>
    </row>
    <row r="136" spans="4:21" x14ac:dyDescent="0.15">
      <c r="D136" s="5"/>
      <c r="P136" s="3"/>
      <c r="U136" s="4"/>
    </row>
    <row r="137" spans="4:21" x14ac:dyDescent="0.15">
      <c r="D137" s="5"/>
      <c r="P137" s="3"/>
      <c r="U137" s="4"/>
    </row>
    <row r="138" spans="4:21" x14ac:dyDescent="0.15">
      <c r="D138" s="5"/>
      <c r="P138" s="3"/>
      <c r="U138" s="4"/>
    </row>
    <row r="139" spans="4:21" x14ac:dyDescent="0.15">
      <c r="D139" s="5"/>
      <c r="P139" s="3"/>
      <c r="U139" s="4"/>
    </row>
    <row r="140" spans="4:21" x14ac:dyDescent="0.15">
      <c r="D140" s="5"/>
      <c r="P140" s="3"/>
      <c r="U140" s="4"/>
    </row>
    <row r="141" spans="4:21" x14ac:dyDescent="0.15">
      <c r="D141" s="5"/>
      <c r="P141" s="3"/>
      <c r="U141" s="4"/>
    </row>
    <row r="142" spans="4:21" x14ac:dyDescent="0.15">
      <c r="D142" s="5"/>
      <c r="P142" s="3"/>
      <c r="U142" s="4"/>
    </row>
    <row r="143" spans="4:21" x14ac:dyDescent="0.15">
      <c r="D143" s="5"/>
      <c r="P143" s="3"/>
      <c r="U143" s="4"/>
    </row>
    <row r="144" spans="4:21" x14ac:dyDescent="0.15">
      <c r="D144" s="5"/>
      <c r="P144" s="3"/>
      <c r="U144" s="4"/>
    </row>
    <row r="145" spans="4:21" x14ac:dyDescent="0.15">
      <c r="D145" s="5"/>
      <c r="P145" s="3"/>
      <c r="U145" s="4"/>
    </row>
    <row r="146" spans="4:21" x14ac:dyDescent="0.15">
      <c r="D146" s="5"/>
      <c r="P146" s="3"/>
      <c r="U146" s="4"/>
    </row>
    <row r="147" spans="4:21" x14ac:dyDescent="0.15">
      <c r="D147" s="5"/>
      <c r="P147" s="3"/>
      <c r="U147" s="4"/>
    </row>
    <row r="148" spans="4:21" x14ac:dyDescent="0.15">
      <c r="D148" s="5"/>
      <c r="P148" s="3"/>
      <c r="U148" s="4"/>
    </row>
    <row r="149" spans="4:21" x14ac:dyDescent="0.15">
      <c r="D149" s="5"/>
      <c r="P149" s="3"/>
      <c r="U149" s="4"/>
    </row>
    <row r="150" spans="4:21" x14ac:dyDescent="0.15">
      <c r="D150" s="5"/>
      <c r="P150" s="3"/>
      <c r="U150" s="4"/>
    </row>
    <row r="151" spans="4:21" x14ac:dyDescent="0.15">
      <c r="D151" s="5"/>
      <c r="P151" s="3"/>
      <c r="U151" s="4"/>
    </row>
    <row r="152" spans="4:21" x14ac:dyDescent="0.15">
      <c r="D152" s="5"/>
      <c r="P152" s="3"/>
      <c r="U152" s="4"/>
    </row>
    <row r="153" spans="4:21" x14ac:dyDescent="0.15">
      <c r="D153" s="5"/>
      <c r="P153" s="3"/>
      <c r="U153" s="4"/>
    </row>
    <row r="154" spans="4:21" x14ac:dyDescent="0.15">
      <c r="D154" s="5"/>
      <c r="P154" s="3"/>
      <c r="U154" s="4"/>
    </row>
    <row r="155" spans="4:21" x14ac:dyDescent="0.15">
      <c r="D155" s="5"/>
      <c r="P155" s="3"/>
      <c r="U155" s="4"/>
    </row>
    <row r="156" spans="4:21" x14ac:dyDescent="0.15">
      <c r="D156" s="5"/>
      <c r="P156" s="3"/>
      <c r="U156" s="4"/>
    </row>
    <row r="157" spans="4:21" x14ac:dyDescent="0.15">
      <c r="D157" s="5"/>
      <c r="P157" s="3"/>
      <c r="U157" s="4"/>
    </row>
    <row r="158" spans="4:21" x14ac:dyDescent="0.15">
      <c r="D158" s="5"/>
      <c r="P158" s="3"/>
      <c r="U158" s="4"/>
    </row>
    <row r="159" spans="4:21" x14ac:dyDescent="0.15">
      <c r="D159" s="5"/>
      <c r="P159" s="3"/>
      <c r="U159" s="4"/>
    </row>
    <row r="160" spans="4:21" x14ac:dyDescent="0.15">
      <c r="D160" s="5"/>
      <c r="P160" s="3"/>
      <c r="U160" s="4"/>
    </row>
    <row r="161" spans="4:21" x14ac:dyDescent="0.15">
      <c r="D161" s="5"/>
      <c r="P161" s="3"/>
      <c r="U161" s="4"/>
    </row>
    <row r="162" spans="4:21" x14ac:dyDescent="0.15">
      <c r="D162" s="5"/>
      <c r="P162" s="3"/>
      <c r="U162" s="4"/>
    </row>
    <row r="163" spans="4:21" x14ac:dyDescent="0.15">
      <c r="D163" s="5"/>
      <c r="P163" s="3"/>
      <c r="U163" s="4"/>
    </row>
    <row r="164" spans="4:21" x14ac:dyDescent="0.15">
      <c r="D164" s="5"/>
      <c r="P164" s="3"/>
      <c r="U164" s="4"/>
    </row>
    <row r="165" spans="4:21" x14ac:dyDescent="0.15">
      <c r="D165" s="5"/>
      <c r="P165" s="3"/>
      <c r="U165" s="4"/>
    </row>
    <row r="166" spans="4:21" x14ac:dyDescent="0.15">
      <c r="D166" s="5"/>
      <c r="P166" s="3"/>
      <c r="U166" s="4"/>
    </row>
    <row r="167" spans="4:21" x14ac:dyDescent="0.15">
      <c r="D167" s="5"/>
      <c r="P167" s="3"/>
      <c r="U167" s="4"/>
    </row>
    <row r="168" spans="4:21" x14ac:dyDescent="0.15">
      <c r="D168" s="5"/>
      <c r="P168" s="3"/>
      <c r="U168" s="4"/>
    </row>
    <row r="169" spans="4:21" x14ac:dyDescent="0.15">
      <c r="D169" s="5"/>
      <c r="P169" s="3"/>
      <c r="U169" s="4"/>
    </row>
    <row r="170" spans="4:21" x14ac:dyDescent="0.15">
      <c r="D170" s="5"/>
      <c r="P170" s="3"/>
      <c r="U170" s="4"/>
    </row>
    <row r="171" spans="4:21" x14ac:dyDescent="0.15">
      <c r="D171" s="5"/>
      <c r="P171" s="3"/>
      <c r="U171" s="4"/>
    </row>
    <row r="172" spans="4:21" x14ac:dyDescent="0.15">
      <c r="D172" s="5"/>
      <c r="P172" s="3"/>
      <c r="U172" s="4"/>
    </row>
    <row r="173" spans="4:21" x14ac:dyDescent="0.15">
      <c r="D173" s="5"/>
      <c r="P173" s="3"/>
      <c r="U173" s="4"/>
    </row>
    <row r="174" spans="4:21" x14ac:dyDescent="0.15">
      <c r="D174" s="5"/>
      <c r="P174" s="3"/>
      <c r="U174" s="4"/>
    </row>
    <row r="175" spans="4:21" x14ac:dyDescent="0.15">
      <c r="D175" s="5"/>
      <c r="P175" s="3"/>
      <c r="U175" s="4"/>
    </row>
    <row r="176" spans="4:21" x14ac:dyDescent="0.15">
      <c r="D176" s="5"/>
      <c r="P176" s="3"/>
      <c r="U176" s="4"/>
    </row>
    <row r="177" spans="4:21" x14ac:dyDescent="0.15">
      <c r="D177" s="5"/>
      <c r="P177" s="3"/>
      <c r="U177" s="4"/>
    </row>
    <row r="178" spans="4:21" x14ac:dyDescent="0.15">
      <c r="D178" s="5"/>
      <c r="P178" s="3"/>
      <c r="U178" s="4"/>
    </row>
    <row r="179" spans="4:21" x14ac:dyDescent="0.15">
      <c r="D179" s="5"/>
      <c r="P179" s="3"/>
      <c r="U179" s="4"/>
    </row>
    <row r="180" spans="4:21" x14ac:dyDescent="0.15">
      <c r="D180" s="5"/>
      <c r="P180" s="3"/>
      <c r="U180" s="4"/>
    </row>
    <row r="181" spans="4:21" x14ac:dyDescent="0.15">
      <c r="D181" s="5"/>
      <c r="P181" s="3"/>
      <c r="U181" s="4"/>
    </row>
    <row r="182" spans="4:21" x14ac:dyDescent="0.15">
      <c r="D182" s="5"/>
      <c r="P182" s="3"/>
      <c r="U182" s="4"/>
    </row>
    <row r="183" spans="4:21" x14ac:dyDescent="0.15">
      <c r="D183" s="5"/>
      <c r="P183" s="3"/>
      <c r="U183" s="4"/>
    </row>
    <row r="184" spans="4:21" x14ac:dyDescent="0.15">
      <c r="D184" s="5"/>
      <c r="P184" s="3"/>
      <c r="U184" s="4"/>
    </row>
    <row r="185" spans="4:21" x14ac:dyDescent="0.15">
      <c r="D185" s="5"/>
      <c r="P185" s="3"/>
      <c r="U185" s="4"/>
    </row>
    <row r="186" spans="4:21" x14ac:dyDescent="0.15">
      <c r="D186" s="5"/>
      <c r="P186" s="3"/>
      <c r="U186" s="4"/>
    </row>
    <row r="187" spans="4:21" x14ac:dyDescent="0.15">
      <c r="D187" s="5"/>
      <c r="P187" s="3"/>
      <c r="U187" s="4"/>
    </row>
    <row r="188" spans="4:21" x14ac:dyDescent="0.15">
      <c r="D188" s="5"/>
      <c r="P188" s="3"/>
      <c r="U188" s="4"/>
    </row>
    <row r="189" spans="4:21" x14ac:dyDescent="0.15">
      <c r="D189" s="5"/>
      <c r="P189" s="3"/>
      <c r="U189" s="4"/>
    </row>
    <row r="190" spans="4:21" x14ac:dyDescent="0.15">
      <c r="D190" s="5"/>
      <c r="P190" s="3"/>
      <c r="U190" s="4"/>
    </row>
    <row r="191" spans="4:21" x14ac:dyDescent="0.15">
      <c r="D191" s="5"/>
      <c r="P191" s="3"/>
      <c r="U191" s="4"/>
    </row>
    <row r="192" spans="4:21" x14ac:dyDescent="0.15">
      <c r="D192" s="5"/>
      <c r="P192" s="3"/>
      <c r="U192" s="4"/>
    </row>
    <row r="193" spans="4:21" x14ac:dyDescent="0.15">
      <c r="D193" s="5"/>
      <c r="P193" s="3"/>
      <c r="U193" s="4"/>
    </row>
    <row r="194" spans="4:21" x14ac:dyDescent="0.15">
      <c r="D194" s="5"/>
      <c r="P194" s="3"/>
      <c r="U194" s="4"/>
    </row>
    <row r="195" spans="4:21" x14ac:dyDescent="0.15">
      <c r="D195" s="5"/>
      <c r="P195" s="3"/>
      <c r="U195" s="4"/>
    </row>
    <row r="196" spans="4:21" x14ac:dyDescent="0.15">
      <c r="D196" s="5"/>
      <c r="P196" s="3"/>
      <c r="U196" s="4"/>
    </row>
    <row r="197" spans="4:21" x14ac:dyDescent="0.15">
      <c r="D197" s="5"/>
      <c r="P197" s="3"/>
      <c r="U197" s="4"/>
    </row>
    <row r="198" spans="4:21" x14ac:dyDescent="0.15">
      <c r="D198" s="5"/>
      <c r="P198" s="3"/>
      <c r="U198" s="4"/>
    </row>
    <row r="199" spans="4:21" x14ac:dyDescent="0.15">
      <c r="D199" s="5"/>
      <c r="P199" s="3"/>
      <c r="U199" s="4"/>
    </row>
    <row r="200" spans="4:21" x14ac:dyDescent="0.15">
      <c r="D200" s="5"/>
      <c r="P200" s="3"/>
      <c r="U200" s="4"/>
    </row>
    <row r="201" spans="4:21" x14ac:dyDescent="0.15">
      <c r="D201" s="5"/>
      <c r="P201" s="3"/>
      <c r="U201" s="4"/>
    </row>
    <row r="202" spans="4:21" x14ac:dyDescent="0.15">
      <c r="D202" s="5"/>
      <c r="P202" s="3"/>
      <c r="U202" s="4"/>
    </row>
    <row r="203" spans="4:21" x14ac:dyDescent="0.15">
      <c r="D203" s="5"/>
      <c r="P203" s="3"/>
      <c r="U203" s="4"/>
    </row>
    <row r="204" spans="4:21" x14ac:dyDescent="0.15">
      <c r="D204" s="5"/>
      <c r="P204" s="3"/>
      <c r="U204" s="4"/>
    </row>
    <row r="205" spans="4:21" x14ac:dyDescent="0.15">
      <c r="D205" s="5"/>
      <c r="P205" s="3"/>
      <c r="U205" s="4"/>
    </row>
    <row r="206" spans="4:21" x14ac:dyDescent="0.15">
      <c r="D206" s="5"/>
      <c r="P206" s="3"/>
      <c r="U206" s="4"/>
    </row>
    <row r="207" spans="4:21" x14ac:dyDescent="0.15">
      <c r="D207" s="5"/>
      <c r="P207" s="3"/>
      <c r="U207" s="4"/>
    </row>
    <row r="208" spans="4:21" x14ac:dyDescent="0.15">
      <c r="D208" s="5"/>
      <c r="P208" s="3"/>
      <c r="U208" s="4"/>
    </row>
    <row r="209" spans="4:21" x14ac:dyDescent="0.15">
      <c r="D209" s="5"/>
      <c r="P209" s="3"/>
      <c r="U209" s="4"/>
    </row>
    <row r="210" spans="4:21" x14ac:dyDescent="0.15">
      <c r="D210" s="5"/>
      <c r="P210" s="3"/>
      <c r="U210" s="4"/>
    </row>
    <row r="211" spans="4:21" x14ac:dyDescent="0.15">
      <c r="D211" s="5"/>
      <c r="P211" s="3"/>
      <c r="U211" s="4"/>
    </row>
    <row r="212" spans="4:21" x14ac:dyDescent="0.15">
      <c r="D212" s="5"/>
      <c r="P212" s="3"/>
      <c r="U212" s="4"/>
    </row>
    <row r="213" spans="4:21" x14ac:dyDescent="0.15">
      <c r="D213" s="5"/>
      <c r="P213" s="3"/>
      <c r="U213" s="4"/>
    </row>
    <row r="214" spans="4:21" x14ac:dyDescent="0.15">
      <c r="D214" s="5"/>
      <c r="P214" s="3"/>
      <c r="U214" s="4"/>
    </row>
    <row r="215" spans="4:21" x14ac:dyDescent="0.15">
      <c r="D215" s="5"/>
      <c r="P215" s="3"/>
      <c r="U215" s="4"/>
    </row>
    <row r="216" spans="4:21" x14ac:dyDescent="0.15">
      <c r="D216" s="5"/>
      <c r="P216" s="3"/>
      <c r="U216" s="4"/>
    </row>
    <row r="217" spans="4:21" x14ac:dyDescent="0.15">
      <c r="D217" s="5"/>
      <c r="P217" s="3"/>
      <c r="U217" s="4"/>
    </row>
    <row r="218" spans="4:21" x14ac:dyDescent="0.15">
      <c r="D218" s="5"/>
      <c r="P218" s="3"/>
      <c r="U218" s="4"/>
    </row>
    <row r="219" spans="4:21" x14ac:dyDescent="0.15">
      <c r="D219" s="5"/>
      <c r="P219" s="3"/>
      <c r="U219" s="4"/>
    </row>
    <row r="220" spans="4:21" x14ac:dyDescent="0.15">
      <c r="D220" s="5"/>
      <c r="P220" s="3"/>
      <c r="U220" s="4"/>
    </row>
    <row r="221" spans="4:21" x14ac:dyDescent="0.15">
      <c r="D221" s="5"/>
      <c r="P221" s="3"/>
      <c r="U221" s="4"/>
    </row>
    <row r="222" spans="4:21" x14ac:dyDescent="0.15">
      <c r="D222" s="5"/>
      <c r="P222" s="3"/>
      <c r="U222" s="4"/>
    </row>
    <row r="223" spans="4:21" x14ac:dyDescent="0.15">
      <c r="D223" s="5"/>
      <c r="P223" s="3"/>
      <c r="U223" s="4"/>
    </row>
    <row r="224" spans="4:21" x14ac:dyDescent="0.15">
      <c r="D224" s="5"/>
      <c r="P224" s="3"/>
      <c r="U224" s="4"/>
    </row>
    <row r="225" spans="4:21" x14ac:dyDescent="0.15">
      <c r="D225" s="5"/>
      <c r="P225" s="3"/>
      <c r="U225" s="4"/>
    </row>
    <row r="226" spans="4:21" x14ac:dyDescent="0.15">
      <c r="D226" s="5"/>
      <c r="P226" s="3"/>
      <c r="U226" s="4"/>
    </row>
    <row r="227" spans="4:21" x14ac:dyDescent="0.15">
      <c r="D227" s="5"/>
      <c r="P227" s="3"/>
      <c r="U227" s="4"/>
    </row>
    <row r="228" spans="4:21" x14ac:dyDescent="0.15">
      <c r="D228" s="5"/>
      <c r="P228" s="3"/>
      <c r="U228" s="4"/>
    </row>
    <row r="229" spans="4:21" x14ac:dyDescent="0.15">
      <c r="D229" s="5"/>
      <c r="P229" s="3"/>
      <c r="U229" s="4"/>
    </row>
    <row r="230" spans="4:21" x14ac:dyDescent="0.15">
      <c r="D230" s="5"/>
      <c r="P230" s="3"/>
      <c r="U230" s="4"/>
    </row>
    <row r="231" spans="4:21" x14ac:dyDescent="0.15">
      <c r="D231" s="5"/>
      <c r="P231" s="3"/>
      <c r="U231" s="4"/>
    </row>
    <row r="232" spans="4:21" x14ac:dyDescent="0.15">
      <c r="D232" s="5"/>
      <c r="P232" s="3"/>
      <c r="U232" s="4"/>
    </row>
    <row r="233" spans="4:21" x14ac:dyDescent="0.15">
      <c r="D233" s="5"/>
      <c r="P233" s="3"/>
      <c r="U233" s="4"/>
    </row>
    <row r="234" spans="4:21" x14ac:dyDescent="0.15">
      <c r="D234" s="5"/>
      <c r="P234" s="3"/>
      <c r="U234" s="4"/>
    </row>
    <row r="235" spans="4:21" x14ac:dyDescent="0.15">
      <c r="D235" s="5"/>
      <c r="P235" s="3"/>
      <c r="U235" s="4"/>
    </row>
    <row r="236" spans="4:21" x14ac:dyDescent="0.15">
      <c r="D236" s="5"/>
      <c r="P236" s="3"/>
      <c r="U236" s="4"/>
    </row>
    <row r="237" spans="4:21" x14ac:dyDescent="0.15">
      <c r="D237" s="5"/>
      <c r="P237" s="3"/>
      <c r="U237" s="4"/>
    </row>
    <row r="238" spans="4:21" x14ac:dyDescent="0.15">
      <c r="D238" s="5"/>
      <c r="P238" s="3"/>
      <c r="U238" s="4"/>
    </row>
    <row r="239" spans="4:21" x14ac:dyDescent="0.15">
      <c r="D239" s="5"/>
      <c r="P239" s="3"/>
      <c r="U239" s="4"/>
    </row>
    <row r="240" spans="4:21" x14ac:dyDescent="0.15">
      <c r="D240" s="5"/>
      <c r="P240" s="3"/>
      <c r="U240" s="4"/>
    </row>
    <row r="241" spans="4:21" x14ac:dyDescent="0.15">
      <c r="D241" s="5"/>
      <c r="P241" s="3"/>
      <c r="U241" s="4"/>
    </row>
    <row r="242" spans="4:21" x14ac:dyDescent="0.15">
      <c r="D242" s="5"/>
      <c r="P242" s="3"/>
      <c r="U242" s="4"/>
    </row>
    <row r="243" spans="4:21" x14ac:dyDescent="0.15">
      <c r="D243" s="5"/>
      <c r="P243" s="3"/>
      <c r="U243" s="4"/>
    </row>
    <row r="244" spans="4:21" x14ac:dyDescent="0.15">
      <c r="D244" s="5"/>
      <c r="P244" s="3"/>
      <c r="U244" s="4"/>
    </row>
    <row r="245" spans="4:21" x14ac:dyDescent="0.15">
      <c r="D245" s="5"/>
      <c r="P245" s="3"/>
      <c r="U245" s="4"/>
    </row>
    <row r="246" spans="4:21" x14ac:dyDescent="0.15">
      <c r="D246" s="5"/>
      <c r="P246" s="3"/>
      <c r="U246" s="4"/>
    </row>
    <row r="247" spans="4:21" x14ac:dyDescent="0.15">
      <c r="D247" s="5"/>
      <c r="P247" s="3"/>
      <c r="U247" s="4"/>
    </row>
    <row r="248" spans="4:21" x14ac:dyDescent="0.15">
      <c r="D248" s="5"/>
      <c r="P248" s="3"/>
      <c r="U248" s="4"/>
    </row>
    <row r="249" spans="4:21" x14ac:dyDescent="0.15">
      <c r="D249" s="5"/>
      <c r="P249" s="3"/>
      <c r="U249" s="4"/>
    </row>
    <row r="250" spans="4:21" x14ac:dyDescent="0.15">
      <c r="D250" s="5"/>
      <c r="P250" s="3"/>
      <c r="U250" s="4"/>
    </row>
    <row r="251" spans="4:21" x14ac:dyDescent="0.15">
      <c r="D251" s="5"/>
      <c r="P251" s="3"/>
      <c r="U251" s="4"/>
    </row>
    <row r="252" spans="4:21" x14ac:dyDescent="0.15">
      <c r="D252" s="5"/>
      <c r="P252" s="3"/>
      <c r="U252" s="4"/>
    </row>
    <row r="253" spans="4:21" x14ac:dyDescent="0.15">
      <c r="D253" s="5"/>
      <c r="P253" s="3"/>
      <c r="U253" s="4"/>
    </row>
    <row r="254" spans="4:21" x14ac:dyDescent="0.15">
      <c r="D254" s="5"/>
      <c r="P254" s="3"/>
      <c r="U254" s="4"/>
    </row>
    <row r="255" spans="4:21" x14ac:dyDescent="0.15">
      <c r="D255" s="5"/>
      <c r="P255" s="3"/>
      <c r="U255" s="4"/>
    </row>
    <row r="256" spans="4:21" x14ac:dyDescent="0.15">
      <c r="D256" s="5"/>
      <c r="P256" s="3"/>
      <c r="U256" s="4"/>
    </row>
    <row r="257" spans="4:21" x14ac:dyDescent="0.15">
      <c r="D257" s="5"/>
      <c r="P257" s="3"/>
      <c r="U257" s="4"/>
    </row>
    <row r="258" spans="4:21" x14ac:dyDescent="0.15">
      <c r="D258" s="5"/>
      <c r="P258" s="3"/>
      <c r="U258" s="4"/>
    </row>
    <row r="259" spans="4:21" x14ac:dyDescent="0.15">
      <c r="D259" s="5"/>
      <c r="P259" s="3"/>
      <c r="U259" s="4"/>
    </row>
    <row r="260" spans="4:21" x14ac:dyDescent="0.15">
      <c r="D260" s="5"/>
      <c r="P260" s="3"/>
      <c r="U260" s="4"/>
    </row>
    <row r="261" spans="4:21" x14ac:dyDescent="0.15">
      <c r="D261" s="5"/>
      <c r="P261" s="3"/>
      <c r="U261" s="4"/>
    </row>
    <row r="262" spans="4:21" x14ac:dyDescent="0.15">
      <c r="D262" s="5"/>
      <c r="P262" s="3"/>
      <c r="U262" s="4"/>
    </row>
    <row r="263" spans="4:21" x14ac:dyDescent="0.15">
      <c r="D263" s="5"/>
      <c r="P263" s="3"/>
      <c r="U263" s="4"/>
    </row>
    <row r="264" spans="4:21" x14ac:dyDescent="0.15">
      <c r="D264" s="5"/>
      <c r="P264" s="3"/>
      <c r="U264" s="4"/>
    </row>
    <row r="265" spans="4:21" x14ac:dyDescent="0.15">
      <c r="D265" s="5"/>
      <c r="P265" s="3"/>
      <c r="U265" s="4"/>
    </row>
    <row r="266" spans="4:21" x14ac:dyDescent="0.15">
      <c r="D266" s="5"/>
      <c r="P266" s="3"/>
      <c r="U266" s="4"/>
    </row>
    <row r="267" spans="4:21" x14ac:dyDescent="0.15">
      <c r="D267" s="5"/>
      <c r="P267" s="3"/>
      <c r="U267" s="4"/>
    </row>
    <row r="268" spans="4:21" x14ac:dyDescent="0.15">
      <c r="D268" s="5"/>
      <c r="P268" s="3"/>
      <c r="U268" s="4"/>
    </row>
    <row r="269" spans="4:21" x14ac:dyDescent="0.15">
      <c r="D269" s="5"/>
      <c r="P269" s="3"/>
      <c r="U269" s="4"/>
    </row>
    <row r="270" spans="4:21" x14ac:dyDescent="0.15">
      <c r="D270" s="5"/>
      <c r="P270" s="3"/>
      <c r="U270" s="4"/>
    </row>
    <row r="271" spans="4:21" x14ac:dyDescent="0.15">
      <c r="D271" s="5"/>
      <c r="P271" s="3"/>
      <c r="U271" s="4"/>
    </row>
    <row r="272" spans="4:21" x14ac:dyDescent="0.15">
      <c r="D272" s="5"/>
      <c r="P272" s="3"/>
      <c r="U272" s="4"/>
    </row>
    <row r="273" spans="4:21" x14ac:dyDescent="0.15">
      <c r="D273" s="5"/>
      <c r="P273" s="3"/>
      <c r="U273" s="4"/>
    </row>
    <row r="274" spans="4:21" x14ac:dyDescent="0.15">
      <c r="D274" s="5"/>
      <c r="P274" s="3"/>
      <c r="U274" s="4"/>
    </row>
    <row r="275" spans="4:21" x14ac:dyDescent="0.15">
      <c r="D275" s="5"/>
      <c r="P275" s="3"/>
      <c r="U275" s="4"/>
    </row>
    <row r="276" spans="4:21" x14ac:dyDescent="0.15">
      <c r="D276" s="5"/>
      <c r="P276" s="3"/>
      <c r="U276" s="4"/>
    </row>
    <row r="277" spans="4:21" x14ac:dyDescent="0.15">
      <c r="D277" s="5"/>
      <c r="P277" s="3"/>
      <c r="U277" s="4"/>
    </row>
    <row r="278" spans="4:21" x14ac:dyDescent="0.15">
      <c r="D278" s="5"/>
      <c r="P278" s="3"/>
      <c r="U278" s="4"/>
    </row>
    <row r="279" spans="4:21" x14ac:dyDescent="0.15">
      <c r="D279" s="5"/>
      <c r="P279" s="3"/>
      <c r="U279" s="4"/>
    </row>
    <row r="280" spans="4:21" x14ac:dyDescent="0.15">
      <c r="D280" s="5"/>
      <c r="P280" s="3"/>
      <c r="U280" s="4"/>
    </row>
    <row r="281" spans="4:21" x14ac:dyDescent="0.15">
      <c r="D281" s="5"/>
      <c r="P281" s="3"/>
      <c r="U281" s="4"/>
    </row>
    <row r="282" spans="4:21" x14ac:dyDescent="0.15">
      <c r="D282" s="5"/>
      <c r="P282" s="3"/>
      <c r="U282" s="4"/>
    </row>
    <row r="283" spans="4:21" x14ac:dyDescent="0.15">
      <c r="D283" s="5"/>
      <c r="P283" s="3"/>
      <c r="U283" s="4"/>
    </row>
    <row r="284" spans="4:21" x14ac:dyDescent="0.15">
      <c r="D284" s="5"/>
      <c r="P284" s="3"/>
      <c r="U284" s="4"/>
    </row>
    <row r="285" spans="4:21" x14ac:dyDescent="0.15">
      <c r="D285" s="5"/>
      <c r="P285" s="3"/>
      <c r="U285" s="4"/>
    </row>
    <row r="286" spans="4:21" x14ac:dyDescent="0.15">
      <c r="D286" s="5"/>
      <c r="P286" s="3"/>
      <c r="U286" s="4"/>
    </row>
    <row r="287" spans="4:21" x14ac:dyDescent="0.15">
      <c r="D287" s="5"/>
      <c r="P287" s="3"/>
      <c r="U287" s="4"/>
    </row>
    <row r="288" spans="4:21" x14ac:dyDescent="0.15">
      <c r="D288" s="5"/>
      <c r="P288" s="3"/>
      <c r="U288" s="4"/>
    </row>
    <row r="289" spans="4:21" x14ac:dyDescent="0.15">
      <c r="D289" s="5"/>
      <c r="P289" s="3"/>
      <c r="U289" s="4"/>
    </row>
    <row r="290" spans="4:21" x14ac:dyDescent="0.15">
      <c r="D290" s="5"/>
      <c r="P290" s="3"/>
      <c r="U290" s="4"/>
    </row>
    <row r="291" spans="4:21" x14ac:dyDescent="0.15">
      <c r="D291" s="5"/>
      <c r="P291" s="3"/>
      <c r="U291" s="4"/>
    </row>
    <row r="292" spans="4:21" x14ac:dyDescent="0.15">
      <c r="D292" s="5"/>
      <c r="P292" s="3"/>
      <c r="U292" s="4"/>
    </row>
    <row r="293" spans="4:21" x14ac:dyDescent="0.15">
      <c r="D293" s="5"/>
      <c r="P293" s="3"/>
      <c r="U293" s="4"/>
    </row>
    <row r="294" spans="4:21" x14ac:dyDescent="0.15">
      <c r="D294" s="5"/>
      <c r="P294" s="3"/>
      <c r="U294" s="4"/>
    </row>
    <row r="295" spans="4:21" x14ac:dyDescent="0.15">
      <c r="D295" s="5"/>
      <c r="P295" s="3"/>
      <c r="U295" s="4"/>
    </row>
    <row r="296" spans="4:21" x14ac:dyDescent="0.15">
      <c r="D296" s="5"/>
      <c r="P296" s="3"/>
      <c r="U296" s="4"/>
    </row>
    <row r="297" spans="4:21" x14ac:dyDescent="0.15">
      <c r="D297" s="5"/>
      <c r="P297" s="3"/>
      <c r="U297" s="4"/>
    </row>
    <row r="298" spans="4:21" x14ac:dyDescent="0.15">
      <c r="D298" s="5"/>
      <c r="P298" s="3"/>
      <c r="U298" s="4"/>
    </row>
    <row r="299" spans="4:21" x14ac:dyDescent="0.15">
      <c r="D299" s="5"/>
      <c r="P299" s="3"/>
      <c r="U299" s="4"/>
    </row>
    <row r="300" spans="4:21" x14ac:dyDescent="0.15">
      <c r="D300" s="5"/>
      <c r="P300" s="3"/>
      <c r="U300" s="4"/>
    </row>
    <row r="301" spans="4:21" x14ac:dyDescent="0.15">
      <c r="D301" s="5"/>
      <c r="P301" s="3"/>
      <c r="U301" s="4"/>
    </row>
    <row r="302" spans="4:21" x14ac:dyDescent="0.15">
      <c r="D302" s="5"/>
      <c r="P302" s="3"/>
      <c r="U302" s="4"/>
    </row>
    <row r="303" spans="4:21" x14ac:dyDescent="0.15">
      <c r="D303" s="5"/>
      <c r="P303" s="3"/>
      <c r="U303" s="4"/>
    </row>
    <row r="304" spans="4:21" x14ac:dyDescent="0.15">
      <c r="D304" s="5"/>
      <c r="P304" s="3"/>
      <c r="U304" s="4"/>
    </row>
    <row r="305" spans="4:21" x14ac:dyDescent="0.15">
      <c r="D305" s="5"/>
      <c r="P305" s="3"/>
      <c r="U305" s="4"/>
    </row>
    <row r="306" spans="4:21" x14ac:dyDescent="0.15">
      <c r="D306" s="5"/>
      <c r="P306" s="3"/>
      <c r="U306" s="4"/>
    </row>
    <row r="307" spans="4:21" x14ac:dyDescent="0.15">
      <c r="D307" s="5"/>
      <c r="P307" s="3"/>
      <c r="U307" s="4"/>
    </row>
    <row r="308" spans="4:21" x14ac:dyDescent="0.15">
      <c r="D308" s="5"/>
      <c r="P308" s="3"/>
      <c r="U308" s="4"/>
    </row>
    <row r="309" spans="4:21" x14ac:dyDescent="0.15">
      <c r="D309" s="5"/>
      <c r="P309" s="3"/>
      <c r="U309" s="4"/>
    </row>
    <row r="310" spans="4:21" x14ac:dyDescent="0.15">
      <c r="D310" s="5"/>
      <c r="P310" s="3"/>
      <c r="U310" s="4"/>
    </row>
    <row r="311" spans="4:21" x14ac:dyDescent="0.15">
      <c r="D311" s="5"/>
      <c r="P311" s="3"/>
      <c r="U311" s="4"/>
    </row>
    <row r="312" spans="4:21" x14ac:dyDescent="0.15">
      <c r="D312" s="5"/>
      <c r="P312" s="3"/>
      <c r="U312" s="4"/>
    </row>
    <row r="313" spans="4:21" x14ac:dyDescent="0.15">
      <c r="D313" s="5"/>
      <c r="P313" s="3"/>
      <c r="U313" s="4"/>
    </row>
    <row r="314" spans="4:21" x14ac:dyDescent="0.15">
      <c r="D314" s="5"/>
      <c r="P314" s="3"/>
      <c r="U314" s="4"/>
    </row>
    <row r="315" spans="4:21" x14ac:dyDescent="0.15">
      <c r="D315" s="5"/>
      <c r="P315" s="3"/>
      <c r="U315" s="4"/>
    </row>
    <row r="316" spans="4:21" x14ac:dyDescent="0.15">
      <c r="D316" s="5"/>
      <c r="P316" s="3"/>
      <c r="U316" s="4"/>
    </row>
    <row r="317" spans="4:21" x14ac:dyDescent="0.15">
      <c r="D317" s="5"/>
      <c r="P317" s="3"/>
      <c r="U317" s="4"/>
    </row>
    <row r="318" spans="4:21" x14ac:dyDescent="0.15">
      <c r="D318" s="5"/>
      <c r="P318" s="3"/>
      <c r="U318" s="4"/>
    </row>
    <row r="319" spans="4:21" x14ac:dyDescent="0.15">
      <c r="D319" s="5"/>
      <c r="P319" s="3"/>
      <c r="U319" s="4"/>
    </row>
    <row r="320" spans="4:21" x14ac:dyDescent="0.15">
      <c r="D320" s="5"/>
      <c r="P320" s="3"/>
      <c r="U320" s="4"/>
    </row>
    <row r="321" spans="4:21" x14ac:dyDescent="0.15">
      <c r="D321" s="5"/>
      <c r="P321" s="3"/>
      <c r="U321" s="4"/>
    </row>
    <row r="322" spans="4:21" x14ac:dyDescent="0.15">
      <c r="D322" s="5"/>
      <c r="P322" s="3"/>
      <c r="U322" s="4"/>
    </row>
    <row r="323" spans="4:21" x14ac:dyDescent="0.15">
      <c r="D323" s="5"/>
      <c r="P323" s="3"/>
      <c r="U323" s="4"/>
    </row>
    <row r="324" spans="4:21" x14ac:dyDescent="0.15">
      <c r="D324" s="5"/>
      <c r="P324" s="3"/>
      <c r="U324" s="4"/>
    </row>
    <row r="325" spans="4:21" x14ac:dyDescent="0.15">
      <c r="D325" s="5"/>
      <c r="P325" s="3"/>
      <c r="U325" s="4"/>
    </row>
    <row r="326" spans="4:21" x14ac:dyDescent="0.15">
      <c r="D326" s="5"/>
      <c r="P326" s="3"/>
      <c r="U326" s="4"/>
    </row>
    <row r="327" spans="4:21" x14ac:dyDescent="0.15">
      <c r="D327" s="5"/>
      <c r="P327" s="3"/>
      <c r="U327" s="4"/>
    </row>
    <row r="328" spans="4:21" x14ac:dyDescent="0.15">
      <c r="D328" s="5"/>
      <c r="P328" s="3"/>
      <c r="U328" s="4"/>
    </row>
    <row r="329" spans="4:21" x14ac:dyDescent="0.15">
      <c r="D329" s="5"/>
      <c r="P329" s="3"/>
      <c r="U329" s="4"/>
    </row>
    <row r="330" spans="4:21" x14ac:dyDescent="0.15">
      <c r="D330" s="5"/>
      <c r="P330" s="3"/>
      <c r="U330" s="4"/>
    </row>
    <row r="331" spans="4:21" x14ac:dyDescent="0.15">
      <c r="D331" s="5"/>
      <c r="P331" s="3"/>
      <c r="U331" s="4"/>
    </row>
    <row r="332" spans="4:21" x14ac:dyDescent="0.15">
      <c r="D332" s="5"/>
      <c r="P332" s="3"/>
      <c r="U332" s="4"/>
    </row>
    <row r="333" spans="4:21" x14ac:dyDescent="0.15">
      <c r="D333" s="5"/>
      <c r="P333" s="3"/>
      <c r="U333" s="4"/>
    </row>
    <row r="334" spans="4:21" x14ac:dyDescent="0.15">
      <c r="D334" s="5"/>
      <c r="P334" s="3"/>
      <c r="U334" s="4"/>
    </row>
    <row r="335" spans="4:21" x14ac:dyDescent="0.15">
      <c r="D335" s="5"/>
      <c r="P335" s="3"/>
      <c r="U335" s="4"/>
    </row>
    <row r="336" spans="4:21" x14ac:dyDescent="0.15">
      <c r="D336" s="5"/>
      <c r="P336" s="3"/>
      <c r="U336" s="4"/>
    </row>
    <row r="337" spans="4:21" x14ac:dyDescent="0.15">
      <c r="D337" s="5"/>
      <c r="P337" s="3"/>
      <c r="U337" s="4"/>
    </row>
    <row r="338" spans="4:21" x14ac:dyDescent="0.15">
      <c r="D338" s="5"/>
      <c r="P338" s="3"/>
      <c r="U338" s="4"/>
    </row>
    <row r="339" spans="4:21" x14ac:dyDescent="0.15">
      <c r="D339" s="5"/>
      <c r="P339" s="3"/>
      <c r="U339" s="4"/>
    </row>
    <row r="340" spans="4:21" x14ac:dyDescent="0.15">
      <c r="D340" s="5"/>
      <c r="P340" s="3"/>
      <c r="U340" s="4"/>
    </row>
    <row r="341" spans="4:21" x14ac:dyDescent="0.15">
      <c r="D341" s="5"/>
      <c r="P341" s="3"/>
      <c r="U341" s="4"/>
    </row>
    <row r="342" spans="4:21" x14ac:dyDescent="0.15">
      <c r="D342" s="5"/>
      <c r="P342" s="3"/>
      <c r="U342" s="4"/>
    </row>
    <row r="343" spans="4:21" x14ac:dyDescent="0.15">
      <c r="D343" s="5"/>
      <c r="P343" s="3"/>
      <c r="U343" s="4"/>
    </row>
    <row r="344" spans="4:21" x14ac:dyDescent="0.15">
      <c r="D344" s="5"/>
      <c r="P344" s="3"/>
      <c r="U344" s="4"/>
    </row>
    <row r="345" spans="4:21" x14ac:dyDescent="0.15">
      <c r="D345" s="5"/>
      <c r="P345" s="3"/>
      <c r="U345" s="4"/>
    </row>
    <row r="346" spans="4:21" x14ac:dyDescent="0.15">
      <c r="D346" s="5"/>
      <c r="P346" s="3"/>
      <c r="U346" s="4"/>
    </row>
    <row r="347" spans="4:21" x14ac:dyDescent="0.15">
      <c r="D347" s="5"/>
      <c r="P347" s="3"/>
      <c r="U347" s="4"/>
    </row>
    <row r="348" spans="4:21" x14ac:dyDescent="0.15">
      <c r="D348" s="5"/>
      <c r="P348" s="3"/>
      <c r="U348" s="4"/>
    </row>
    <row r="349" spans="4:21" x14ac:dyDescent="0.15">
      <c r="D349" s="5"/>
      <c r="P349" s="3"/>
      <c r="U349" s="4"/>
    </row>
    <row r="350" spans="4:21" x14ac:dyDescent="0.15">
      <c r="D350" s="5"/>
      <c r="P350" s="3"/>
      <c r="U350" s="4"/>
    </row>
    <row r="351" spans="4:21" x14ac:dyDescent="0.15">
      <c r="D351" s="5"/>
      <c r="P351" s="3"/>
      <c r="U351" s="4"/>
    </row>
    <row r="352" spans="4:21" x14ac:dyDescent="0.15">
      <c r="D352" s="5"/>
      <c r="P352" s="3"/>
      <c r="U352" s="4"/>
    </row>
    <row r="353" spans="4:21" x14ac:dyDescent="0.15">
      <c r="D353" s="5"/>
      <c r="P353" s="3"/>
      <c r="U353" s="4"/>
    </row>
    <row r="354" spans="4:21" x14ac:dyDescent="0.15">
      <c r="D354" s="5"/>
      <c r="P354" s="3"/>
      <c r="U354" s="4"/>
    </row>
    <row r="355" spans="4:21" x14ac:dyDescent="0.15">
      <c r="D355" s="5"/>
      <c r="P355" s="3"/>
      <c r="U355" s="4"/>
    </row>
    <row r="356" spans="4:21" x14ac:dyDescent="0.15">
      <c r="D356" s="5"/>
      <c r="P356" s="3"/>
      <c r="U356" s="4"/>
    </row>
    <row r="357" spans="4:21" x14ac:dyDescent="0.15">
      <c r="D357" s="5"/>
      <c r="P357" s="3"/>
      <c r="U357" s="4"/>
    </row>
    <row r="358" spans="4:21" x14ac:dyDescent="0.15">
      <c r="D358" s="5"/>
      <c r="P358" s="3"/>
      <c r="U358" s="4"/>
    </row>
    <row r="359" spans="4:21" x14ac:dyDescent="0.15">
      <c r="D359" s="5"/>
      <c r="P359" s="3"/>
      <c r="U359" s="4"/>
    </row>
    <row r="360" spans="4:21" x14ac:dyDescent="0.15">
      <c r="D360" s="5"/>
      <c r="P360" s="3"/>
      <c r="U360" s="4"/>
    </row>
    <row r="361" spans="4:21" x14ac:dyDescent="0.15">
      <c r="D361" s="5"/>
      <c r="P361" s="3"/>
      <c r="U361" s="4"/>
    </row>
    <row r="362" spans="4:21" x14ac:dyDescent="0.15">
      <c r="D362" s="5"/>
      <c r="P362" s="3"/>
      <c r="U362" s="4"/>
    </row>
    <row r="363" spans="4:21" x14ac:dyDescent="0.15">
      <c r="D363" s="5"/>
      <c r="P363" s="3"/>
      <c r="U363" s="4"/>
    </row>
    <row r="364" spans="4:21" x14ac:dyDescent="0.15">
      <c r="D364" s="5"/>
      <c r="P364" s="3"/>
      <c r="U364" s="4"/>
    </row>
    <row r="365" spans="4:21" x14ac:dyDescent="0.15">
      <c r="D365" s="5"/>
      <c r="P365" s="3"/>
      <c r="U365" s="4"/>
    </row>
    <row r="366" spans="4:21" x14ac:dyDescent="0.15">
      <c r="D366" s="5"/>
      <c r="P366" s="3"/>
      <c r="U366" s="4"/>
    </row>
    <row r="367" spans="4:21" x14ac:dyDescent="0.15">
      <c r="D367" s="5"/>
      <c r="P367" s="3"/>
      <c r="U367" s="4"/>
    </row>
    <row r="368" spans="4:21" x14ac:dyDescent="0.15">
      <c r="D368" s="5"/>
      <c r="P368" s="3"/>
      <c r="U368" s="4"/>
    </row>
    <row r="369" spans="4:21" x14ac:dyDescent="0.15">
      <c r="D369" s="5"/>
      <c r="P369" s="3"/>
      <c r="U369" s="4"/>
    </row>
    <row r="370" spans="4:21" x14ac:dyDescent="0.15">
      <c r="D370" s="5"/>
      <c r="P370" s="3"/>
      <c r="U370" s="4"/>
    </row>
    <row r="371" spans="4:21" x14ac:dyDescent="0.15">
      <c r="D371" s="5"/>
      <c r="P371" s="3"/>
      <c r="U371" s="4"/>
    </row>
    <row r="372" spans="4:21" x14ac:dyDescent="0.15">
      <c r="D372" s="5"/>
      <c r="P372" s="3"/>
      <c r="U372" s="4"/>
    </row>
    <row r="373" spans="4:21" x14ac:dyDescent="0.15">
      <c r="D373" s="5"/>
      <c r="P373" s="3"/>
      <c r="U373" s="4"/>
    </row>
    <row r="374" spans="4:21" x14ac:dyDescent="0.15">
      <c r="D374" s="5"/>
      <c r="P374" s="3"/>
      <c r="U374" s="4"/>
    </row>
    <row r="375" spans="4:21" x14ac:dyDescent="0.15">
      <c r="D375" s="5"/>
      <c r="P375" s="3"/>
      <c r="U375" s="4"/>
    </row>
    <row r="376" spans="4:21" x14ac:dyDescent="0.15">
      <c r="D376" s="5"/>
      <c r="P376" s="3"/>
      <c r="U376" s="4"/>
    </row>
    <row r="377" spans="4:21" x14ac:dyDescent="0.15">
      <c r="D377" s="5"/>
      <c r="P377" s="3"/>
      <c r="U377" s="4"/>
    </row>
    <row r="378" spans="4:21" x14ac:dyDescent="0.15">
      <c r="D378" s="5"/>
      <c r="P378" s="3"/>
      <c r="U378" s="4"/>
    </row>
    <row r="379" spans="4:21" x14ac:dyDescent="0.15">
      <c r="D379" s="5"/>
      <c r="P379" s="3"/>
      <c r="U379" s="4"/>
    </row>
    <row r="380" spans="4:21" x14ac:dyDescent="0.15">
      <c r="D380" s="5"/>
      <c r="P380" s="3"/>
      <c r="U380" s="4"/>
    </row>
    <row r="381" spans="4:21" x14ac:dyDescent="0.15">
      <c r="D381" s="5"/>
      <c r="P381" s="3"/>
      <c r="U381" s="4"/>
    </row>
    <row r="382" spans="4:21" x14ac:dyDescent="0.15">
      <c r="D382" s="5"/>
      <c r="P382" s="3"/>
      <c r="U382" s="4"/>
    </row>
    <row r="383" spans="4:21" x14ac:dyDescent="0.15">
      <c r="D383" s="5"/>
      <c r="P383" s="3"/>
      <c r="U383" s="4"/>
    </row>
    <row r="384" spans="4:21" x14ac:dyDescent="0.15">
      <c r="D384" s="5"/>
      <c r="P384" s="3"/>
      <c r="U384" s="4"/>
    </row>
    <row r="385" spans="4:21" x14ac:dyDescent="0.15">
      <c r="D385" s="5"/>
      <c r="P385" s="3"/>
      <c r="U385" s="4"/>
    </row>
    <row r="386" spans="4:21" x14ac:dyDescent="0.15">
      <c r="D386" s="5"/>
      <c r="P386" s="3"/>
      <c r="U386" s="4"/>
    </row>
    <row r="387" spans="4:21" x14ac:dyDescent="0.15">
      <c r="D387" s="5"/>
      <c r="P387" s="3"/>
      <c r="U387" s="4"/>
    </row>
    <row r="388" spans="4:21" x14ac:dyDescent="0.15">
      <c r="D388" s="5"/>
      <c r="P388" s="3"/>
      <c r="U388" s="4"/>
    </row>
    <row r="389" spans="4:21" x14ac:dyDescent="0.15">
      <c r="D389" s="5"/>
      <c r="P389" s="3"/>
      <c r="U389" s="4"/>
    </row>
    <row r="390" spans="4:21" x14ac:dyDescent="0.15">
      <c r="D390" s="5"/>
      <c r="P390" s="3"/>
      <c r="U390" s="4"/>
    </row>
    <row r="391" spans="4:21" x14ac:dyDescent="0.15">
      <c r="D391" s="5"/>
      <c r="P391" s="3"/>
      <c r="U391" s="4"/>
    </row>
    <row r="392" spans="4:21" x14ac:dyDescent="0.15">
      <c r="D392" s="5"/>
      <c r="P392" s="3"/>
      <c r="U392" s="4"/>
    </row>
    <row r="393" spans="4:21" x14ac:dyDescent="0.15">
      <c r="D393" s="5"/>
      <c r="P393" s="3"/>
      <c r="U393" s="4"/>
    </row>
    <row r="394" spans="4:21" x14ac:dyDescent="0.15">
      <c r="D394" s="5"/>
      <c r="P394" s="3"/>
      <c r="U394" s="4"/>
    </row>
    <row r="395" spans="4:21" x14ac:dyDescent="0.15">
      <c r="D395" s="5"/>
      <c r="P395" s="3"/>
      <c r="U395" s="4"/>
    </row>
    <row r="396" spans="4:21" x14ac:dyDescent="0.15">
      <c r="D396" s="5"/>
      <c r="P396" s="3"/>
      <c r="U396" s="4"/>
    </row>
    <row r="397" spans="4:21" x14ac:dyDescent="0.15">
      <c r="D397" s="5"/>
      <c r="P397" s="3"/>
      <c r="U397" s="4"/>
    </row>
    <row r="398" spans="4:21" x14ac:dyDescent="0.15">
      <c r="D398" s="5"/>
      <c r="P398" s="3"/>
      <c r="U398" s="4"/>
    </row>
    <row r="399" spans="4:21" x14ac:dyDescent="0.15">
      <c r="D399" s="5"/>
      <c r="P399" s="3"/>
      <c r="U399" s="4"/>
    </row>
    <row r="400" spans="4:21" x14ac:dyDescent="0.15">
      <c r="D400" s="5"/>
      <c r="P400" s="3"/>
      <c r="U400" s="4"/>
    </row>
    <row r="401" spans="4:21" x14ac:dyDescent="0.15">
      <c r="D401" s="5"/>
      <c r="P401" s="3"/>
      <c r="U401" s="4"/>
    </row>
    <row r="402" spans="4:21" x14ac:dyDescent="0.15">
      <c r="D402" s="5"/>
      <c r="P402" s="3"/>
      <c r="U402" s="4"/>
    </row>
    <row r="403" spans="4:21" x14ac:dyDescent="0.15">
      <c r="D403" s="5"/>
      <c r="P403" s="3"/>
      <c r="U403" s="4"/>
    </row>
    <row r="404" spans="4:21" x14ac:dyDescent="0.15">
      <c r="D404" s="5"/>
      <c r="P404" s="3"/>
      <c r="U404" s="4"/>
    </row>
    <row r="405" spans="4:21" x14ac:dyDescent="0.15">
      <c r="D405" s="5"/>
      <c r="P405" s="3"/>
      <c r="U405" s="4"/>
    </row>
    <row r="406" spans="4:21" x14ac:dyDescent="0.15">
      <c r="D406" s="5"/>
      <c r="P406" s="3"/>
      <c r="U406" s="4"/>
    </row>
    <row r="407" spans="4:21" x14ac:dyDescent="0.15">
      <c r="D407" s="5"/>
      <c r="P407" s="3"/>
      <c r="U407" s="4"/>
    </row>
    <row r="408" spans="4:21" x14ac:dyDescent="0.15">
      <c r="D408" s="5"/>
      <c r="P408" s="3"/>
      <c r="U408" s="4"/>
    </row>
    <row r="409" spans="4:21" x14ac:dyDescent="0.15">
      <c r="D409" s="5"/>
      <c r="P409" s="3"/>
      <c r="U409" s="4"/>
    </row>
    <row r="410" spans="4:21" x14ac:dyDescent="0.15">
      <c r="D410" s="5"/>
      <c r="P410" s="3"/>
      <c r="U410" s="4"/>
    </row>
    <row r="411" spans="4:21" x14ac:dyDescent="0.15">
      <c r="D411" s="5"/>
      <c r="P411" s="3"/>
      <c r="U411" s="4"/>
    </row>
    <row r="412" spans="4:21" x14ac:dyDescent="0.15">
      <c r="D412" s="5"/>
      <c r="P412" s="3"/>
      <c r="U412" s="4"/>
    </row>
    <row r="413" spans="4:21" x14ac:dyDescent="0.15">
      <c r="D413" s="5"/>
      <c r="P413" s="3"/>
      <c r="U413" s="4"/>
    </row>
    <row r="414" spans="4:21" x14ac:dyDescent="0.15">
      <c r="D414" s="5"/>
      <c r="P414" s="3"/>
      <c r="U414" s="4"/>
    </row>
    <row r="415" spans="4:21" x14ac:dyDescent="0.15">
      <c r="D415" s="5"/>
      <c r="P415" s="3"/>
      <c r="U415" s="4"/>
    </row>
    <row r="416" spans="4:21" x14ac:dyDescent="0.15">
      <c r="D416" s="5"/>
      <c r="P416" s="3"/>
      <c r="U416" s="4"/>
    </row>
    <row r="417" spans="4:21" x14ac:dyDescent="0.15">
      <c r="D417" s="5"/>
      <c r="P417" s="3"/>
      <c r="U417" s="4"/>
    </row>
    <row r="418" spans="4:21" x14ac:dyDescent="0.15">
      <c r="D418" s="5"/>
      <c r="P418" s="3"/>
      <c r="U418" s="4"/>
    </row>
    <row r="419" spans="4:21" x14ac:dyDescent="0.15">
      <c r="D419" s="5"/>
      <c r="P419" s="3"/>
      <c r="U419" s="4"/>
    </row>
    <row r="420" spans="4:21" x14ac:dyDescent="0.15">
      <c r="D420" s="5"/>
      <c r="P420" s="3"/>
      <c r="U420" s="4"/>
    </row>
    <row r="421" spans="4:21" x14ac:dyDescent="0.15">
      <c r="D421" s="5"/>
      <c r="P421" s="3"/>
      <c r="U421" s="4"/>
    </row>
    <row r="422" spans="4:21" x14ac:dyDescent="0.15">
      <c r="D422" s="5"/>
      <c r="P422" s="3"/>
      <c r="U422" s="4"/>
    </row>
    <row r="423" spans="4:21" x14ac:dyDescent="0.15">
      <c r="D423" s="5"/>
      <c r="P423" s="3"/>
      <c r="U423" s="4"/>
    </row>
    <row r="424" spans="4:21" x14ac:dyDescent="0.15">
      <c r="D424" s="5"/>
      <c r="P424" s="3"/>
      <c r="U424" s="4"/>
    </row>
    <row r="425" spans="4:21" x14ac:dyDescent="0.15">
      <c r="D425" s="5"/>
      <c r="P425" s="3"/>
      <c r="U425" s="4"/>
    </row>
    <row r="426" spans="4:21" x14ac:dyDescent="0.15">
      <c r="D426" s="5"/>
      <c r="P426" s="3"/>
      <c r="U426" s="4"/>
    </row>
    <row r="427" spans="4:21" x14ac:dyDescent="0.15">
      <c r="D427" s="5"/>
      <c r="P427" s="3"/>
      <c r="U427" s="4"/>
    </row>
    <row r="428" spans="4:21" x14ac:dyDescent="0.15">
      <c r="D428" s="5"/>
      <c r="P428" s="3"/>
      <c r="U428" s="4"/>
    </row>
    <row r="429" spans="4:21" x14ac:dyDescent="0.15">
      <c r="D429" s="5"/>
      <c r="P429" s="3"/>
      <c r="U429" s="4"/>
    </row>
    <row r="430" spans="4:21" x14ac:dyDescent="0.15">
      <c r="D430" s="5"/>
      <c r="P430" s="3"/>
      <c r="U430" s="4"/>
    </row>
    <row r="431" spans="4:21" x14ac:dyDescent="0.15">
      <c r="D431" s="5"/>
      <c r="P431" s="3"/>
      <c r="U431" s="4"/>
    </row>
    <row r="432" spans="4:21" x14ac:dyDescent="0.15">
      <c r="D432" s="5"/>
      <c r="P432" s="3"/>
      <c r="U432" s="4"/>
    </row>
    <row r="433" spans="4:21" x14ac:dyDescent="0.15">
      <c r="D433" s="5"/>
      <c r="P433" s="3"/>
      <c r="U433" s="4"/>
    </row>
    <row r="434" spans="4:21" x14ac:dyDescent="0.15">
      <c r="D434" s="5"/>
      <c r="P434" s="3"/>
      <c r="U434" s="4"/>
    </row>
    <row r="435" spans="4:21" x14ac:dyDescent="0.15">
      <c r="D435" s="5"/>
      <c r="P435" s="3"/>
      <c r="U435" s="4"/>
    </row>
    <row r="436" spans="4:21" x14ac:dyDescent="0.15">
      <c r="D436" s="5"/>
      <c r="P436" s="3"/>
      <c r="U436" s="4"/>
    </row>
    <row r="437" spans="4:21" x14ac:dyDescent="0.15">
      <c r="D437" s="5"/>
      <c r="P437" s="3"/>
      <c r="U437" s="4"/>
    </row>
    <row r="438" spans="4:21" x14ac:dyDescent="0.15">
      <c r="D438" s="5"/>
      <c r="P438" s="3"/>
      <c r="U438" s="4"/>
    </row>
    <row r="439" spans="4:21" x14ac:dyDescent="0.15">
      <c r="D439" s="5"/>
      <c r="P439" s="3"/>
      <c r="U439" s="4"/>
    </row>
    <row r="440" spans="4:21" x14ac:dyDescent="0.15">
      <c r="D440" s="5"/>
      <c r="P440" s="3"/>
      <c r="U440" s="4"/>
    </row>
    <row r="441" spans="4:21" x14ac:dyDescent="0.15">
      <c r="D441" s="5"/>
      <c r="P441" s="3"/>
      <c r="U441" s="4"/>
    </row>
    <row r="442" spans="4:21" x14ac:dyDescent="0.15">
      <c r="D442" s="5"/>
      <c r="P442" s="3"/>
      <c r="U442" s="4"/>
    </row>
    <row r="443" spans="4:21" x14ac:dyDescent="0.15">
      <c r="D443" s="5"/>
      <c r="P443" s="3"/>
      <c r="U443" s="4"/>
    </row>
    <row r="444" spans="4:21" x14ac:dyDescent="0.15">
      <c r="D444" s="5"/>
      <c r="P444" s="3"/>
      <c r="U444" s="4"/>
    </row>
    <row r="445" spans="4:21" x14ac:dyDescent="0.15">
      <c r="D445" s="5"/>
      <c r="P445" s="3"/>
      <c r="U445" s="4"/>
    </row>
    <row r="446" spans="4:21" x14ac:dyDescent="0.15">
      <c r="D446" s="5"/>
      <c r="P446" s="3"/>
      <c r="U446" s="4"/>
    </row>
    <row r="447" spans="4:21" x14ac:dyDescent="0.15">
      <c r="D447" s="5"/>
      <c r="P447" s="3"/>
      <c r="U447" s="4"/>
    </row>
    <row r="448" spans="4:21" x14ac:dyDescent="0.15">
      <c r="D448" s="5"/>
      <c r="P448" s="3"/>
      <c r="U448" s="4"/>
    </row>
    <row r="449" spans="4:21" x14ac:dyDescent="0.15">
      <c r="D449" s="5"/>
      <c r="P449" s="3"/>
      <c r="U449" s="4"/>
    </row>
    <row r="450" spans="4:21" x14ac:dyDescent="0.15">
      <c r="D450" s="5"/>
      <c r="P450" s="3"/>
      <c r="U450" s="4"/>
    </row>
    <row r="451" spans="4:21" x14ac:dyDescent="0.15">
      <c r="D451" s="5"/>
      <c r="P451" s="3"/>
      <c r="U451" s="4"/>
    </row>
    <row r="452" spans="4:21" x14ac:dyDescent="0.15">
      <c r="D452" s="5"/>
      <c r="P452" s="3"/>
      <c r="U452" s="4"/>
    </row>
    <row r="453" spans="4:21" x14ac:dyDescent="0.15">
      <c r="D453" s="5"/>
      <c r="P453" s="3"/>
      <c r="U453" s="4"/>
    </row>
    <row r="454" spans="4:21" x14ac:dyDescent="0.15">
      <c r="D454" s="5"/>
      <c r="P454" s="3"/>
      <c r="U454" s="4"/>
    </row>
    <row r="455" spans="4:21" x14ac:dyDescent="0.15">
      <c r="D455" s="5"/>
      <c r="P455" s="3"/>
      <c r="U455" s="4"/>
    </row>
    <row r="456" spans="4:21" x14ac:dyDescent="0.15">
      <c r="D456" s="5"/>
      <c r="P456" s="3"/>
      <c r="U456" s="4"/>
    </row>
    <row r="457" spans="4:21" x14ac:dyDescent="0.15">
      <c r="D457" s="5"/>
      <c r="P457" s="3"/>
      <c r="U457" s="4"/>
    </row>
    <row r="458" spans="4:21" x14ac:dyDescent="0.15">
      <c r="D458" s="5"/>
      <c r="P458" s="3"/>
      <c r="U458" s="4"/>
    </row>
    <row r="459" spans="4:21" x14ac:dyDescent="0.15">
      <c r="D459" s="5"/>
      <c r="P459" s="3"/>
      <c r="U459" s="4"/>
    </row>
    <row r="460" spans="4:21" x14ac:dyDescent="0.15">
      <c r="D460" s="5"/>
      <c r="P460" s="3"/>
      <c r="U460" s="4"/>
    </row>
    <row r="461" spans="4:21" x14ac:dyDescent="0.15">
      <c r="D461" s="5"/>
      <c r="P461" s="3"/>
      <c r="U461" s="4"/>
    </row>
    <row r="462" spans="4:21" x14ac:dyDescent="0.15">
      <c r="D462" s="5"/>
      <c r="P462" s="3"/>
      <c r="U462" s="4"/>
    </row>
    <row r="463" spans="4:21" x14ac:dyDescent="0.15">
      <c r="D463" s="5"/>
      <c r="P463" s="3"/>
      <c r="U463" s="4"/>
    </row>
    <row r="464" spans="4:21" x14ac:dyDescent="0.15">
      <c r="D464" s="5"/>
      <c r="P464" s="3"/>
      <c r="U464" s="4"/>
    </row>
    <row r="465" spans="4:21" x14ac:dyDescent="0.15">
      <c r="D465" s="5"/>
      <c r="P465" s="3"/>
      <c r="U465" s="4"/>
    </row>
    <row r="466" spans="4:21" x14ac:dyDescent="0.15">
      <c r="D466" s="5"/>
      <c r="P466" s="3"/>
      <c r="U466" s="4"/>
    </row>
    <row r="467" spans="4:21" x14ac:dyDescent="0.15">
      <c r="D467" s="5"/>
      <c r="P467" s="3"/>
      <c r="U467" s="4"/>
    </row>
    <row r="468" spans="4:21" x14ac:dyDescent="0.15">
      <c r="D468" s="5"/>
      <c r="P468" s="3"/>
      <c r="U468" s="4"/>
    </row>
    <row r="469" spans="4:21" x14ac:dyDescent="0.15">
      <c r="D469" s="5"/>
      <c r="P469" s="3"/>
      <c r="U469" s="4"/>
    </row>
    <row r="470" spans="4:21" x14ac:dyDescent="0.15">
      <c r="D470" s="5"/>
      <c r="P470" s="3"/>
      <c r="U470" s="4"/>
    </row>
    <row r="471" spans="4:21" x14ac:dyDescent="0.15">
      <c r="D471" s="5"/>
      <c r="P471" s="3"/>
      <c r="U471" s="4"/>
    </row>
    <row r="472" spans="4:21" x14ac:dyDescent="0.15">
      <c r="D472" s="5"/>
      <c r="P472" s="3"/>
      <c r="U472" s="4"/>
    </row>
    <row r="473" spans="4:21" x14ac:dyDescent="0.15">
      <c r="D473" s="5"/>
      <c r="P473" s="3"/>
      <c r="U473" s="4"/>
    </row>
    <row r="474" spans="4:21" x14ac:dyDescent="0.15">
      <c r="D474" s="5"/>
      <c r="P474" s="3"/>
      <c r="U474" s="4"/>
    </row>
    <row r="475" spans="4:21" x14ac:dyDescent="0.15">
      <c r="D475" s="5"/>
      <c r="P475" s="3"/>
      <c r="U475" s="4"/>
    </row>
    <row r="476" spans="4:21" x14ac:dyDescent="0.15">
      <c r="D476" s="5"/>
      <c r="P476" s="3"/>
      <c r="U476" s="4"/>
    </row>
    <row r="477" spans="4:21" x14ac:dyDescent="0.15">
      <c r="D477" s="5"/>
      <c r="P477" s="3"/>
      <c r="U477" s="4"/>
    </row>
    <row r="478" spans="4:21" x14ac:dyDescent="0.15">
      <c r="D478" s="5"/>
      <c r="P478" s="3"/>
      <c r="U478" s="4"/>
    </row>
    <row r="479" spans="4:21" x14ac:dyDescent="0.15">
      <c r="D479" s="5"/>
      <c r="P479" s="3"/>
      <c r="U479" s="4"/>
    </row>
    <row r="480" spans="4:21" x14ac:dyDescent="0.15">
      <c r="D480" s="5"/>
      <c r="P480" s="3"/>
      <c r="U480" s="4"/>
    </row>
    <row r="481" spans="4:21" x14ac:dyDescent="0.15">
      <c r="D481" s="5"/>
      <c r="P481" s="3"/>
      <c r="U481" s="4"/>
    </row>
    <row r="482" spans="4:21" x14ac:dyDescent="0.15">
      <c r="D482" s="5"/>
      <c r="P482" s="3"/>
      <c r="U482" s="4"/>
    </row>
    <row r="483" spans="4:21" x14ac:dyDescent="0.15">
      <c r="D483" s="5"/>
      <c r="P483" s="3"/>
      <c r="U483" s="4"/>
    </row>
    <row r="484" spans="4:21" x14ac:dyDescent="0.15">
      <c r="D484" s="5"/>
      <c r="P484" s="3"/>
      <c r="U484" s="4"/>
    </row>
    <row r="485" spans="4:21" x14ac:dyDescent="0.15">
      <c r="D485" s="5"/>
      <c r="P485" s="3"/>
      <c r="U485" s="4"/>
    </row>
    <row r="486" spans="4:21" x14ac:dyDescent="0.15">
      <c r="D486" s="5"/>
      <c r="P486" s="3"/>
      <c r="U486" s="4"/>
    </row>
    <row r="487" spans="4:21" x14ac:dyDescent="0.15">
      <c r="D487" s="5"/>
      <c r="P487" s="3"/>
      <c r="U487" s="4"/>
    </row>
    <row r="488" spans="4:21" x14ac:dyDescent="0.15">
      <c r="D488" s="5"/>
      <c r="P488" s="3"/>
      <c r="U488" s="4"/>
    </row>
    <row r="489" spans="4:21" x14ac:dyDescent="0.15">
      <c r="D489" s="5"/>
      <c r="P489" s="3"/>
      <c r="U489" s="4"/>
    </row>
    <row r="490" spans="4:21" x14ac:dyDescent="0.15">
      <c r="D490" s="5"/>
      <c r="P490" s="3"/>
      <c r="U490" s="4"/>
    </row>
    <row r="491" spans="4:21" x14ac:dyDescent="0.15">
      <c r="D491" s="5"/>
      <c r="P491" s="3"/>
      <c r="U491" s="4"/>
    </row>
    <row r="492" spans="4:21" x14ac:dyDescent="0.15">
      <c r="D492" s="5"/>
      <c r="P492" s="3"/>
      <c r="U492" s="4"/>
    </row>
    <row r="493" spans="4:21" x14ac:dyDescent="0.15">
      <c r="D493" s="5"/>
      <c r="P493" s="3"/>
      <c r="U493" s="4"/>
    </row>
    <row r="494" spans="4:21" x14ac:dyDescent="0.15">
      <c r="D494" s="5"/>
      <c r="P494" s="3"/>
      <c r="U494" s="4"/>
    </row>
    <row r="495" spans="4:21" x14ac:dyDescent="0.15">
      <c r="D495" s="5"/>
      <c r="P495" s="3"/>
      <c r="U495" s="4"/>
    </row>
    <row r="496" spans="4:21" x14ac:dyDescent="0.15">
      <c r="D496" s="5"/>
      <c r="P496" s="3"/>
      <c r="U496" s="4"/>
    </row>
    <row r="497" spans="4:21" x14ac:dyDescent="0.15">
      <c r="D497" s="5"/>
      <c r="P497" s="3"/>
      <c r="U497" s="4"/>
    </row>
    <row r="498" spans="4:21" x14ac:dyDescent="0.15">
      <c r="D498" s="5"/>
      <c r="P498" s="3"/>
      <c r="U498" s="4"/>
    </row>
    <row r="499" spans="4:21" x14ac:dyDescent="0.15">
      <c r="D499" s="5"/>
      <c r="P499" s="3"/>
      <c r="U499" s="4"/>
    </row>
    <row r="500" spans="4:21" x14ac:dyDescent="0.15">
      <c r="D500" s="5"/>
      <c r="P500" s="3"/>
      <c r="U500" s="4"/>
    </row>
    <row r="501" spans="4:21" x14ac:dyDescent="0.15">
      <c r="D501" s="5"/>
      <c r="P501" s="3"/>
      <c r="U501" s="4"/>
    </row>
    <row r="502" spans="4:21" x14ac:dyDescent="0.15">
      <c r="D502" s="5"/>
      <c r="P502" s="3"/>
      <c r="U502" s="4"/>
    </row>
    <row r="503" spans="4:21" x14ac:dyDescent="0.15">
      <c r="D503" s="5"/>
      <c r="P503" s="3"/>
      <c r="U503" s="4"/>
    </row>
    <row r="504" spans="4:21" x14ac:dyDescent="0.15">
      <c r="D504" s="5"/>
      <c r="P504" s="3"/>
      <c r="U504" s="4"/>
    </row>
    <row r="505" spans="4:21" x14ac:dyDescent="0.15">
      <c r="D505" s="5"/>
      <c r="P505" s="3"/>
      <c r="U505" s="4"/>
    </row>
    <row r="506" spans="4:21" x14ac:dyDescent="0.15">
      <c r="D506" s="5"/>
      <c r="P506" s="3"/>
      <c r="U506" s="4"/>
    </row>
    <row r="507" spans="4:21" x14ac:dyDescent="0.15">
      <c r="D507" s="5"/>
      <c r="P507" s="3"/>
      <c r="U507" s="4"/>
    </row>
    <row r="508" spans="4:21" x14ac:dyDescent="0.15">
      <c r="D508" s="5"/>
      <c r="P508" s="3"/>
      <c r="U508" s="4"/>
    </row>
    <row r="509" spans="4:21" x14ac:dyDescent="0.15">
      <c r="D509" s="5"/>
      <c r="P509" s="3"/>
      <c r="U509" s="4"/>
    </row>
    <row r="510" spans="4:21" x14ac:dyDescent="0.15">
      <c r="D510" s="5"/>
      <c r="P510" s="3"/>
      <c r="U510" s="4"/>
    </row>
    <row r="511" spans="4:21" x14ac:dyDescent="0.15">
      <c r="D511" s="5"/>
      <c r="P511" s="3"/>
      <c r="U511" s="4"/>
    </row>
    <row r="512" spans="4:21" x14ac:dyDescent="0.15">
      <c r="D512" s="5"/>
      <c r="P512" s="3"/>
      <c r="U512" s="4"/>
    </row>
    <row r="513" spans="4:21" x14ac:dyDescent="0.15">
      <c r="D513" s="5"/>
      <c r="P513" s="3"/>
      <c r="U513" s="4"/>
    </row>
    <row r="514" spans="4:21" x14ac:dyDescent="0.15">
      <c r="D514" s="5"/>
      <c r="P514" s="3"/>
      <c r="U514" s="4"/>
    </row>
    <row r="515" spans="4:21" x14ac:dyDescent="0.15">
      <c r="D515" s="5"/>
      <c r="P515" s="3"/>
      <c r="U515" s="4"/>
    </row>
    <row r="516" spans="4:21" x14ac:dyDescent="0.15">
      <c r="D516" s="5"/>
      <c r="P516" s="3"/>
      <c r="U516" s="4"/>
    </row>
    <row r="517" spans="4:21" x14ac:dyDescent="0.15">
      <c r="D517" s="5"/>
      <c r="P517" s="3"/>
      <c r="U517" s="4"/>
    </row>
    <row r="518" spans="4:21" x14ac:dyDescent="0.15">
      <c r="D518" s="5"/>
      <c r="P518" s="3"/>
      <c r="U518" s="4"/>
    </row>
    <row r="519" spans="4:21" x14ac:dyDescent="0.15">
      <c r="D519" s="5"/>
      <c r="P519" s="3"/>
      <c r="U519" s="4"/>
    </row>
    <row r="520" spans="4:21" x14ac:dyDescent="0.15">
      <c r="D520" s="5"/>
      <c r="P520" s="3"/>
      <c r="U520" s="4"/>
    </row>
    <row r="521" spans="4:21" x14ac:dyDescent="0.15">
      <c r="D521" s="5"/>
      <c r="P521" s="3"/>
      <c r="U521" s="4"/>
    </row>
    <row r="522" spans="4:21" x14ac:dyDescent="0.15">
      <c r="D522" s="5"/>
      <c r="P522" s="3"/>
      <c r="U522" s="4"/>
    </row>
    <row r="523" spans="4:21" x14ac:dyDescent="0.15">
      <c r="D523" s="5"/>
      <c r="P523" s="3"/>
      <c r="U523" s="4"/>
    </row>
    <row r="524" spans="4:21" x14ac:dyDescent="0.15">
      <c r="D524" s="5"/>
      <c r="P524" s="3"/>
      <c r="U524" s="4"/>
    </row>
    <row r="525" spans="4:21" x14ac:dyDescent="0.15">
      <c r="D525" s="5"/>
      <c r="P525" s="3"/>
      <c r="U525" s="4"/>
    </row>
    <row r="526" spans="4:21" x14ac:dyDescent="0.15">
      <c r="D526" s="5"/>
      <c r="P526" s="3"/>
      <c r="U526" s="4"/>
    </row>
    <row r="527" spans="4:21" x14ac:dyDescent="0.15">
      <c r="D527" s="5"/>
      <c r="P527" s="3"/>
      <c r="U527" s="4"/>
    </row>
    <row r="528" spans="4:21" x14ac:dyDescent="0.15">
      <c r="D528" s="5"/>
      <c r="P528" s="3"/>
      <c r="U528" s="4"/>
    </row>
    <row r="529" spans="4:21" x14ac:dyDescent="0.15">
      <c r="D529" s="5"/>
      <c r="P529" s="3"/>
      <c r="U529" s="4"/>
    </row>
    <row r="530" spans="4:21" x14ac:dyDescent="0.15">
      <c r="D530" s="5"/>
      <c r="P530" s="3"/>
      <c r="U530" s="4"/>
    </row>
    <row r="531" spans="4:21" x14ac:dyDescent="0.15">
      <c r="D531" s="5"/>
      <c r="P531" s="3"/>
      <c r="U531" s="4"/>
    </row>
    <row r="532" spans="4:21" x14ac:dyDescent="0.15">
      <c r="D532" s="5"/>
      <c r="P532" s="3"/>
      <c r="U532" s="4"/>
    </row>
    <row r="533" spans="4:21" x14ac:dyDescent="0.15">
      <c r="D533" s="5"/>
      <c r="P533" s="3"/>
      <c r="U533" s="4"/>
    </row>
    <row r="534" spans="4:21" x14ac:dyDescent="0.15">
      <c r="D534" s="5"/>
      <c r="P534" s="3"/>
      <c r="U534" s="4"/>
    </row>
    <row r="535" spans="4:21" x14ac:dyDescent="0.15">
      <c r="D535" s="5"/>
      <c r="P535" s="3"/>
      <c r="U535" s="4"/>
    </row>
    <row r="536" spans="4:21" x14ac:dyDescent="0.15">
      <c r="D536" s="5"/>
      <c r="P536" s="3"/>
      <c r="U536" s="4"/>
    </row>
    <row r="537" spans="4:21" x14ac:dyDescent="0.15">
      <c r="D537" s="5"/>
      <c r="P537" s="3"/>
      <c r="U537" s="4"/>
    </row>
    <row r="538" spans="4:21" x14ac:dyDescent="0.15">
      <c r="D538" s="5"/>
      <c r="P538" s="3"/>
      <c r="U538" s="4"/>
    </row>
    <row r="539" spans="4:21" x14ac:dyDescent="0.15">
      <c r="D539" s="5"/>
      <c r="P539" s="3"/>
      <c r="U539" s="4"/>
    </row>
    <row r="540" spans="4:21" x14ac:dyDescent="0.15">
      <c r="D540" s="5"/>
      <c r="P540" s="3"/>
      <c r="U540" s="4"/>
    </row>
    <row r="541" spans="4:21" x14ac:dyDescent="0.15">
      <c r="D541" s="5"/>
      <c r="P541" s="3"/>
      <c r="U541" s="4"/>
    </row>
    <row r="542" spans="4:21" x14ac:dyDescent="0.15">
      <c r="D542" s="5"/>
      <c r="P542" s="3"/>
      <c r="U542" s="4"/>
    </row>
    <row r="543" spans="4:21" x14ac:dyDescent="0.15">
      <c r="D543" s="5"/>
      <c r="P543" s="3"/>
      <c r="U543" s="4"/>
    </row>
    <row r="544" spans="4:21" x14ac:dyDescent="0.15">
      <c r="D544" s="5"/>
      <c r="P544" s="3"/>
      <c r="U544" s="4"/>
    </row>
    <row r="545" spans="4:21" x14ac:dyDescent="0.15">
      <c r="D545" s="5"/>
      <c r="P545" s="3"/>
      <c r="U545" s="4"/>
    </row>
    <row r="546" spans="4:21" x14ac:dyDescent="0.15">
      <c r="D546" s="5"/>
      <c r="P546" s="3"/>
      <c r="U546" s="4"/>
    </row>
    <row r="547" spans="4:21" x14ac:dyDescent="0.15">
      <c r="D547" s="5"/>
      <c r="P547" s="3"/>
      <c r="U547" s="4"/>
    </row>
    <row r="548" spans="4:21" x14ac:dyDescent="0.15">
      <c r="D548" s="5"/>
      <c r="P548" s="3"/>
      <c r="U548" s="4"/>
    </row>
    <row r="549" spans="4:21" x14ac:dyDescent="0.15">
      <c r="D549" s="5"/>
      <c r="P549" s="3"/>
      <c r="U549" s="4"/>
    </row>
    <row r="550" spans="4:21" x14ac:dyDescent="0.15">
      <c r="D550" s="5"/>
      <c r="P550" s="3"/>
      <c r="U550" s="4"/>
    </row>
    <row r="551" spans="4:21" x14ac:dyDescent="0.15">
      <c r="D551" s="5"/>
      <c r="P551" s="3"/>
      <c r="U551" s="4"/>
    </row>
    <row r="552" spans="4:21" x14ac:dyDescent="0.15">
      <c r="D552" s="5"/>
      <c r="P552" s="3"/>
      <c r="U552" s="4"/>
    </row>
    <row r="553" spans="4:21" x14ac:dyDescent="0.15">
      <c r="D553" s="5"/>
      <c r="P553" s="3"/>
      <c r="U553" s="4"/>
    </row>
    <row r="554" spans="4:21" x14ac:dyDescent="0.15">
      <c r="D554" s="5"/>
      <c r="P554" s="3"/>
      <c r="U554" s="4"/>
    </row>
    <row r="555" spans="4:21" x14ac:dyDescent="0.15">
      <c r="D555" s="5"/>
      <c r="P555" s="3"/>
      <c r="U555" s="4"/>
    </row>
    <row r="556" spans="4:21" x14ac:dyDescent="0.15">
      <c r="D556" s="5"/>
      <c r="P556" s="3"/>
      <c r="U556" s="4"/>
    </row>
    <row r="557" spans="4:21" x14ac:dyDescent="0.15">
      <c r="D557" s="5"/>
      <c r="P557" s="3"/>
      <c r="U557" s="4"/>
    </row>
    <row r="558" spans="4:21" x14ac:dyDescent="0.15">
      <c r="D558" s="5"/>
      <c r="P558" s="3"/>
      <c r="U558" s="4"/>
    </row>
    <row r="559" spans="4:21" x14ac:dyDescent="0.15">
      <c r="D559" s="5"/>
      <c r="P559" s="3"/>
      <c r="U559" s="4"/>
    </row>
    <row r="560" spans="4:21" x14ac:dyDescent="0.15">
      <c r="D560" s="5"/>
      <c r="P560" s="3"/>
      <c r="U560" s="4"/>
    </row>
    <row r="561" spans="4:21" x14ac:dyDescent="0.15">
      <c r="D561" s="5"/>
      <c r="P561" s="3"/>
      <c r="U561" s="4"/>
    </row>
    <row r="562" spans="4:21" x14ac:dyDescent="0.15">
      <c r="D562" s="5"/>
      <c r="P562" s="3"/>
      <c r="U562" s="4"/>
    </row>
    <row r="563" spans="4:21" x14ac:dyDescent="0.15">
      <c r="D563" s="5"/>
      <c r="P563" s="3"/>
      <c r="U563" s="4"/>
    </row>
    <row r="564" spans="4:21" x14ac:dyDescent="0.15">
      <c r="D564" s="5"/>
      <c r="P564" s="3"/>
      <c r="U564" s="4"/>
    </row>
    <row r="565" spans="4:21" x14ac:dyDescent="0.15">
      <c r="D565" s="5"/>
      <c r="P565" s="3"/>
      <c r="U565" s="4"/>
    </row>
    <row r="566" spans="4:21" x14ac:dyDescent="0.15">
      <c r="D566" s="5"/>
      <c r="P566" s="3"/>
      <c r="U566" s="4"/>
    </row>
    <row r="567" spans="4:21" x14ac:dyDescent="0.15">
      <c r="D567" s="5"/>
      <c r="P567" s="3"/>
      <c r="U567" s="4"/>
    </row>
    <row r="568" spans="4:21" x14ac:dyDescent="0.15">
      <c r="D568" s="5"/>
      <c r="P568" s="3"/>
      <c r="U568" s="4"/>
    </row>
    <row r="569" spans="4:21" x14ac:dyDescent="0.15">
      <c r="D569" s="5"/>
      <c r="P569" s="3"/>
      <c r="U569" s="4"/>
    </row>
    <row r="570" spans="4:21" x14ac:dyDescent="0.15">
      <c r="D570" s="5"/>
      <c r="P570" s="3"/>
      <c r="U570" s="4"/>
    </row>
    <row r="571" spans="4:21" x14ac:dyDescent="0.15">
      <c r="D571" s="5"/>
      <c r="P571" s="3"/>
      <c r="U571" s="4"/>
    </row>
    <row r="572" spans="4:21" x14ac:dyDescent="0.15">
      <c r="D572" s="5"/>
      <c r="P572" s="3"/>
      <c r="U572" s="4"/>
    </row>
    <row r="573" spans="4:21" x14ac:dyDescent="0.15">
      <c r="D573" s="5"/>
      <c r="P573" s="3"/>
      <c r="U573" s="4"/>
    </row>
    <row r="574" spans="4:21" x14ac:dyDescent="0.15">
      <c r="D574" s="5"/>
      <c r="P574" s="3"/>
      <c r="U574" s="4"/>
    </row>
    <row r="575" spans="4:21" x14ac:dyDescent="0.15">
      <c r="D575" s="5"/>
      <c r="P575" s="3"/>
      <c r="U575" s="4"/>
    </row>
    <row r="576" spans="4:21" x14ac:dyDescent="0.15">
      <c r="D576" s="5"/>
      <c r="P576" s="3"/>
      <c r="U576" s="4"/>
    </row>
    <row r="577" spans="4:21" x14ac:dyDescent="0.15">
      <c r="D577" s="5"/>
      <c r="P577" s="3"/>
      <c r="U577" s="4"/>
    </row>
    <row r="578" spans="4:21" x14ac:dyDescent="0.15">
      <c r="D578" s="5"/>
      <c r="P578" s="3"/>
      <c r="U578" s="4"/>
    </row>
    <row r="579" spans="4:21" x14ac:dyDescent="0.15">
      <c r="D579" s="5"/>
      <c r="P579" s="3"/>
      <c r="U579" s="4"/>
    </row>
    <row r="580" spans="4:21" x14ac:dyDescent="0.15">
      <c r="D580" s="5"/>
      <c r="P580" s="3"/>
      <c r="U580" s="4"/>
    </row>
    <row r="581" spans="4:21" x14ac:dyDescent="0.15">
      <c r="D581" s="5"/>
      <c r="P581" s="3"/>
      <c r="U581" s="4"/>
    </row>
    <row r="582" spans="4:21" x14ac:dyDescent="0.15">
      <c r="D582" s="5"/>
      <c r="P582" s="3"/>
      <c r="U582" s="4"/>
    </row>
    <row r="583" spans="4:21" x14ac:dyDescent="0.15">
      <c r="D583" s="5"/>
      <c r="P583" s="3"/>
      <c r="U583" s="4"/>
    </row>
    <row r="584" spans="4:21" x14ac:dyDescent="0.15">
      <c r="D584" s="5"/>
      <c r="P584" s="3"/>
      <c r="U584" s="4"/>
    </row>
    <row r="585" spans="4:21" x14ac:dyDescent="0.15">
      <c r="D585" s="5"/>
      <c r="P585" s="3"/>
      <c r="U585" s="4"/>
    </row>
    <row r="586" spans="4:21" x14ac:dyDescent="0.15">
      <c r="D586" s="5"/>
      <c r="P586" s="3"/>
      <c r="U586" s="4"/>
    </row>
    <row r="587" spans="4:21" x14ac:dyDescent="0.15">
      <c r="D587" s="5"/>
      <c r="P587" s="3"/>
      <c r="U587" s="4"/>
    </row>
    <row r="588" spans="4:21" x14ac:dyDescent="0.15">
      <c r="D588" s="5"/>
      <c r="P588" s="3"/>
      <c r="U588" s="4"/>
    </row>
    <row r="589" spans="4:21" x14ac:dyDescent="0.15">
      <c r="D589" s="5"/>
      <c r="P589" s="3"/>
      <c r="U589" s="4"/>
    </row>
    <row r="590" spans="4:21" x14ac:dyDescent="0.15">
      <c r="D590" s="5"/>
      <c r="P590" s="3"/>
      <c r="U590" s="4"/>
    </row>
    <row r="591" spans="4:21" x14ac:dyDescent="0.15">
      <c r="D591" s="5"/>
      <c r="P591" s="3"/>
      <c r="U591" s="4"/>
    </row>
    <row r="592" spans="4:21" x14ac:dyDescent="0.15">
      <c r="D592" s="5"/>
      <c r="P592" s="3"/>
      <c r="U592" s="4"/>
    </row>
    <row r="593" spans="4:21" x14ac:dyDescent="0.15">
      <c r="D593" s="5"/>
      <c r="P593" s="3"/>
      <c r="U593" s="4"/>
    </row>
    <row r="594" spans="4:21" x14ac:dyDescent="0.15">
      <c r="D594" s="5"/>
      <c r="P594" s="3"/>
      <c r="U594" s="4"/>
    </row>
    <row r="595" spans="4:21" x14ac:dyDescent="0.15">
      <c r="D595" s="5"/>
      <c r="P595" s="3"/>
      <c r="U595" s="4"/>
    </row>
    <row r="596" spans="4:21" x14ac:dyDescent="0.15">
      <c r="D596" s="5"/>
      <c r="P596" s="3"/>
      <c r="U596" s="4"/>
    </row>
    <row r="597" spans="4:21" x14ac:dyDescent="0.15">
      <c r="D597" s="5"/>
      <c r="P597" s="3"/>
      <c r="U597" s="4"/>
    </row>
    <row r="598" spans="4:21" x14ac:dyDescent="0.15">
      <c r="D598" s="5"/>
      <c r="P598" s="3"/>
      <c r="U598" s="4"/>
    </row>
    <row r="599" spans="4:21" x14ac:dyDescent="0.15">
      <c r="D599" s="5"/>
      <c r="P599" s="3"/>
      <c r="U599" s="4"/>
    </row>
    <row r="600" spans="4:21" x14ac:dyDescent="0.15">
      <c r="D600" s="5"/>
      <c r="P600" s="3"/>
      <c r="U600" s="4"/>
    </row>
    <row r="601" spans="4:21" x14ac:dyDescent="0.15">
      <c r="D601" s="5"/>
      <c r="P601" s="3"/>
      <c r="U601" s="4"/>
    </row>
    <row r="602" spans="4:21" x14ac:dyDescent="0.15">
      <c r="D602" s="5"/>
      <c r="P602" s="3"/>
      <c r="U602" s="4"/>
    </row>
    <row r="603" spans="4:21" x14ac:dyDescent="0.15">
      <c r="D603" s="5"/>
      <c r="P603" s="3"/>
      <c r="U603" s="4"/>
    </row>
    <row r="604" spans="4:21" x14ac:dyDescent="0.15">
      <c r="D604" s="5"/>
      <c r="P604" s="3"/>
      <c r="U604" s="4"/>
    </row>
    <row r="605" spans="4:21" x14ac:dyDescent="0.15">
      <c r="D605" s="5"/>
      <c r="P605" s="3"/>
      <c r="U605" s="4"/>
    </row>
    <row r="606" spans="4:21" x14ac:dyDescent="0.15">
      <c r="D606" s="5"/>
      <c r="P606" s="3"/>
      <c r="U606" s="4"/>
    </row>
    <row r="607" spans="4:21" x14ac:dyDescent="0.15">
      <c r="D607" s="5"/>
      <c r="P607" s="3"/>
      <c r="U607" s="4"/>
    </row>
    <row r="608" spans="4:21" x14ac:dyDescent="0.15">
      <c r="D608" s="5"/>
      <c r="P608" s="3"/>
      <c r="U608" s="4"/>
    </row>
    <row r="609" spans="4:21" x14ac:dyDescent="0.15">
      <c r="D609" s="5"/>
      <c r="P609" s="3"/>
      <c r="U609" s="4"/>
    </row>
    <row r="610" spans="4:21" x14ac:dyDescent="0.15">
      <c r="D610" s="5"/>
      <c r="P610" s="3"/>
      <c r="U610" s="4"/>
    </row>
    <row r="611" spans="4:21" x14ac:dyDescent="0.15">
      <c r="D611" s="5"/>
      <c r="P611" s="3"/>
      <c r="U611" s="4"/>
    </row>
    <row r="612" spans="4:21" x14ac:dyDescent="0.15">
      <c r="D612" s="5"/>
      <c r="P612" s="3"/>
      <c r="U612" s="4"/>
    </row>
    <row r="613" spans="4:21" x14ac:dyDescent="0.15">
      <c r="D613" s="5"/>
      <c r="P613" s="3"/>
      <c r="U613" s="4"/>
    </row>
    <row r="614" spans="4:21" x14ac:dyDescent="0.15">
      <c r="D614" s="5"/>
      <c r="P614" s="3"/>
      <c r="U614" s="4"/>
    </row>
    <row r="615" spans="4:21" x14ac:dyDescent="0.15">
      <c r="D615" s="5"/>
      <c r="P615" s="3"/>
      <c r="U615" s="4"/>
    </row>
    <row r="616" spans="4:21" x14ac:dyDescent="0.15">
      <c r="D616" s="5"/>
      <c r="P616" s="3"/>
      <c r="U616" s="4"/>
    </row>
    <row r="617" spans="4:21" x14ac:dyDescent="0.15">
      <c r="D617" s="5"/>
      <c r="P617" s="3"/>
      <c r="U617" s="4"/>
    </row>
    <row r="618" spans="4:21" x14ac:dyDescent="0.15">
      <c r="D618" s="5"/>
      <c r="P618" s="3"/>
      <c r="U618" s="4"/>
    </row>
    <row r="619" spans="4:21" x14ac:dyDescent="0.15">
      <c r="D619" s="5"/>
      <c r="P619" s="3"/>
      <c r="U619" s="4"/>
    </row>
    <row r="620" spans="4:21" x14ac:dyDescent="0.15">
      <c r="D620" s="5"/>
      <c r="P620" s="3"/>
      <c r="U620" s="4"/>
    </row>
    <row r="621" spans="4:21" x14ac:dyDescent="0.15">
      <c r="D621" s="5"/>
      <c r="P621" s="3"/>
      <c r="U621" s="4"/>
    </row>
    <row r="622" spans="4:21" x14ac:dyDescent="0.15">
      <c r="D622" s="5"/>
      <c r="P622" s="3"/>
      <c r="U622" s="4"/>
    </row>
    <row r="623" spans="4:21" x14ac:dyDescent="0.15">
      <c r="D623" s="5"/>
      <c r="P623" s="3"/>
      <c r="U623" s="4"/>
    </row>
    <row r="624" spans="4:21" x14ac:dyDescent="0.15">
      <c r="D624" s="5"/>
      <c r="P624" s="3"/>
      <c r="U624" s="4"/>
    </row>
    <row r="625" spans="4:21" x14ac:dyDescent="0.15">
      <c r="D625" s="5"/>
      <c r="P625" s="3"/>
      <c r="U625" s="4"/>
    </row>
    <row r="626" spans="4:21" x14ac:dyDescent="0.15">
      <c r="D626" s="5"/>
      <c r="P626" s="3"/>
      <c r="U626" s="4"/>
    </row>
    <row r="627" spans="4:21" x14ac:dyDescent="0.15">
      <c r="D627" s="5"/>
      <c r="P627" s="3"/>
      <c r="U627" s="4"/>
    </row>
    <row r="628" spans="4:21" x14ac:dyDescent="0.15">
      <c r="D628" s="5"/>
      <c r="P628" s="3"/>
      <c r="U628" s="4"/>
    </row>
    <row r="629" spans="4:21" x14ac:dyDescent="0.15">
      <c r="D629" s="5"/>
      <c r="P629" s="3"/>
      <c r="U629" s="4"/>
    </row>
    <row r="630" spans="4:21" x14ac:dyDescent="0.15">
      <c r="D630" s="5"/>
      <c r="P630" s="3"/>
      <c r="U630" s="4"/>
    </row>
    <row r="631" spans="4:21" x14ac:dyDescent="0.15">
      <c r="D631" s="5"/>
      <c r="P631" s="3"/>
      <c r="U631" s="4"/>
    </row>
    <row r="632" spans="4:21" x14ac:dyDescent="0.15">
      <c r="D632" s="5"/>
      <c r="P632" s="3"/>
      <c r="U632" s="4"/>
    </row>
    <row r="633" spans="4:21" x14ac:dyDescent="0.15">
      <c r="D633" s="5"/>
      <c r="P633" s="3"/>
      <c r="U633" s="4"/>
    </row>
    <row r="634" spans="4:21" x14ac:dyDescent="0.15">
      <c r="D634" s="5"/>
      <c r="P634" s="3"/>
      <c r="U634" s="4"/>
    </row>
    <row r="635" spans="4:21" x14ac:dyDescent="0.15">
      <c r="D635" s="5"/>
      <c r="P635" s="3"/>
      <c r="U635" s="4"/>
    </row>
    <row r="636" spans="4:21" x14ac:dyDescent="0.15">
      <c r="D636" s="5"/>
      <c r="P636" s="3"/>
      <c r="U636" s="4"/>
    </row>
    <row r="637" spans="4:21" x14ac:dyDescent="0.15">
      <c r="D637" s="5"/>
      <c r="P637" s="3"/>
      <c r="U637" s="4"/>
    </row>
    <row r="638" spans="4:21" x14ac:dyDescent="0.15">
      <c r="D638" s="5"/>
      <c r="P638" s="3"/>
      <c r="U638" s="4"/>
    </row>
    <row r="639" spans="4:21" x14ac:dyDescent="0.15">
      <c r="D639" s="5"/>
      <c r="P639" s="3"/>
      <c r="U639" s="4"/>
    </row>
    <row r="640" spans="4:21" x14ac:dyDescent="0.15">
      <c r="D640" s="5"/>
      <c r="P640" s="3"/>
      <c r="U640" s="4"/>
    </row>
    <row r="641" spans="4:21" x14ac:dyDescent="0.15">
      <c r="D641" s="5"/>
      <c r="P641" s="3"/>
      <c r="U641" s="4"/>
    </row>
    <row r="642" spans="4:21" x14ac:dyDescent="0.15">
      <c r="D642" s="5"/>
      <c r="P642" s="3"/>
      <c r="U642" s="4"/>
    </row>
    <row r="643" spans="4:21" x14ac:dyDescent="0.15">
      <c r="D643" s="5"/>
      <c r="P643" s="3"/>
      <c r="U643" s="4"/>
    </row>
    <row r="644" spans="4:21" x14ac:dyDescent="0.15">
      <c r="D644" s="5"/>
      <c r="P644" s="3"/>
      <c r="U644" s="4"/>
    </row>
    <row r="645" spans="4:21" x14ac:dyDescent="0.15">
      <c r="D645" s="5"/>
      <c r="P645" s="3"/>
      <c r="U645" s="4"/>
    </row>
    <row r="646" spans="4:21" x14ac:dyDescent="0.15">
      <c r="D646" s="5"/>
      <c r="P646" s="3"/>
      <c r="U646" s="4"/>
    </row>
    <row r="647" spans="4:21" x14ac:dyDescent="0.15">
      <c r="D647" s="5"/>
      <c r="P647" s="3"/>
      <c r="U647" s="4"/>
    </row>
    <row r="648" spans="4:21" x14ac:dyDescent="0.15">
      <c r="D648" s="5"/>
      <c r="P648" s="3"/>
      <c r="U648" s="4"/>
    </row>
    <row r="649" spans="4:21" x14ac:dyDescent="0.15">
      <c r="D649" s="5"/>
      <c r="P649" s="3"/>
      <c r="U649" s="4"/>
    </row>
    <row r="650" spans="4:21" x14ac:dyDescent="0.15">
      <c r="D650" s="5"/>
      <c r="P650" s="3"/>
      <c r="U650" s="4"/>
    </row>
    <row r="651" spans="4:21" x14ac:dyDescent="0.15">
      <c r="D651" s="5"/>
      <c r="P651" s="3"/>
      <c r="U651" s="4"/>
    </row>
    <row r="652" spans="4:21" x14ac:dyDescent="0.15">
      <c r="D652" s="5"/>
      <c r="P652" s="3"/>
      <c r="U652" s="4"/>
    </row>
    <row r="653" spans="4:21" x14ac:dyDescent="0.15">
      <c r="D653" s="5"/>
      <c r="P653" s="3"/>
      <c r="U653" s="4"/>
    </row>
    <row r="654" spans="4:21" x14ac:dyDescent="0.15">
      <c r="D654" s="5"/>
      <c r="P654" s="3"/>
      <c r="U654" s="4"/>
    </row>
    <row r="655" spans="4:21" x14ac:dyDescent="0.15">
      <c r="D655" s="5"/>
      <c r="P655" s="3"/>
      <c r="U655" s="4"/>
    </row>
    <row r="656" spans="4:21" x14ac:dyDescent="0.15">
      <c r="D656" s="5"/>
      <c r="P656" s="3"/>
      <c r="U656" s="4"/>
    </row>
    <row r="657" spans="4:21" x14ac:dyDescent="0.15">
      <c r="D657" s="5"/>
      <c r="P657" s="3"/>
      <c r="U657" s="4"/>
    </row>
    <row r="658" spans="4:21" x14ac:dyDescent="0.15">
      <c r="D658" s="5"/>
      <c r="P658" s="3"/>
      <c r="U658" s="4"/>
    </row>
    <row r="659" spans="4:21" x14ac:dyDescent="0.15">
      <c r="D659" s="5"/>
      <c r="P659" s="3"/>
      <c r="U659" s="4"/>
    </row>
    <row r="660" spans="4:21" x14ac:dyDescent="0.15">
      <c r="D660" s="5"/>
      <c r="P660" s="3"/>
      <c r="U660" s="4"/>
    </row>
    <row r="661" spans="4:21" x14ac:dyDescent="0.15">
      <c r="D661" s="5"/>
      <c r="P661" s="3"/>
      <c r="U661" s="4"/>
    </row>
    <row r="662" spans="4:21" x14ac:dyDescent="0.15">
      <c r="D662" s="5"/>
      <c r="P662" s="3"/>
      <c r="U662" s="4"/>
    </row>
    <row r="663" spans="4:21" x14ac:dyDescent="0.15">
      <c r="D663" s="5"/>
      <c r="P663" s="3"/>
      <c r="U663" s="4"/>
    </row>
    <row r="664" spans="4:21" x14ac:dyDescent="0.15">
      <c r="D664" s="5"/>
      <c r="P664" s="3"/>
      <c r="U664" s="4"/>
    </row>
    <row r="665" spans="4:21" x14ac:dyDescent="0.15">
      <c r="D665" s="5"/>
      <c r="P665" s="3"/>
      <c r="U665" s="4"/>
    </row>
    <row r="666" spans="4:21" x14ac:dyDescent="0.15">
      <c r="D666" s="5"/>
      <c r="P666" s="3"/>
      <c r="U666" s="4"/>
    </row>
    <row r="667" spans="4:21" x14ac:dyDescent="0.15">
      <c r="D667" s="5"/>
      <c r="P667" s="3"/>
      <c r="U667" s="4"/>
    </row>
    <row r="668" spans="4:21" x14ac:dyDescent="0.15">
      <c r="D668" s="5"/>
      <c r="P668" s="3"/>
      <c r="U668" s="4"/>
    </row>
    <row r="669" spans="4:21" x14ac:dyDescent="0.15">
      <c r="D669" s="5"/>
      <c r="P669" s="3"/>
      <c r="U669" s="4"/>
    </row>
    <row r="670" spans="4:21" x14ac:dyDescent="0.15">
      <c r="D670" s="5"/>
      <c r="P670" s="3"/>
      <c r="U670" s="4"/>
    </row>
    <row r="671" spans="4:21" x14ac:dyDescent="0.15">
      <c r="D671" s="5"/>
      <c r="P671" s="3"/>
      <c r="U671" s="4"/>
    </row>
    <row r="672" spans="4:21" x14ac:dyDescent="0.15">
      <c r="D672" s="5"/>
      <c r="P672" s="3"/>
      <c r="U672" s="4"/>
    </row>
    <row r="673" spans="4:21" x14ac:dyDescent="0.15">
      <c r="D673" s="5"/>
      <c r="P673" s="3"/>
      <c r="U673" s="4"/>
    </row>
    <row r="674" spans="4:21" x14ac:dyDescent="0.15">
      <c r="D674" s="5"/>
      <c r="P674" s="3"/>
      <c r="U674" s="4"/>
    </row>
    <row r="675" spans="4:21" x14ac:dyDescent="0.15">
      <c r="D675" s="5"/>
      <c r="P675" s="3"/>
      <c r="U675" s="4"/>
    </row>
    <row r="676" spans="4:21" x14ac:dyDescent="0.15">
      <c r="D676" s="5"/>
      <c r="P676" s="3"/>
      <c r="U676" s="4"/>
    </row>
    <row r="677" spans="4:21" x14ac:dyDescent="0.15">
      <c r="D677" s="5"/>
      <c r="P677" s="3"/>
      <c r="U677" s="4"/>
    </row>
    <row r="678" spans="4:21" x14ac:dyDescent="0.15">
      <c r="D678" s="5"/>
      <c r="P678" s="3"/>
      <c r="U678" s="4"/>
    </row>
    <row r="679" spans="4:21" x14ac:dyDescent="0.15">
      <c r="D679" s="5"/>
      <c r="P679" s="3"/>
      <c r="U679" s="4"/>
    </row>
    <row r="680" spans="4:21" x14ac:dyDescent="0.15">
      <c r="D680" s="5"/>
      <c r="P680" s="3"/>
      <c r="U680" s="4"/>
    </row>
    <row r="681" spans="4:21" x14ac:dyDescent="0.15">
      <c r="D681" s="5"/>
      <c r="P681" s="3"/>
      <c r="U681" s="4"/>
    </row>
    <row r="682" spans="4:21" x14ac:dyDescent="0.15">
      <c r="D682" s="5"/>
      <c r="P682" s="3"/>
      <c r="U682" s="4"/>
    </row>
    <row r="683" spans="4:21" x14ac:dyDescent="0.15">
      <c r="D683" s="5"/>
      <c r="P683" s="3"/>
      <c r="U683" s="4"/>
    </row>
    <row r="684" spans="4:21" x14ac:dyDescent="0.15">
      <c r="D684" s="5"/>
      <c r="P684" s="3"/>
      <c r="U684" s="4"/>
    </row>
    <row r="685" spans="4:21" x14ac:dyDescent="0.15">
      <c r="D685" s="5"/>
      <c r="P685" s="3"/>
      <c r="U685" s="4"/>
    </row>
    <row r="686" spans="4:21" x14ac:dyDescent="0.15">
      <c r="D686" s="5"/>
      <c r="P686" s="3"/>
      <c r="U686" s="4"/>
    </row>
    <row r="687" spans="4:21" x14ac:dyDescent="0.15">
      <c r="D687" s="5"/>
      <c r="P687" s="3"/>
      <c r="U687" s="4"/>
    </row>
    <row r="688" spans="4:21" x14ac:dyDescent="0.15">
      <c r="D688" s="5"/>
      <c r="P688" s="3"/>
      <c r="U688" s="4"/>
    </row>
    <row r="689" spans="4:21" x14ac:dyDescent="0.15">
      <c r="D689" s="5"/>
      <c r="P689" s="3"/>
      <c r="U689" s="4"/>
    </row>
    <row r="690" spans="4:21" x14ac:dyDescent="0.15">
      <c r="D690" s="5"/>
      <c r="P690" s="3"/>
      <c r="U690" s="4"/>
    </row>
    <row r="691" spans="4:21" x14ac:dyDescent="0.15">
      <c r="D691" s="5"/>
      <c r="P691" s="3"/>
      <c r="U691" s="4"/>
    </row>
    <row r="692" spans="4:21" x14ac:dyDescent="0.15">
      <c r="D692" s="5"/>
      <c r="P692" s="3"/>
      <c r="U692" s="4"/>
    </row>
    <row r="693" spans="4:21" x14ac:dyDescent="0.15">
      <c r="D693" s="5"/>
      <c r="P693" s="3"/>
      <c r="U693" s="4"/>
    </row>
    <row r="694" spans="4:21" x14ac:dyDescent="0.15">
      <c r="D694" s="5"/>
      <c r="P694" s="3"/>
      <c r="U694" s="4"/>
    </row>
    <row r="695" spans="4:21" x14ac:dyDescent="0.15">
      <c r="D695" s="5"/>
      <c r="P695" s="3"/>
      <c r="U695" s="4"/>
    </row>
    <row r="696" spans="4:21" x14ac:dyDescent="0.15">
      <c r="D696" s="5"/>
      <c r="P696" s="3"/>
      <c r="U696" s="4"/>
    </row>
    <row r="697" spans="4:21" x14ac:dyDescent="0.15">
      <c r="D697" s="5"/>
      <c r="P697" s="3"/>
      <c r="U697" s="4"/>
    </row>
    <row r="698" spans="4:21" x14ac:dyDescent="0.15">
      <c r="D698" s="5"/>
      <c r="P698" s="3"/>
      <c r="U698" s="4"/>
    </row>
    <row r="699" spans="4:21" x14ac:dyDescent="0.15">
      <c r="D699" s="5"/>
      <c r="P699" s="3"/>
      <c r="U699" s="4"/>
    </row>
    <row r="700" spans="4:21" x14ac:dyDescent="0.15">
      <c r="D700" s="5"/>
      <c r="P700" s="3"/>
      <c r="U700" s="4"/>
    </row>
    <row r="701" spans="4:21" x14ac:dyDescent="0.15">
      <c r="D701" s="5"/>
      <c r="P701" s="3"/>
      <c r="U701" s="4"/>
    </row>
    <row r="702" spans="4:21" x14ac:dyDescent="0.15">
      <c r="D702" s="5"/>
      <c r="P702" s="3"/>
      <c r="U702" s="4"/>
    </row>
    <row r="703" spans="4:21" x14ac:dyDescent="0.15">
      <c r="D703" s="5"/>
      <c r="P703" s="3"/>
      <c r="U703" s="4"/>
    </row>
    <row r="704" spans="4:21" x14ac:dyDescent="0.15">
      <c r="D704" s="5"/>
      <c r="P704" s="3"/>
      <c r="U704" s="4"/>
    </row>
    <row r="705" spans="4:21" x14ac:dyDescent="0.15">
      <c r="D705" s="5"/>
      <c r="P705" s="3"/>
      <c r="U705" s="4"/>
    </row>
    <row r="706" spans="4:21" x14ac:dyDescent="0.15">
      <c r="D706" s="5"/>
      <c r="P706" s="3"/>
      <c r="U706" s="4"/>
    </row>
    <row r="707" spans="4:21" x14ac:dyDescent="0.15">
      <c r="D707" s="5"/>
      <c r="P707" s="3"/>
      <c r="U707" s="4"/>
    </row>
    <row r="708" spans="4:21" x14ac:dyDescent="0.15">
      <c r="D708" s="5"/>
      <c r="P708" s="3"/>
      <c r="U708" s="4"/>
    </row>
    <row r="709" spans="4:21" x14ac:dyDescent="0.15">
      <c r="D709" s="5"/>
      <c r="P709" s="3"/>
      <c r="U709" s="4"/>
    </row>
    <row r="710" spans="4:21" x14ac:dyDescent="0.15">
      <c r="D710" s="5"/>
      <c r="P710" s="3"/>
      <c r="U710" s="4"/>
    </row>
    <row r="711" spans="4:21" x14ac:dyDescent="0.15">
      <c r="D711" s="5"/>
      <c r="P711" s="3"/>
      <c r="U711" s="4"/>
    </row>
    <row r="712" spans="4:21" x14ac:dyDescent="0.15">
      <c r="D712" s="5"/>
      <c r="P712" s="3"/>
      <c r="U712" s="4"/>
    </row>
    <row r="713" spans="4:21" x14ac:dyDescent="0.15">
      <c r="D713" s="5"/>
      <c r="P713" s="3"/>
      <c r="U713" s="4"/>
    </row>
    <row r="714" spans="4:21" x14ac:dyDescent="0.15">
      <c r="D714" s="5"/>
      <c r="P714" s="3"/>
      <c r="U714" s="4"/>
    </row>
    <row r="715" spans="4:21" x14ac:dyDescent="0.15">
      <c r="D715" s="5"/>
      <c r="P715" s="3"/>
      <c r="U715" s="4"/>
    </row>
    <row r="716" spans="4:21" x14ac:dyDescent="0.15">
      <c r="D716" s="5"/>
      <c r="P716" s="3"/>
      <c r="U716" s="4"/>
    </row>
    <row r="717" spans="4:21" x14ac:dyDescent="0.15">
      <c r="D717" s="5"/>
      <c r="P717" s="3"/>
      <c r="U717" s="4"/>
    </row>
    <row r="718" spans="4:21" x14ac:dyDescent="0.15">
      <c r="D718" s="5"/>
      <c r="P718" s="3"/>
      <c r="U718" s="4"/>
    </row>
    <row r="719" spans="4:21" x14ac:dyDescent="0.15">
      <c r="D719" s="5"/>
      <c r="P719" s="3"/>
      <c r="U719" s="4"/>
    </row>
    <row r="720" spans="4:21" x14ac:dyDescent="0.15">
      <c r="D720" s="5"/>
      <c r="P720" s="3"/>
      <c r="U720" s="4"/>
    </row>
    <row r="721" spans="4:21" x14ac:dyDescent="0.15">
      <c r="D721" s="5"/>
      <c r="P721" s="3"/>
      <c r="U721" s="4"/>
    </row>
    <row r="722" spans="4:21" x14ac:dyDescent="0.15">
      <c r="D722" s="5"/>
      <c r="P722" s="3"/>
      <c r="U722" s="4"/>
    </row>
    <row r="723" spans="4:21" x14ac:dyDescent="0.15">
      <c r="D723" s="5"/>
      <c r="P723" s="3"/>
      <c r="U723" s="4"/>
    </row>
    <row r="724" spans="4:21" x14ac:dyDescent="0.15">
      <c r="D724" s="5"/>
      <c r="P724" s="3"/>
      <c r="U724" s="4"/>
    </row>
    <row r="725" spans="4:21" x14ac:dyDescent="0.15">
      <c r="D725" s="5"/>
      <c r="P725" s="3"/>
      <c r="U725" s="4"/>
    </row>
    <row r="726" spans="4:21" x14ac:dyDescent="0.15">
      <c r="D726" s="5"/>
      <c r="P726" s="3"/>
      <c r="U726" s="4"/>
    </row>
    <row r="727" spans="4:21" x14ac:dyDescent="0.15">
      <c r="D727" s="5"/>
      <c r="P727" s="3"/>
      <c r="U727" s="4"/>
    </row>
    <row r="728" spans="4:21" x14ac:dyDescent="0.15">
      <c r="D728" s="5"/>
      <c r="P728" s="3"/>
      <c r="U728" s="4"/>
    </row>
    <row r="729" spans="4:21" x14ac:dyDescent="0.15">
      <c r="D729" s="5"/>
      <c r="P729" s="3"/>
      <c r="U729" s="4"/>
    </row>
    <row r="730" spans="4:21" x14ac:dyDescent="0.15">
      <c r="D730" s="5"/>
      <c r="P730" s="3"/>
      <c r="U730" s="4"/>
    </row>
    <row r="731" spans="4:21" x14ac:dyDescent="0.15">
      <c r="D731" s="5"/>
      <c r="P731" s="3"/>
      <c r="U731" s="4"/>
    </row>
    <row r="732" spans="4:21" x14ac:dyDescent="0.15">
      <c r="D732" s="5"/>
      <c r="P732" s="3"/>
      <c r="U732" s="4"/>
    </row>
    <row r="733" spans="4:21" x14ac:dyDescent="0.15">
      <c r="D733" s="5"/>
      <c r="P733" s="3"/>
      <c r="U733" s="4"/>
    </row>
    <row r="734" spans="4:21" x14ac:dyDescent="0.15">
      <c r="D734" s="5"/>
      <c r="P734" s="3"/>
      <c r="U734" s="4"/>
    </row>
    <row r="735" spans="4:21" x14ac:dyDescent="0.15">
      <c r="D735" s="5"/>
      <c r="P735" s="3"/>
      <c r="U735" s="4"/>
    </row>
    <row r="736" spans="4:21" x14ac:dyDescent="0.15">
      <c r="D736" s="5"/>
      <c r="P736" s="3"/>
      <c r="U736" s="4"/>
    </row>
    <row r="737" spans="4:21" x14ac:dyDescent="0.15">
      <c r="D737" s="5"/>
      <c r="P737" s="3"/>
      <c r="U737" s="4"/>
    </row>
    <row r="738" spans="4:21" x14ac:dyDescent="0.15">
      <c r="D738" s="5"/>
      <c r="P738" s="3"/>
      <c r="U738" s="4"/>
    </row>
    <row r="739" spans="4:21" x14ac:dyDescent="0.15">
      <c r="D739" s="5"/>
      <c r="P739" s="3"/>
      <c r="U739" s="4"/>
    </row>
    <row r="740" spans="4:21" x14ac:dyDescent="0.15">
      <c r="D740" s="5"/>
      <c r="P740" s="3"/>
      <c r="U740" s="4"/>
    </row>
    <row r="741" spans="4:21" x14ac:dyDescent="0.15">
      <c r="D741" s="5"/>
      <c r="P741" s="3"/>
      <c r="U741" s="4"/>
    </row>
    <row r="742" spans="4:21" x14ac:dyDescent="0.15">
      <c r="D742" s="5"/>
      <c r="P742" s="3"/>
      <c r="U742" s="4"/>
    </row>
    <row r="743" spans="4:21" x14ac:dyDescent="0.15">
      <c r="D743" s="5"/>
      <c r="P743" s="3"/>
      <c r="U743" s="4"/>
    </row>
    <row r="744" spans="4:21" x14ac:dyDescent="0.15">
      <c r="D744" s="5"/>
      <c r="P744" s="3"/>
      <c r="U744" s="4"/>
    </row>
    <row r="745" spans="4:21" x14ac:dyDescent="0.15">
      <c r="D745" s="5"/>
      <c r="P745" s="3"/>
      <c r="U745" s="4"/>
    </row>
    <row r="746" spans="4:21" x14ac:dyDescent="0.15">
      <c r="D746" s="5"/>
      <c r="P746" s="3"/>
      <c r="U746" s="4"/>
    </row>
    <row r="747" spans="4:21" x14ac:dyDescent="0.15">
      <c r="D747" s="5"/>
      <c r="P747" s="3"/>
      <c r="U747" s="4"/>
    </row>
    <row r="748" spans="4:21" x14ac:dyDescent="0.15">
      <c r="D748" s="5"/>
      <c r="P748" s="3"/>
      <c r="U748" s="4"/>
    </row>
    <row r="749" spans="4:21" x14ac:dyDescent="0.15">
      <c r="D749" s="5"/>
      <c r="P749" s="3"/>
      <c r="U749" s="4"/>
    </row>
    <row r="750" spans="4:21" x14ac:dyDescent="0.15">
      <c r="D750" s="5"/>
      <c r="P750" s="3"/>
      <c r="U750" s="4"/>
    </row>
    <row r="751" spans="4:21" x14ac:dyDescent="0.15">
      <c r="D751" s="5"/>
      <c r="P751" s="3"/>
      <c r="U751" s="4"/>
    </row>
    <row r="752" spans="4:21" x14ac:dyDescent="0.15">
      <c r="D752" s="5"/>
      <c r="P752" s="3"/>
      <c r="U752" s="4"/>
    </row>
    <row r="753" spans="4:21" x14ac:dyDescent="0.15">
      <c r="D753" s="5"/>
      <c r="P753" s="3"/>
      <c r="U753" s="4"/>
    </row>
    <row r="754" spans="4:21" x14ac:dyDescent="0.15">
      <c r="D754" s="5"/>
      <c r="P754" s="3"/>
      <c r="U754" s="4"/>
    </row>
    <row r="755" spans="4:21" x14ac:dyDescent="0.15">
      <c r="D755" s="5"/>
      <c r="P755" s="3"/>
      <c r="U755" s="4"/>
    </row>
    <row r="756" spans="4:21" x14ac:dyDescent="0.15">
      <c r="D756" s="5"/>
      <c r="P756" s="3"/>
      <c r="U756" s="4"/>
    </row>
    <row r="757" spans="4:21" x14ac:dyDescent="0.15">
      <c r="D757" s="5"/>
      <c r="P757" s="3"/>
      <c r="U757" s="4"/>
    </row>
    <row r="758" spans="4:21" x14ac:dyDescent="0.15">
      <c r="D758" s="5"/>
      <c r="P758" s="3"/>
      <c r="U758" s="4"/>
    </row>
    <row r="759" spans="4:21" x14ac:dyDescent="0.15">
      <c r="D759" s="5"/>
      <c r="P759" s="3"/>
      <c r="U759" s="4"/>
    </row>
    <row r="760" spans="4:21" x14ac:dyDescent="0.15">
      <c r="D760" s="5"/>
      <c r="P760" s="3"/>
      <c r="U760" s="4"/>
    </row>
    <row r="761" spans="4:21" x14ac:dyDescent="0.15">
      <c r="D761" s="5"/>
      <c r="P761" s="3"/>
      <c r="U761" s="4"/>
    </row>
    <row r="762" spans="4:21" x14ac:dyDescent="0.15">
      <c r="D762" s="5"/>
      <c r="P762" s="3"/>
      <c r="U762" s="4"/>
    </row>
    <row r="763" spans="4:21" x14ac:dyDescent="0.15">
      <c r="D763" s="5"/>
      <c r="P763" s="3"/>
      <c r="U763" s="4"/>
    </row>
    <row r="764" spans="4:21" x14ac:dyDescent="0.15">
      <c r="D764" s="5"/>
      <c r="P764" s="3"/>
      <c r="U764" s="4"/>
    </row>
    <row r="765" spans="4:21" x14ac:dyDescent="0.15">
      <c r="D765" s="5"/>
      <c r="P765" s="3"/>
      <c r="U765" s="4"/>
    </row>
    <row r="766" spans="4:21" x14ac:dyDescent="0.15">
      <c r="D766" s="5"/>
      <c r="P766" s="3"/>
      <c r="U766" s="4"/>
    </row>
    <row r="767" spans="4:21" x14ac:dyDescent="0.15">
      <c r="D767" s="5"/>
      <c r="P767" s="3"/>
      <c r="U767" s="4"/>
    </row>
    <row r="768" spans="4:21" x14ac:dyDescent="0.15">
      <c r="D768" s="5"/>
      <c r="P768" s="3"/>
      <c r="U768" s="4"/>
    </row>
    <row r="769" spans="4:21" x14ac:dyDescent="0.15">
      <c r="D769" s="5"/>
      <c r="P769" s="3"/>
      <c r="U769" s="4"/>
    </row>
    <row r="770" spans="4:21" x14ac:dyDescent="0.15">
      <c r="D770" s="5"/>
      <c r="P770" s="3"/>
      <c r="U770" s="4"/>
    </row>
    <row r="771" spans="4:21" x14ac:dyDescent="0.15">
      <c r="D771" s="5"/>
      <c r="P771" s="3"/>
      <c r="U771" s="4"/>
    </row>
    <row r="772" spans="4:21" x14ac:dyDescent="0.15">
      <c r="D772" s="5"/>
      <c r="P772" s="3"/>
      <c r="U772" s="4"/>
    </row>
    <row r="773" spans="4:21" x14ac:dyDescent="0.15">
      <c r="D773" s="5"/>
      <c r="P773" s="3"/>
      <c r="U773" s="4"/>
    </row>
    <row r="774" spans="4:21" x14ac:dyDescent="0.15">
      <c r="D774" s="5"/>
      <c r="P774" s="3"/>
      <c r="U774" s="4"/>
    </row>
    <row r="775" spans="4:21" x14ac:dyDescent="0.15">
      <c r="D775" s="5"/>
      <c r="P775" s="3"/>
      <c r="U775" s="4"/>
    </row>
    <row r="776" spans="4:21" x14ac:dyDescent="0.15">
      <c r="D776" s="5"/>
      <c r="P776" s="3"/>
      <c r="U776" s="4"/>
    </row>
    <row r="777" spans="4:21" x14ac:dyDescent="0.15">
      <c r="D777" s="5"/>
      <c r="P777" s="3"/>
      <c r="U777" s="4"/>
    </row>
    <row r="778" spans="4:21" x14ac:dyDescent="0.15">
      <c r="D778" s="5"/>
      <c r="P778" s="3"/>
      <c r="U778" s="4"/>
    </row>
    <row r="779" spans="4:21" x14ac:dyDescent="0.15">
      <c r="D779" s="5"/>
      <c r="P779" s="3"/>
      <c r="U779" s="4"/>
    </row>
    <row r="780" spans="4:21" x14ac:dyDescent="0.15">
      <c r="D780" s="5"/>
      <c r="P780" s="3"/>
      <c r="U780" s="4"/>
    </row>
    <row r="781" spans="4:21" x14ac:dyDescent="0.15">
      <c r="D781" s="5"/>
      <c r="P781" s="3"/>
      <c r="U781" s="4"/>
    </row>
    <row r="782" spans="4:21" x14ac:dyDescent="0.15">
      <c r="D782" s="5"/>
      <c r="P782" s="3"/>
      <c r="U782" s="4"/>
    </row>
    <row r="783" spans="4:21" x14ac:dyDescent="0.15">
      <c r="D783" s="5"/>
      <c r="P783" s="3"/>
      <c r="U783" s="4"/>
    </row>
    <row r="784" spans="4:21" x14ac:dyDescent="0.15">
      <c r="D784" s="5"/>
      <c r="P784" s="3"/>
      <c r="U784" s="4"/>
    </row>
    <row r="785" spans="4:21" x14ac:dyDescent="0.15">
      <c r="D785" s="5"/>
      <c r="P785" s="3"/>
      <c r="U785" s="4"/>
    </row>
    <row r="786" spans="4:21" x14ac:dyDescent="0.15">
      <c r="D786" s="5"/>
      <c r="P786" s="3"/>
      <c r="U786" s="4"/>
    </row>
    <row r="787" spans="4:21" x14ac:dyDescent="0.15">
      <c r="D787" s="5"/>
      <c r="P787" s="3"/>
      <c r="U787" s="4"/>
    </row>
    <row r="788" spans="4:21" x14ac:dyDescent="0.15">
      <c r="D788" s="5"/>
      <c r="P788" s="3"/>
      <c r="U788" s="4"/>
    </row>
    <row r="789" spans="4:21" x14ac:dyDescent="0.15">
      <c r="D789" s="5"/>
      <c r="P789" s="3"/>
      <c r="U789" s="4"/>
    </row>
    <row r="790" spans="4:21" x14ac:dyDescent="0.15">
      <c r="D790" s="5"/>
      <c r="P790" s="3"/>
      <c r="U790" s="4"/>
    </row>
    <row r="791" spans="4:21" x14ac:dyDescent="0.15">
      <c r="D791" s="5"/>
      <c r="P791" s="3"/>
      <c r="U791" s="4"/>
    </row>
    <row r="792" spans="4:21" x14ac:dyDescent="0.15">
      <c r="D792" s="5"/>
      <c r="P792" s="3"/>
      <c r="U792" s="4"/>
    </row>
    <row r="793" spans="4:21" x14ac:dyDescent="0.15">
      <c r="D793" s="5"/>
      <c r="P793" s="3"/>
      <c r="U793" s="4"/>
    </row>
    <row r="794" spans="4:21" x14ac:dyDescent="0.15">
      <c r="D794" s="5"/>
      <c r="P794" s="3"/>
      <c r="U794" s="4"/>
    </row>
    <row r="795" spans="4:21" x14ac:dyDescent="0.15">
      <c r="D795" s="5"/>
      <c r="P795" s="3"/>
      <c r="U795" s="4"/>
    </row>
    <row r="796" spans="4:21" x14ac:dyDescent="0.15">
      <c r="D796" s="5"/>
      <c r="P796" s="3"/>
      <c r="U796" s="4"/>
    </row>
    <row r="797" spans="4:21" x14ac:dyDescent="0.15">
      <c r="D797" s="5"/>
      <c r="P797" s="3"/>
      <c r="U797" s="4"/>
    </row>
    <row r="798" spans="4:21" x14ac:dyDescent="0.15">
      <c r="D798" s="5"/>
      <c r="P798" s="3"/>
      <c r="U798" s="4"/>
    </row>
    <row r="799" spans="4:21" x14ac:dyDescent="0.15">
      <c r="D799" s="5"/>
      <c r="P799" s="3"/>
      <c r="U799" s="4"/>
    </row>
    <row r="800" spans="4:21" x14ac:dyDescent="0.15">
      <c r="D800" s="5"/>
      <c r="P800" s="3"/>
      <c r="U800" s="4"/>
    </row>
    <row r="801" spans="4:21" x14ac:dyDescent="0.15">
      <c r="D801" s="5"/>
      <c r="P801" s="3"/>
      <c r="U801" s="4"/>
    </row>
    <row r="802" spans="4:21" x14ac:dyDescent="0.15">
      <c r="D802" s="5"/>
      <c r="P802" s="3"/>
      <c r="U802" s="4"/>
    </row>
    <row r="803" spans="4:21" x14ac:dyDescent="0.15">
      <c r="D803" s="5"/>
      <c r="P803" s="3"/>
      <c r="U803" s="4"/>
    </row>
    <row r="804" spans="4:21" x14ac:dyDescent="0.15">
      <c r="D804" s="5"/>
      <c r="P804" s="3"/>
      <c r="U804" s="4"/>
    </row>
    <row r="805" spans="4:21" x14ac:dyDescent="0.15">
      <c r="D805" s="5"/>
      <c r="P805" s="3"/>
      <c r="U805" s="4"/>
    </row>
    <row r="806" spans="4:21" x14ac:dyDescent="0.15">
      <c r="D806" s="5"/>
      <c r="P806" s="3"/>
      <c r="U806" s="4"/>
    </row>
    <row r="807" spans="4:21" x14ac:dyDescent="0.15">
      <c r="D807" s="5"/>
      <c r="P807" s="3"/>
      <c r="U807" s="4"/>
    </row>
    <row r="808" spans="4:21" x14ac:dyDescent="0.15">
      <c r="D808" s="5"/>
      <c r="P808" s="3"/>
      <c r="U808" s="4"/>
    </row>
    <row r="809" spans="4:21" x14ac:dyDescent="0.15">
      <c r="D809" s="5"/>
      <c r="P809" s="3"/>
      <c r="U809" s="4"/>
    </row>
    <row r="810" spans="4:21" x14ac:dyDescent="0.15">
      <c r="D810" s="5"/>
      <c r="P810" s="3"/>
      <c r="U810" s="4"/>
    </row>
    <row r="811" spans="4:21" x14ac:dyDescent="0.15">
      <c r="D811" s="5"/>
      <c r="P811" s="3"/>
      <c r="U811" s="4"/>
    </row>
    <row r="812" spans="4:21" x14ac:dyDescent="0.15">
      <c r="D812" s="5"/>
      <c r="P812" s="3"/>
      <c r="U812" s="4"/>
    </row>
    <row r="813" spans="4:21" x14ac:dyDescent="0.15">
      <c r="D813" s="5"/>
      <c r="P813" s="3"/>
      <c r="U813" s="4"/>
    </row>
    <row r="814" spans="4:21" x14ac:dyDescent="0.15">
      <c r="D814" s="5"/>
      <c r="P814" s="3"/>
      <c r="U814" s="4"/>
    </row>
    <row r="815" spans="4:21" x14ac:dyDescent="0.15">
      <c r="D815" s="5"/>
      <c r="P815" s="3"/>
      <c r="U815" s="4"/>
    </row>
    <row r="816" spans="4:21" x14ac:dyDescent="0.15">
      <c r="D816" s="5"/>
      <c r="P816" s="3"/>
      <c r="U816" s="4"/>
    </row>
    <row r="817" spans="4:21" x14ac:dyDescent="0.15">
      <c r="D817" s="5"/>
      <c r="P817" s="3"/>
      <c r="U817" s="4"/>
    </row>
    <row r="818" spans="4:21" x14ac:dyDescent="0.15">
      <c r="D818" s="5"/>
      <c r="P818" s="3"/>
      <c r="U818" s="4"/>
    </row>
    <row r="819" spans="4:21" x14ac:dyDescent="0.15">
      <c r="D819" s="5"/>
      <c r="P819" s="3"/>
      <c r="U819" s="4"/>
    </row>
    <row r="820" spans="4:21" x14ac:dyDescent="0.15">
      <c r="D820" s="5"/>
      <c r="P820" s="3"/>
      <c r="U820" s="4"/>
    </row>
    <row r="821" spans="4:21" x14ac:dyDescent="0.15">
      <c r="D821" s="5"/>
      <c r="P821" s="3"/>
      <c r="U821" s="4"/>
    </row>
    <row r="822" spans="4:21" x14ac:dyDescent="0.15">
      <c r="D822" s="5"/>
      <c r="P822" s="3"/>
      <c r="U822" s="4"/>
    </row>
    <row r="823" spans="4:21" x14ac:dyDescent="0.15">
      <c r="D823" s="5"/>
      <c r="P823" s="3"/>
      <c r="U823" s="4"/>
    </row>
    <row r="824" spans="4:21" x14ac:dyDescent="0.15">
      <c r="D824" s="5"/>
      <c r="P824" s="3"/>
      <c r="U824" s="4"/>
    </row>
    <row r="825" spans="4:21" x14ac:dyDescent="0.15">
      <c r="D825" s="5"/>
      <c r="P825" s="3"/>
      <c r="U825" s="4"/>
    </row>
    <row r="826" spans="4:21" x14ac:dyDescent="0.15">
      <c r="D826" s="5"/>
      <c r="P826" s="3"/>
      <c r="U826" s="4"/>
    </row>
    <row r="827" spans="4:21" x14ac:dyDescent="0.15">
      <c r="D827" s="5"/>
      <c r="P827" s="3"/>
      <c r="U827" s="4"/>
    </row>
    <row r="828" spans="4:21" x14ac:dyDescent="0.15">
      <c r="D828" s="5"/>
      <c r="P828" s="3"/>
      <c r="U828" s="4"/>
    </row>
    <row r="829" spans="4:21" x14ac:dyDescent="0.15">
      <c r="D829" s="5"/>
      <c r="P829" s="3"/>
      <c r="U829" s="4"/>
    </row>
    <row r="830" spans="4:21" x14ac:dyDescent="0.15">
      <c r="D830" s="5"/>
      <c r="P830" s="3"/>
      <c r="U830" s="4"/>
    </row>
    <row r="831" spans="4:21" x14ac:dyDescent="0.15">
      <c r="D831" s="5"/>
      <c r="P831" s="3"/>
      <c r="U831" s="4"/>
    </row>
    <row r="832" spans="4:21" x14ac:dyDescent="0.15">
      <c r="D832" s="5"/>
      <c r="P832" s="3"/>
      <c r="U832" s="4"/>
    </row>
    <row r="833" spans="4:21" x14ac:dyDescent="0.15">
      <c r="D833" s="5"/>
      <c r="P833" s="3"/>
      <c r="U833" s="4"/>
    </row>
    <row r="834" spans="4:21" x14ac:dyDescent="0.15">
      <c r="D834" s="5"/>
      <c r="P834" s="3"/>
      <c r="U834" s="4"/>
    </row>
    <row r="835" spans="4:21" x14ac:dyDescent="0.15">
      <c r="D835" s="5"/>
      <c r="P835" s="3"/>
      <c r="U835" s="4"/>
    </row>
    <row r="836" spans="4:21" x14ac:dyDescent="0.15">
      <c r="D836" s="5"/>
      <c r="P836" s="3"/>
      <c r="U836" s="4"/>
    </row>
    <row r="837" spans="4:21" x14ac:dyDescent="0.15">
      <c r="D837" s="5"/>
      <c r="P837" s="3"/>
      <c r="U837" s="4"/>
    </row>
    <row r="838" spans="4:21" x14ac:dyDescent="0.15">
      <c r="D838" s="5"/>
      <c r="P838" s="3"/>
      <c r="U838" s="4"/>
    </row>
    <row r="839" spans="4:21" x14ac:dyDescent="0.15">
      <c r="D839" s="5"/>
      <c r="P839" s="3"/>
      <c r="U839" s="4"/>
    </row>
    <row r="840" spans="4:21" x14ac:dyDescent="0.15">
      <c r="D840" s="5"/>
      <c r="P840" s="3"/>
      <c r="U840" s="4"/>
    </row>
    <row r="841" spans="4:21" x14ac:dyDescent="0.15">
      <c r="D841" s="5"/>
      <c r="P841" s="3"/>
      <c r="U841" s="4"/>
    </row>
    <row r="842" spans="4:21" x14ac:dyDescent="0.15">
      <c r="D842" s="5"/>
      <c r="P842" s="3"/>
      <c r="U842" s="4"/>
    </row>
    <row r="843" spans="4:21" x14ac:dyDescent="0.15">
      <c r="D843" s="5"/>
      <c r="P843" s="3"/>
      <c r="U843" s="4"/>
    </row>
    <row r="844" spans="4:21" x14ac:dyDescent="0.15">
      <c r="D844" s="5"/>
      <c r="P844" s="3"/>
      <c r="U844" s="4"/>
    </row>
    <row r="845" spans="4:21" x14ac:dyDescent="0.15">
      <c r="D845" s="5"/>
      <c r="P845" s="3"/>
      <c r="U845" s="4"/>
    </row>
    <row r="846" spans="4:21" x14ac:dyDescent="0.15">
      <c r="D846" s="5"/>
      <c r="P846" s="3"/>
      <c r="U846" s="4"/>
    </row>
    <row r="847" spans="4:21" x14ac:dyDescent="0.15">
      <c r="D847" s="5"/>
      <c r="P847" s="3"/>
      <c r="U847" s="4"/>
    </row>
    <row r="848" spans="4:21" x14ac:dyDescent="0.15">
      <c r="D848" s="5"/>
      <c r="P848" s="3"/>
      <c r="U848" s="4"/>
    </row>
    <row r="849" spans="4:21" x14ac:dyDescent="0.15">
      <c r="D849" s="5"/>
      <c r="P849" s="3"/>
      <c r="U849" s="4"/>
    </row>
    <row r="850" spans="4:21" x14ac:dyDescent="0.15">
      <c r="D850" s="5"/>
      <c r="P850" s="3"/>
      <c r="U850" s="4"/>
    </row>
    <row r="851" spans="4:21" x14ac:dyDescent="0.15">
      <c r="D851" s="5"/>
      <c r="P851" s="3"/>
      <c r="U851" s="4"/>
    </row>
    <row r="852" spans="4:21" x14ac:dyDescent="0.15">
      <c r="D852" s="5"/>
      <c r="P852" s="3"/>
      <c r="U852" s="4"/>
    </row>
    <row r="853" spans="4:21" x14ac:dyDescent="0.15">
      <c r="D853" s="5"/>
      <c r="P853" s="3"/>
      <c r="U853" s="4"/>
    </row>
    <row r="854" spans="4:21" x14ac:dyDescent="0.15">
      <c r="D854" s="5"/>
      <c r="P854" s="3"/>
      <c r="U854" s="4"/>
    </row>
    <row r="855" spans="4:21" x14ac:dyDescent="0.15">
      <c r="D855" s="5"/>
      <c r="P855" s="3"/>
      <c r="U855" s="4"/>
    </row>
    <row r="856" spans="4:21" x14ac:dyDescent="0.15">
      <c r="D856" s="5"/>
      <c r="P856" s="3"/>
      <c r="U856" s="4"/>
    </row>
    <row r="857" spans="4:21" x14ac:dyDescent="0.15">
      <c r="D857" s="5"/>
      <c r="P857" s="3"/>
      <c r="U857" s="4"/>
    </row>
    <row r="858" spans="4:21" x14ac:dyDescent="0.15">
      <c r="D858" s="5"/>
      <c r="P858" s="3"/>
      <c r="U858" s="4"/>
    </row>
    <row r="859" spans="4:21" x14ac:dyDescent="0.15">
      <c r="D859" s="5"/>
      <c r="P859" s="3"/>
      <c r="U859" s="4"/>
    </row>
    <row r="860" spans="4:21" x14ac:dyDescent="0.15">
      <c r="D860" s="5"/>
      <c r="P860" s="3"/>
      <c r="U860" s="4"/>
    </row>
    <row r="861" spans="4:21" x14ac:dyDescent="0.15">
      <c r="D861" s="5"/>
      <c r="P861" s="3"/>
      <c r="U861" s="4"/>
    </row>
    <row r="862" spans="4:21" x14ac:dyDescent="0.15">
      <c r="D862" s="5"/>
      <c r="P862" s="3"/>
      <c r="U862" s="4"/>
    </row>
    <row r="863" spans="4:21" x14ac:dyDescent="0.15">
      <c r="D863" s="5"/>
      <c r="P863" s="3"/>
      <c r="U863" s="4"/>
    </row>
    <row r="864" spans="4:21" x14ac:dyDescent="0.15">
      <c r="D864" s="5"/>
      <c r="P864" s="3"/>
      <c r="U864" s="4"/>
    </row>
    <row r="865" spans="4:21" x14ac:dyDescent="0.15">
      <c r="D865" s="5"/>
      <c r="P865" s="3"/>
      <c r="U865" s="4"/>
    </row>
    <row r="866" spans="4:21" x14ac:dyDescent="0.15">
      <c r="D866" s="5"/>
      <c r="P866" s="3"/>
      <c r="U866" s="4"/>
    </row>
    <row r="867" spans="4:21" x14ac:dyDescent="0.15">
      <c r="D867" s="5"/>
      <c r="P867" s="3"/>
      <c r="U867" s="4"/>
    </row>
    <row r="868" spans="4:21" x14ac:dyDescent="0.15">
      <c r="D868" s="5"/>
      <c r="P868" s="3"/>
      <c r="U868" s="4"/>
    </row>
    <row r="869" spans="4:21" x14ac:dyDescent="0.15">
      <c r="D869" s="5"/>
      <c r="P869" s="3"/>
      <c r="U869" s="4"/>
    </row>
    <row r="870" spans="4:21" x14ac:dyDescent="0.15">
      <c r="D870" s="5"/>
      <c r="P870" s="3"/>
      <c r="U870" s="4"/>
    </row>
    <row r="871" spans="4:21" x14ac:dyDescent="0.15">
      <c r="D871" s="5"/>
      <c r="P871" s="3"/>
      <c r="U871" s="4"/>
    </row>
    <row r="872" spans="4:21" x14ac:dyDescent="0.15">
      <c r="D872" s="5"/>
      <c r="P872" s="3"/>
      <c r="U872" s="4"/>
    </row>
    <row r="873" spans="4:21" x14ac:dyDescent="0.15">
      <c r="D873" s="5"/>
      <c r="P873" s="3"/>
      <c r="U873" s="4"/>
    </row>
    <row r="874" spans="4:21" x14ac:dyDescent="0.15">
      <c r="D874" s="5"/>
      <c r="P874" s="3"/>
      <c r="U874" s="4"/>
    </row>
    <row r="875" spans="4:21" x14ac:dyDescent="0.15">
      <c r="D875" s="5"/>
      <c r="P875" s="3"/>
      <c r="U875" s="4"/>
    </row>
    <row r="876" spans="4:21" x14ac:dyDescent="0.15">
      <c r="D876" s="5"/>
      <c r="P876" s="3"/>
      <c r="U876" s="4"/>
    </row>
    <row r="877" spans="4:21" x14ac:dyDescent="0.15">
      <c r="D877" s="5"/>
      <c r="P877" s="3"/>
      <c r="U877" s="4"/>
    </row>
    <row r="878" spans="4:21" x14ac:dyDescent="0.15">
      <c r="D878" s="5"/>
      <c r="P878" s="3"/>
      <c r="U878" s="4"/>
    </row>
    <row r="879" spans="4:21" x14ac:dyDescent="0.15">
      <c r="D879" s="5"/>
      <c r="P879" s="3"/>
      <c r="U879" s="4"/>
    </row>
    <row r="880" spans="4:21" x14ac:dyDescent="0.15">
      <c r="D880" s="5"/>
      <c r="P880" s="3"/>
      <c r="U880" s="4"/>
    </row>
    <row r="881" spans="4:21" x14ac:dyDescent="0.15">
      <c r="D881" s="5"/>
      <c r="P881" s="3"/>
      <c r="U881" s="4"/>
    </row>
    <row r="882" spans="4:21" x14ac:dyDescent="0.15">
      <c r="D882" s="5"/>
      <c r="P882" s="3"/>
      <c r="U882" s="4"/>
    </row>
    <row r="883" spans="4:21" x14ac:dyDescent="0.15">
      <c r="D883" s="5"/>
      <c r="P883" s="3"/>
      <c r="U883" s="4"/>
    </row>
    <row r="884" spans="4:21" x14ac:dyDescent="0.15">
      <c r="D884" s="5"/>
      <c r="P884" s="3"/>
      <c r="U884" s="4"/>
    </row>
    <row r="885" spans="4:21" x14ac:dyDescent="0.15">
      <c r="D885" s="5"/>
      <c r="P885" s="3"/>
      <c r="U885" s="4"/>
    </row>
    <row r="886" spans="4:21" x14ac:dyDescent="0.15">
      <c r="D886" s="5"/>
      <c r="P886" s="3"/>
      <c r="U886" s="4"/>
    </row>
    <row r="887" spans="4:21" x14ac:dyDescent="0.15">
      <c r="D887" s="5"/>
      <c r="P887" s="3"/>
      <c r="U887" s="4"/>
    </row>
    <row r="888" spans="4:21" x14ac:dyDescent="0.15">
      <c r="D888" s="5"/>
      <c r="P888" s="3"/>
      <c r="U888" s="4"/>
    </row>
    <row r="889" spans="4:21" x14ac:dyDescent="0.15">
      <c r="D889" s="5"/>
      <c r="P889" s="3"/>
      <c r="U889" s="4"/>
    </row>
    <row r="890" spans="4:21" x14ac:dyDescent="0.15">
      <c r="D890" s="5"/>
      <c r="P890" s="3"/>
      <c r="U890" s="4"/>
    </row>
    <row r="891" spans="4:21" x14ac:dyDescent="0.15">
      <c r="D891" s="5"/>
      <c r="P891" s="3"/>
      <c r="U891" s="4"/>
    </row>
    <row r="892" spans="4:21" x14ac:dyDescent="0.15">
      <c r="D892" s="5"/>
      <c r="P892" s="3"/>
      <c r="U892" s="4"/>
    </row>
    <row r="893" spans="4:21" x14ac:dyDescent="0.15">
      <c r="D893" s="5"/>
      <c r="P893" s="3"/>
      <c r="U893" s="4"/>
    </row>
    <row r="894" spans="4:21" x14ac:dyDescent="0.15">
      <c r="D894" s="5"/>
      <c r="P894" s="3"/>
      <c r="U894" s="4"/>
    </row>
    <row r="895" spans="4:21" x14ac:dyDescent="0.15">
      <c r="D895" s="5"/>
      <c r="P895" s="3"/>
      <c r="U895" s="4"/>
    </row>
    <row r="896" spans="4:21" x14ac:dyDescent="0.15">
      <c r="D896" s="5"/>
      <c r="P896" s="3"/>
      <c r="U896" s="4"/>
    </row>
    <row r="897" spans="4:21" x14ac:dyDescent="0.15">
      <c r="D897" s="5"/>
      <c r="P897" s="3"/>
      <c r="U897" s="4"/>
    </row>
    <row r="898" spans="4:21" x14ac:dyDescent="0.15">
      <c r="D898" s="5"/>
      <c r="P898" s="3"/>
      <c r="U898" s="4"/>
    </row>
    <row r="899" spans="4:21" x14ac:dyDescent="0.15">
      <c r="D899" s="5"/>
      <c r="P899" s="3"/>
      <c r="U899" s="4"/>
    </row>
    <row r="900" spans="4:21" x14ac:dyDescent="0.15">
      <c r="D900" s="5"/>
      <c r="P900" s="3"/>
      <c r="U900" s="4"/>
    </row>
    <row r="901" spans="4:21" x14ac:dyDescent="0.15">
      <c r="D901" s="5"/>
      <c r="P901" s="3"/>
      <c r="U901" s="4"/>
    </row>
    <row r="902" spans="4:21" x14ac:dyDescent="0.15">
      <c r="D902" s="5"/>
      <c r="P902" s="3"/>
      <c r="U902" s="4"/>
    </row>
    <row r="903" spans="4:21" x14ac:dyDescent="0.15">
      <c r="D903" s="5"/>
      <c r="P903" s="3"/>
      <c r="U903" s="4"/>
    </row>
    <row r="904" spans="4:21" x14ac:dyDescent="0.15">
      <c r="D904" s="5"/>
      <c r="P904" s="3"/>
      <c r="U904" s="4"/>
    </row>
    <row r="905" spans="4:21" x14ac:dyDescent="0.15">
      <c r="D905" s="5"/>
      <c r="P905" s="3"/>
      <c r="U905" s="4"/>
    </row>
    <row r="906" spans="4:21" x14ac:dyDescent="0.15">
      <c r="D906" s="5"/>
      <c r="P906" s="3"/>
      <c r="U906" s="4"/>
    </row>
    <row r="907" spans="4:21" x14ac:dyDescent="0.15">
      <c r="D907" s="5"/>
      <c r="P907" s="3"/>
      <c r="U907" s="4"/>
    </row>
    <row r="908" spans="4:21" x14ac:dyDescent="0.15">
      <c r="D908" s="5"/>
      <c r="P908" s="3"/>
      <c r="U908" s="4"/>
    </row>
    <row r="909" spans="4:21" x14ac:dyDescent="0.15">
      <c r="D909" s="5"/>
      <c r="P909" s="3"/>
      <c r="U909" s="4"/>
    </row>
    <row r="910" spans="4:21" x14ac:dyDescent="0.15">
      <c r="D910" s="5"/>
      <c r="P910" s="3"/>
      <c r="U910" s="4"/>
    </row>
    <row r="911" spans="4:21" x14ac:dyDescent="0.15">
      <c r="D911" s="5"/>
      <c r="P911" s="3"/>
      <c r="U911" s="4"/>
    </row>
    <row r="912" spans="4:21" x14ac:dyDescent="0.15">
      <c r="D912" s="5"/>
      <c r="P912" s="3"/>
      <c r="U912" s="4"/>
    </row>
    <row r="913" spans="4:21" x14ac:dyDescent="0.15">
      <c r="D913" s="5"/>
      <c r="P913" s="3"/>
      <c r="U913" s="4"/>
    </row>
    <row r="914" spans="4:21" x14ac:dyDescent="0.15">
      <c r="D914" s="5"/>
      <c r="P914" s="3"/>
      <c r="U914" s="4"/>
    </row>
    <row r="915" spans="4:21" x14ac:dyDescent="0.15">
      <c r="D915" s="5"/>
      <c r="P915" s="3"/>
      <c r="U915" s="4"/>
    </row>
    <row r="916" spans="4:21" x14ac:dyDescent="0.15">
      <c r="D916" s="5"/>
      <c r="P916" s="3"/>
      <c r="U916" s="4"/>
    </row>
    <row r="917" spans="4:21" x14ac:dyDescent="0.15">
      <c r="D917" s="5"/>
      <c r="P917" s="3"/>
      <c r="U917" s="4"/>
    </row>
    <row r="918" spans="4:21" x14ac:dyDescent="0.15">
      <c r="D918" s="5"/>
      <c r="P918" s="3"/>
      <c r="U918" s="4"/>
    </row>
    <row r="919" spans="4:21" x14ac:dyDescent="0.15">
      <c r="D919" s="5"/>
      <c r="P919" s="3"/>
      <c r="U919" s="4"/>
    </row>
    <row r="920" spans="4:21" x14ac:dyDescent="0.15">
      <c r="D920" s="5"/>
      <c r="P920" s="3"/>
      <c r="U920" s="4"/>
    </row>
    <row r="921" spans="4:21" x14ac:dyDescent="0.15">
      <c r="D921" s="5"/>
      <c r="P921" s="3"/>
      <c r="U921" s="4"/>
    </row>
    <row r="922" spans="4:21" x14ac:dyDescent="0.15">
      <c r="D922" s="5"/>
      <c r="P922" s="3"/>
      <c r="U922" s="4"/>
    </row>
    <row r="923" spans="4:21" x14ac:dyDescent="0.15">
      <c r="D923" s="5"/>
      <c r="P923" s="3"/>
      <c r="U923" s="4"/>
    </row>
    <row r="924" spans="4:21" x14ac:dyDescent="0.15">
      <c r="D924" s="5"/>
      <c r="P924" s="3"/>
      <c r="U924" s="4"/>
    </row>
    <row r="925" spans="4:21" x14ac:dyDescent="0.15">
      <c r="D925" s="5"/>
      <c r="P925" s="3"/>
      <c r="U925" s="4"/>
    </row>
    <row r="926" spans="4:21" x14ac:dyDescent="0.15">
      <c r="D926" s="5"/>
      <c r="P926" s="3"/>
      <c r="U926" s="4"/>
    </row>
    <row r="927" spans="4:21" x14ac:dyDescent="0.15">
      <c r="D927" s="5"/>
      <c r="P927" s="3"/>
      <c r="U927" s="4"/>
    </row>
    <row r="928" spans="4:21" x14ac:dyDescent="0.15">
      <c r="D928" s="5"/>
      <c r="P928" s="3"/>
      <c r="U928" s="4"/>
    </row>
    <row r="929" spans="4:21" x14ac:dyDescent="0.15">
      <c r="D929" s="5"/>
      <c r="P929" s="3"/>
      <c r="U929" s="4"/>
    </row>
    <row r="930" spans="4:21" x14ac:dyDescent="0.15">
      <c r="D930" s="5"/>
      <c r="P930" s="3"/>
      <c r="U930" s="4"/>
    </row>
    <row r="931" spans="4:21" x14ac:dyDescent="0.15">
      <c r="D931" s="5"/>
      <c r="P931" s="3"/>
      <c r="U931" s="4"/>
    </row>
    <row r="932" spans="4:21" x14ac:dyDescent="0.15">
      <c r="D932" s="5"/>
      <c r="P932" s="3"/>
      <c r="U932" s="4"/>
    </row>
    <row r="933" spans="4:21" x14ac:dyDescent="0.15">
      <c r="D933" s="5"/>
      <c r="P933" s="3"/>
      <c r="U933" s="4"/>
    </row>
    <row r="934" spans="4:21" x14ac:dyDescent="0.15">
      <c r="D934" s="5"/>
      <c r="P934" s="3"/>
      <c r="U934" s="4"/>
    </row>
    <row r="935" spans="4:21" x14ac:dyDescent="0.15">
      <c r="D935" s="5"/>
      <c r="P935" s="3"/>
      <c r="U935" s="4"/>
    </row>
    <row r="936" spans="4:21" x14ac:dyDescent="0.15">
      <c r="D936" s="5"/>
      <c r="P936" s="3"/>
      <c r="U936" s="4"/>
    </row>
    <row r="937" spans="4:21" x14ac:dyDescent="0.15">
      <c r="D937" s="5"/>
      <c r="P937" s="3"/>
      <c r="U937" s="4"/>
    </row>
    <row r="938" spans="4:21" x14ac:dyDescent="0.15">
      <c r="D938" s="5"/>
      <c r="P938" s="3"/>
      <c r="U938" s="4"/>
    </row>
    <row r="939" spans="4:21" x14ac:dyDescent="0.15">
      <c r="D939" s="5"/>
      <c r="P939" s="3"/>
      <c r="U939" s="4"/>
    </row>
    <row r="940" spans="4:21" x14ac:dyDescent="0.15">
      <c r="D940" s="5"/>
      <c r="P940" s="3"/>
      <c r="U940" s="4"/>
    </row>
    <row r="941" spans="4:21" x14ac:dyDescent="0.15">
      <c r="D941" s="5"/>
      <c r="P941" s="3"/>
      <c r="U941" s="4"/>
    </row>
    <row r="942" spans="4:21" x14ac:dyDescent="0.15">
      <c r="D942" s="5"/>
      <c r="P942" s="3"/>
      <c r="U942" s="4"/>
    </row>
    <row r="943" spans="4:21" x14ac:dyDescent="0.15">
      <c r="D943" s="5"/>
      <c r="P943" s="3"/>
      <c r="U943" s="4"/>
    </row>
    <row r="944" spans="4:21" x14ac:dyDescent="0.15">
      <c r="D944" s="5"/>
      <c r="P944" s="3"/>
      <c r="U944" s="4"/>
    </row>
    <row r="945" spans="4:21" x14ac:dyDescent="0.15">
      <c r="D945" s="5"/>
      <c r="P945" s="3"/>
      <c r="U945" s="4"/>
    </row>
    <row r="946" spans="4:21" x14ac:dyDescent="0.15">
      <c r="D946" s="5"/>
      <c r="P946" s="3"/>
      <c r="U946" s="4"/>
    </row>
    <row r="947" spans="4:21" x14ac:dyDescent="0.15">
      <c r="D947" s="5"/>
      <c r="P947" s="3"/>
      <c r="U947" s="4"/>
    </row>
    <row r="948" spans="4:21" x14ac:dyDescent="0.15">
      <c r="D948" s="5"/>
      <c r="P948" s="3"/>
      <c r="U948" s="4"/>
    </row>
    <row r="949" spans="4:21" x14ac:dyDescent="0.15">
      <c r="D949" s="5"/>
      <c r="P949" s="3"/>
      <c r="U949" s="4"/>
    </row>
    <row r="950" spans="4:21" x14ac:dyDescent="0.15">
      <c r="D950" s="5"/>
      <c r="P950" s="3"/>
      <c r="U950" s="4"/>
    </row>
    <row r="951" spans="4:21" x14ac:dyDescent="0.15">
      <c r="D951" s="5"/>
      <c r="P951" s="3"/>
      <c r="U951" s="4"/>
    </row>
    <row r="952" spans="4:21" x14ac:dyDescent="0.15">
      <c r="D952" s="5"/>
      <c r="P952" s="3"/>
      <c r="U952" s="4"/>
    </row>
    <row r="953" spans="4:21" x14ac:dyDescent="0.15">
      <c r="D953" s="5"/>
      <c r="P953" s="3"/>
      <c r="U953" s="4"/>
    </row>
    <row r="954" spans="4:21" x14ac:dyDescent="0.15">
      <c r="D954" s="5"/>
      <c r="P954" s="3"/>
      <c r="U954" s="4"/>
    </row>
    <row r="955" spans="4:21" x14ac:dyDescent="0.15">
      <c r="D955" s="5"/>
      <c r="P955" s="3"/>
      <c r="U955" s="4"/>
    </row>
    <row r="956" spans="4:21" x14ac:dyDescent="0.15">
      <c r="D956" s="5"/>
      <c r="P956" s="3"/>
      <c r="U956" s="4"/>
    </row>
    <row r="957" spans="4:21" x14ac:dyDescent="0.15">
      <c r="D957" s="5"/>
      <c r="P957" s="3"/>
      <c r="U957" s="4"/>
    </row>
    <row r="958" spans="4:21" x14ac:dyDescent="0.15">
      <c r="D958" s="5"/>
      <c r="P958" s="3"/>
      <c r="U958" s="4"/>
    </row>
    <row r="959" spans="4:21" x14ac:dyDescent="0.15">
      <c r="D959" s="5"/>
      <c r="P959" s="3"/>
      <c r="U959" s="4"/>
    </row>
    <row r="960" spans="4:21" x14ac:dyDescent="0.15">
      <c r="D960" s="5"/>
      <c r="P960" s="3"/>
      <c r="U960" s="4"/>
    </row>
    <row r="961" spans="4:21" x14ac:dyDescent="0.15">
      <c r="D961" s="5"/>
      <c r="P961" s="3"/>
      <c r="U961" s="4"/>
    </row>
    <row r="962" spans="4:21" x14ac:dyDescent="0.15">
      <c r="D962" s="5"/>
      <c r="P962" s="3"/>
      <c r="U962" s="4"/>
    </row>
    <row r="963" spans="4:21" x14ac:dyDescent="0.15">
      <c r="D963" s="5"/>
      <c r="P963" s="3"/>
      <c r="U963" s="4"/>
    </row>
    <row r="964" spans="4:21" x14ac:dyDescent="0.15">
      <c r="D964" s="5"/>
      <c r="P964" s="3"/>
      <c r="U964" s="4"/>
    </row>
    <row r="965" spans="4:21" x14ac:dyDescent="0.15">
      <c r="D965" s="5"/>
      <c r="P965" s="3"/>
      <c r="U965" s="4"/>
    </row>
    <row r="966" spans="4:21" x14ac:dyDescent="0.15">
      <c r="D966" s="5"/>
      <c r="P966" s="3"/>
      <c r="U966" s="4"/>
    </row>
    <row r="967" spans="4:21" x14ac:dyDescent="0.15">
      <c r="D967" s="5"/>
      <c r="P967" s="3"/>
      <c r="U967" s="4"/>
    </row>
    <row r="968" spans="4:21" x14ac:dyDescent="0.15">
      <c r="D968" s="5"/>
      <c r="P968" s="3"/>
      <c r="U968" s="4"/>
    </row>
    <row r="969" spans="4:21" x14ac:dyDescent="0.15">
      <c r="D969" s="5"/>
      <c r="P969" s="3"/>
      <c r="U969" s="4"/>
    </row>
    <row r="970" spans="4:21" x14ac:dyDescent="0.15">
      <c r="D970" s="5"/>
      <c r="P970" s="3"/>
      <c r="U970" s="4"/>
    </row>
    <row r="971" spans="4:21" x14ac:dyDescent="0.15">
      <c r="D971" s="5"/>
      <c r="P971" s="3"/>
      <c r="U971" s="4"/>
    </row>
    <row r="972" spans="4:21" x14ac:dyDescent="0.15">
      <c r="D972" s="5"/>
      <c r="P972" s="3"/>
      <c r="U972" s="4"/>
    </row>
    <row r="973" spans="4:21" x14ac:dyDescent="0.15">
      <c r="D973" s="5"/>
      <c r="P973" s="3"/>
      <c r="U973" s="4"/>
    </row>
    <row r="974" spans="4:21" x14ac:dyDescent="0.15">
      <c r="D974" s="5"/>
      <c r="P974" s="3"/>
      <c r="U974" s="4"/>
    </row>
    <row r="975" spans="4:21" x14ac:dyDescent="0.15">
      <c r="D975" s="5"/>
      <c r="P975" s="3"/>
      <c r="U975" s="4"/>
    </row>
    <row r="976" spans="4:21" x14ac:dyDescent="0.15">
      <c r="D976" s="5"/>
      <c r="P976" s="3"/>
      <c r="U976" s="4"/>
    </row>
    <row r="977" spans="4:21" x14ac:dyDescent="0.15">
      <c r="D977" s="5"/>
      <c r="P977" s="3"/>
      <c r="U977" s="4"/>
    </row>
    <row r="978" spans="4:21" x14ac:dyDescent="0.15">
      <c r="D978" s="5"/>
      <c r="P978" s="3"/>
      <c r="U978" s="4"/>
    </row>
    <row r="979" spans="4:21" x14ac:dyDescent="0.15">
      <c r="D979" s="5"/>
      <c r="P979" s="3"/>
      <c r="U979" s="4"/>
    </row>
    <row r="980" spans="4:21" x14ac:dyDescent="0.15">
      <c r="D980" s="5"/>
      <c r="P980" s="3"/>
      <c r="U980" s="4"/>
    </row>
    <row r="981" spans="4:21" x14ac:dyDescent="0.15">
      <c r="D981" s="5"/>
      <c r="P981" s="3"/>
      <c r="U981" s="4"/>
    </row>
    <row r="982" spans="4:21" x14ac:dyDescent="0.15">
      <c r="D982" s="5"/>
      <c r="P982" s="3"/>
      <c r="U982" s="4"/>
    </row>
    <row r="983" spans="4:21" x14ac:dyDescent="0.15">
      <c r="D983" s="5"/>
      <c r="P983" s="3"/>
      <c r="U983" s="4"/>
    </row>
    <row r="984" spans="4:21" x14ac:dyDescent="0.15">
      <c r="D984" s="5"/>
      <c r="P984" s="3"/>
      <c r="U984" s="4"/>
    </row>
    <row r="985" spans="4:21" x14ac:dyDescent="0.15">
      <c r="D985" s="5"/>
      <c r="P985" s="3"/>
      <c r="U985" s="4"/>
    </row>
    <row r="986" spans="4:21" x14ac:dyDescent="0.15">
      <c r="D986" s="5"/>
      <c r="P986" s="3"/>
      <c r="U986" s="4"/>
    </row>
    <row r="987" spans="4:21" x14ac:dyDescent="0.15">
      <c r="D987" s="5"/>
      <c r="P987" s="3"/>
      <c r="U987" s="4"/>
    </row>
    <row r="988" spans="4:21" x14ac:dyDescent="0.15">
      <c r="D988" s="5"/>
      <c r="P988" s="3"/>
      <c r="U988" s="4"/>
    </row>
    <row r="989" spans="4:21" x14ac:dyDescent="0.15">
      <c r="D989" s="5"/>
      <c r="P989" s="3"/>
      <c r="U989" s="4"/>
    </row>
    <row r="990" spans="4:21" x14ac:dyDescent="0.15">
      <c r="D990" s="5"/>
      <c r="P990" s="3"/>
      <c r="U990" s="4"/>
    </row>
    <row r="991" spans="4:21" x14ac:dyDescent="0.15">
      <c r="D991" s="5"/>
      <c r="P991" s="3"/>
      <c r="U991" s="4"/>
    </row>
    <row r="992" spans="4:21" x14ac:dyDescent="0.15">
      <c r="D992" s="5"/>
      <c r="P992" s="3"/>
      <c r="U992" s="4"/>
    </row>
    <row r="993" spans="4:21" x14ac:dyDescent="0.15">
      <c r="D993" s="5"/>
      <c r="P993" s="3"/>
      <c r="U993" s="4"/>
    </row>
    <row r="994" spans="4:21" x14ac:dyDescent="0.15">
      <c r="D994" s="5"/>
      <c r="P994" s="3"/>
      <c r="U994" s="4"/>
    </row>
    <row r="995" spans="4:21" x14ac:dyDescent="0.15">
      <c r="D995" s="5"/>
      <c r="P995" s="3"/>
      <c r="U995" s="4"/>
    </row>
    <row r="996" spans="4:21" x14ac:dyDescent="0.15">
      <c r="D996" s="5"/>
      <c r="P996" s="3"/>
      <c r="U996" s="4"/>
    </row>
    <row r="997" spans="4:21" x14ac:dyDescent="0.15">
      <c r="D997" s="5"/>
      <c r="P997" s="3"/>
      <c r="U99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8CCF-73A0-4444-BE6C-4A36EA6875B7}">
  <dimension ref="A1:W8"/>
  <sheetViews>
    <sheetView tabSelected="1" topLeftCell="M1" zoomScale="133" workbookViewId="0">
      <selection activeCell="O2" sqref="O2"/>
    </sheetView>
  </sheetViews>
  <sheetFormatPr baseColWidth="10" defaultRowHeight="13" x14ac:dyDescent="0.15"/>
  <cols>
    <col min="1" max="1" width="23" bestFit="1" customWidth="1"/>
    <col min="2" max="2" width="15.1640625" bestFit="1" customWidth="1"/>
    <col min="3" max="5" width="6.1640625" bestFit="1" customWidth="1"/>
    <col min="6" max="6" width="11.6640625" bestFit="1" customWidth="1"/>
    <col min="7" max="7" width="8.33203125" bestFit="1" customWidth="1"/>
    <col min="8" max="9" width="10.33203125" bestFit="1" customWidth="1"/>
    <col min="10" max="10" width="12.6640625" bestFit="1" customWidth="1"/>
    <col min="11" max="11" width="15.1640625" bestFit="1" customWidth="1"/>
    <col min="12" max="14" width="6.1640625" bestFit="1" customWidth="1"/>
    <col min="15" max="15" width="11.6640625" bestFit="1" customWidth="1"/>
    <col min="16" max="16" width="6.1640625" bestFit="1" customWidth="1"/>
    <col min="17" max="17" width="15.33203125" bestFit="1" customWidth="1"/>
    <col min="18" max="18" width="6.33203125" bestFit="1" customWidth="1"/>
    <col min="19" max="19" width="7.6640625" bestFit="1" customWidth="1"/>
    <col min="20" max="20" width="8.5" bestFit="1" customWidth="1"/>
    <col min="21" max="21" width="6.1640625" bestFit="1" customWidth="1"/>
    <col min="22" max="22" width="8.33203125" bestFit="1" customWidth="1"/>
    <col min="23" max="23" width="10.33203125" bestFit="1" customWidth="1"/>
  </cols>
  <sheetData>
    <row r="1" spans="1:23" x14ac:dyDescent="0.15">
      <c r="A1" s="38" t="s">
        <v>71</v>
      </c>
      <c r="J1" s="38" t="s">
        <v>72</v>
      </c>
    </row>
    <row r="3" spans="1:23" x14ac:dyDescent="0.15">
      <c r="A3" s="10" t="s">
        <v>68</v>
      </c>
      <c r="B3" s="10" t="s">
        <v>70</v>
      </c>
      <c r="C3" s="11"/>
      <c r="D3" s="11"/>
      <c r="E3" s="11"/>
      <c r="F3" s="11"/>
      <c r="G3" s="11"/>
      <c r="H3" s="12"/>
      <c r="J3" s="10" t="s">
        <v>68</v>
      </c>
      <c r="K3" s="10" t="s">
        <v>70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</row>
    <row r="4" spans="1:23" x14ac:dyDescent="0.15">
      <c r="A4" s="10" t="s">
        <v>69</v>
      </c>
      <c r="B4" s="13" t="s">
        <v>50</v>
      </c>
      <c r="C4" s="14" t="s">
        <v>60</v>
      </c>
      <c r="D4" s="14" t="s">
        <v>43</v>
      </c>
      <c r="E4" s="14" t="s">
        <v>53</v>
      </c>
      <c r="F4" s="14" t="s">
        <v>56</v>
      </c>
      <c r="G4" s="14" t="s">
        <v>24</v>
      </c>
      <c r="H4" s="27" t="s">
        <v>66</v>
      </c>
      <c r="J4" s="10" t="s">
        <v>69</v>
      </c>
      <c r="K4" s="13" t="s">
        <v>50</v>
      </c>
      <c r="L4" s="14" t="s">
        <v>60</v>
      </c>
      <c r="M4" s="14" t="s">
        <v>43</v>
      </c>
      <c r="N4" s="14" t="s">
        <v>53</v>
      </c>
      <c r="O4" s="14" t="s">
        <v>56</v>
      </c>
      <c r="P4" s="14" t="s">
        <v>28</v>
      </c>
      <c r="Q4" s="14" t="s">
        <v>54</v>
      </c>
      <c r="R4" s="14" t="s">
        <v>21</v>
      </c>
      <c r="S4" s="14" t="s">
        <v>34</v>
      </c>
      <c r="T4" s="14" t="s">
        <v>39</v>
      </c>
      <c r="U4" s="14" t="s">
        <v>47</v>
      </c>
      <c r="V4" s="14" t="s">
        <v>24</v>
      </c>
      <c r="W4" s="27" t="s">
        <v>66</v>
      </c>
    </row>
    <row r="5" spans="1:23" x14ac:dyDescent="0.15">
      <c r="A5" s="31">
        <v>2021</v>
      </c>
      <c r="B5" s="16">
        <v>44.21</v>
      </c>
      <c r="C5" s="17">
        <v>36.9</v>
      </c>
      <c r="D5" s="17">
        <v>25.08</v>
      </c>
      <c r="E5" s="17">
        <v>29.54</v>
      </c>
      <c r="F5" s="17">
        <v>41</v>
      </c>
      <c r="G5" s="17">
        <v>19.73</v>
      </c>
      <c r="H5" s="28">
        <v>196.45999999999998</v>
      </c>
      <c r="J5" s="31">
        <v>2021</v>
      </c>
      <c r="K5" s="16">
        <v>44.21</v>
      </c>
      <c r="L5" s="17">
        <v>36.9</v>
      </c>
      <c r="M5" s="17">
        <v>25.08</v>
      </c>
      <c r="N5" s="17">
        <v>29.54</v>
      </c>
      <c r="O5" s="17">
        <v>41</v>
      </c>
      <c r="P5" s="17">
        <v>22.58</v>
      </c>
      <c r="Q5" s="17">
        <v>29.85</v>
      </c>
      <c r="R5" s="17">
        <v>33.619999999999997</v>
      </c>
      <c r="S5" s="17">
        <v>28</v>
      </c>
      <c r="T5" s="17">
        <v>22</v>
      </c>
      <c r="U5" s="17">
        <v>20.329999999999998</v>
      </c>
      <c r="V5" s="17">
        <v>19.73</v>
      </c>
      <c r="W5" s="28">
        <v>352.84</v>
      </c>
    </row>
    <row r="6" spans="1:23" x14ac:dyDescent="0.15">
      <c r="A6" s="32">
        <v>2022</v>
      </c>
      <c r="B6" s="35">
        <v>36.43</v>
      </c>
      <c r="C6" s="36">
        <v>36.799999999999997</v>
      </c>
      <c r="D6" s="36">
        <v>24.42</v>
      </c>
      <c r="E6" s="36">
        <v>30.08</v>
      </c>
      <c r="F6" s="36">
        <v>18.329999999999998</v>
      </c>
      <c r="G6" s="36">
        <v>28.15</v>
      </c>
      <c r="H6" s="33">
        <v>174.21</v>
      </c>
      <c r="J6" s="32">
        <v>2022</v>
      </c>
      <c r="K6" s="35">
        <v>36.43</v>
      </c>
      <c r="L6" s="36">
        <v>36.799999999999997</v>
      </c>
      <c r="M6" s="36">
        <v>24.42</v>
      </c>
      <c r="N6" s="36">
        <v>30.08</v>
      </c>
      <c r="O6" s="36">
        <v>18.329999999999998</v>
      </c>
      <c r="P6" s="36">
        <v>25.46</v>
      </c>
      <c r="Q6" s="36">
        <v>28.85</v>
      </c>
      <c r="R6" s="36">
        <v>27.54</v>
      </c>
      <c r="S6" s="36">
        <v>29</v>
      </c>
      <c r="T6" s="36">
        <v>36.18</v>
      </c>
      <c r="U6" s="36">
        <v>18.670000000000002</v>
      </c>
      <c r="V6" s="36">
        <v>28.15</v>
      </c>
      <c r="W6" s="33">
        <v>339.90999999999997</v>
      </c>
    </row>
    <row r="7" spans="1:23" x14ac:dyDescent="0.15">
      <c r="A7" s="32">
        <v>2023</v>
      </c>
      <c r="B7" s="35">
        <v>30.5</v>
      </c>
      <c r="C7" s="36">
        <v>31.9</v>
      </c>
      <c r="D7" s="36">
        <v>19.920000000000002</v>
      </c>
      <c r="E7" s="36">
        <v>29.92</v>
      </c>
      <c r="F7" s="36">
        <v>20</v>
      </c>
      <c r="G7" s="36">
        <v>31.62</v>
      </c>
      <c r="H7" s="33">
        <v>163.86</v>
      </c>
      <c r="J7" s="32">
        <v>2023</v>
      </c>
      <c r="K7" s="35">
        <v>30.5</v>
      </c>
      <c r="L7" s="36">
        <v>31.9</v>
      </c>
      <c r="M7" s="36">
        <v>19.920000000000002</v>
      </c>
      <c r="N7" s="36">
        <v>29.92</v>
      </c>
      <c r="O7" s="36">
        <v>20</v>
      </c>
      <c r="P7" s="36">
        <v>27.5</v>
      </c>
      <c r="Q7" s="36">
        <v>24.25</v>
      </c>
      <c r="R7" s="36">
        <v>38.29</v>
      </c>
      <c r="S7" s="36">
        <v>25.92</v>
      </c>
      <c r="T7" s="36">
        <v>30.15</v>
      </c>
      <c r="U7" s="36">
        <v>20.079999999999998</v>
      </c>
      <c r="V7" s="36">
        <v>31.62</v>
      </c>
      <c r="W7" s="33">
        <v>330.04999999999995</v>
      </c>
    </row>
    <row r="8" spans="1:23" x14ac:dyDescent="0.15">
      <c r="A8" s="34" t="s">
        <v>66</v>
      </c>
      <c r="B8" s="30">
        <v>111.14</v>
      </c>
      <c r="C8" s="37">
        <v>105.6</v>
      </c>
      <c r="D8" s="37">
        <v>69.42</v>
      </c>
      <c r="E8" s="37">
        <v>89.539999999999992</v>
      </c>
      <c r="F8" s="37">
        <v>79.33</v>
      </c>
      <c r="G8" s="37">
        <v>79.5</v>
      </c>
      <c r="H8" s="29">
        <v>534.53</v>
      </c>
      <c r="J8" s="34" t="s">
        <v>66</v>
      </c>
      <c r="K8" s="30">
        <v>111.14</v>
      </c>
      <c r="L8" s="37">
        <v>105.6</v>
      </c>
      <c r="M8" s="37">
        <v>69.42</v>
      </c>
      <c r="N8" s="37">
        <v>89.539999999999992</v>
      </c>
      <c r="O8" s="37">
        <v>79.33</v>
      </c>
      <c r="P8" s="37">
        <v>75.539999999999992</v>
      </c>
      <c r="Q8" s="37">
        <v>82.95</v>
      </c>
      <c r="R8" s="37">
        <v>99.449999999999989</v>
      </c>
      <c r="S8" s="37">
        <v>82.92</v>
      </c>
      <c r="T8" s="37">
        <v>88.33</v>
      </c>
      <c r="U8" s="37">
        <v>59.08</v>
      </c>
      <c r="V8" s="37">
        <v>79.5</v>
      </c>
      <c r="W8" s="29">
        <v>1022.8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5"/>
  <sheetViews>
    <sheetView zoomScale="142" workbookViewId="0">
      <selection activeCell="G8" sqref="G8"/>
    </sheetView>
  </sheetViews>
  <sheetFormatPr baseColWidth="10" defaultColWidth="12.6640625" defaultRowHeight="15.75" customHeight="1" x14ac:dyDescent="0.15"/>
  <cols>
    <col min="1" max="1" width="22.6640625" customWidth="1"/>
  </cols>
  <sheetData>
    <row r="1" spans="1:13" ht="15.75" customHeight="1" x14ac:dyDescent="0.15">
      <c r="A1" s="10" t="s">
        <v>65</v>
      </c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3" ht="15.75" customHeight="1" x14ac:dyDescent="0.15">
      <c r="A2" s="10" t="s">
        <v>1</v>
      </c>
      <c r="B2" s="13" t="s">
        <v>24</v>
      </c>
      <c r="C2" s="14" t="s">
        <v>47</v>
      </c>
      <c r="D2" s="14" t="s">
        <v>39</v>
      </c>
      <c r="E2" s="14" t="s">
        <v>34</v>
      </c>
      <c r="F2" s="14" t="s">
        <v>21</v>
      </c>
      <c r="G2" s="14" t="s">
        <v>54</v>
      </c>
      <c r="H2" s="14" t="s">
        <v>28</v>
      </c>
      <c r="I2" s="14" t="s">
        <v>56</v>
      </c>
      <c r="J2" s="14" t="s">
        <v>53</v>
      </c>
      <c r="K2" s="14" t="s">
        <v>43</v>
      </c>
      <c r="L2" s="14" t="s">
        <v>60</v>
      </c>
      <c r="M2" s="15" t="s">
        <v>50</v>
      </c>
    </row>
    <row r="3" spans="1:13" ht="15.75" customHeight="1" x14ac:dyDescent="0.15">
      <c r="A3" s="13">
        <v>2021</v>
      </c>
      <c r="B3" s="16">
        <v>12</v>
      </c>
      <c r="C3" s="17">
        <v>20</v>
      </c>
      <c r="D3" s="17">
        <v>13</v>
      </c>
      <c r="E3" s="17">
        <v>22</v>
      </c>
      <c r="F3" s="17">
        <v>33</v>
      </c>
      <c r="G3" s="17">
        <v>28</v>
      </c>
      <c r="H3" s="17">
        <v>15</v>
      </c>
      <c r="I3" s="17">
        <v>32</v>
      </c>
      <c r="J3" s="17">
        <v>20</v>
      </c>
      <c r="K3" s="17">
        <v>19</v>
      </c>
      <c r="L3" s="17">
        <v>31</v>
      </c>
      <c r="M3" s="18">
        <v>63</v>
      </c>
    </row>
    <row r="4" spans="1:13" ht="15.75" customHeight="1" x14ac:dyDescent="0.15">
      <c r="A4" s="19">
        <v>2022</v>
      </c>
      <c r="B4" s="20">
        <v>33</v>
      </c>
      <c r="C4" s="21">
        <v>16</v>
      </c>
      <c r="D4" s="21">
        <v>11</v>
      </c>
      <c r="E4" s="21">
        <v>25</v>
      </c>
      <c r="F4" s="21">
        <v>21</v>
      </c>
      <c r="G4" s="21">
        <v>21</v>
      </c>
      <c r="H4" s="21">
        <v>18</v>
      </c>
      <c r="I4" s="21">
        <v>6</v>
      </c>
      <c r="J4" s="21">
        <v>15</v>
      </c>
      <c r="K4" s="21">
        <v>15</v>
      </c>
      <c r="L4" s="21">
        <v>34</v>
      </c>
      <c r="M4" s="22">
        <v>43</v>
      </c>
    </row>
    <row r="5" spans="1:13" ht="15.75" customHeight="1" x14ac:dyDescent="0.15">
      <c r="A5" s="23">
        <v>2023</v>
      </c>
      <c r="B5" s="24">
        <v>27</v>
      </c>
      <c r="C5" s="25">
        <v>12</v>
      </c>
      <c r="D5" s="25">
        <v>12</v>
      </c>
      <c r="E5" s="25">
        <v>16</v>
      </c>
      <c r="F5" s="25">
        <v>32</v>
      </c>
      <c r="G5" s="25">
        <v>23</v>
      </c>
      <c r="H5" s="25">
        <v>28</v>
      </c>
      <c r="I5" s="25">
        <v>15</v>
      </c>
      <c r="J5" s="25">
        <v>22</v>
      </c>
      <c r="K5" s="25">
        <v>13</v>
      </c>
      <c r="L5" s="25">
        <v>25</v>
      </c>
      <c r="M5" s="26">
        <v>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39"/>
  <sheetViews>
    <sheetView zoomScale="110" workbookViewId="0">
      <selection activeCell="K18" sqref="K18"/>
    </sheetView>
  </sheetViews>
  <sheetFormatPr baseColWidth="10" defaultColWidth="12.6640625" defaultRowHeight="15.75" customHeight="1" x14ac:dyDescent="0.15"/>
  <cols>
    <col min="9" max="9" width="8.83203125" bestFit="1" customWidth="1"/>
    <col min="17" max="17" width="6.1640625" bestFit="1" customWidth="1"/>
    <col min="18" max="18" width="11.83203125" bestFit="1" customWidth="1"/>
    <col min="19" max="19" width="14" bestFit="1" customWidth="1"/>
    <col min="20" max="20" width="12.33203125" bestFit="1" customWidth="1"/>
    <col min="21" max="21" width="12.5" bestFit="1" customWidth="1"/>
    <col min="22" max="22" width="12.33203125" bestFit="1" customWidth="1"/>
    <col min="23" max="23" width="5.83203125" bestFit="1" customWidth="1"/>
  </cols>
  <sheetData>
    <row r="1" spans="1:9" ht="15.75" customHeight="1" x14ac:dyDescent="0.15">
      <c r="A1" s="40" t="s">
        <v>73</v>
      </c>
      <c r="B1" s="39"/>
      <c r="C1" s="39"/>
      <c r="D1" s="39"/>
      <c r="E1" s="39"/>
      <c r="F1" s="39"/>
      <c r="G1" s="39"/>
      <c r="H1" s="39"/>
      <c r="I1" s="39"/>
    </row>
    <row r="2" spans="1:9" ht="15.75" customHeight="1" x14ac:dyDescent="0.15">
      <c r="A2" s="39"/>
      <c r="B2" s="39"/>
      <c r="C2" s="39"/>
      <c r="D2" s="39"/>
      <c r="E2" s="39"/>
      <c r="F2" s="39"/>
      <c r="G2" s="39"/>
      <c r="H2" s="39"/>
      <c r="I2" s="39"/>
    </row>
    <row r="3" spans="1:9" ht="15.75" customHeight="1" x14ac:dyDescent="0.15">
      <c r="A3" s="1" t="s">
        <v>67</v>
      </c>
      <c r="B3" s="1" t="s">
        <v>1</v>
      </c>
      <c r="C3" s="1" t="s">
        <v>3</v>
      </c>
      <c r="D3" s="1" t="s">
        <v>4</v>
      </c>
      <c r="E3" s="1" t="s">
        <v>5</v>
      </c>
      <c r="F3" s="1" t="s">
        <v>8</v>
      </c>
      <c r="G3" s="1" t="s">
        <v>11</v>
      </c>
      <c r="H3" s="1" t="s">
        <v>13</v>
      </c>
      <c r="I3" s="1" t="s">
        <v>17</v>
      </c>
    </row>
    <row r="4" spans="1:9" ht="15.75" customHeight="1" x14ac:dyDescent="0.15">
      <c r="A4" s="1" t="s">
        <v>21</v>
      </c>
      <c r="B4" s="1">
        <v>2023</v>
      </c>
      <c r="C4" s="1">
        <v>38.29</v>
      </c>
      <c r="D4" s="1">
        <v>49.37</v>
      </c>
      <c r="E4" s="1">
        <v>66.67</v>
      </c>
      <c r="F4" s="1">
        <v>2882</v>
      </c>
      <c r="G4" s="1">
        <v>4106</v>
      </c>
      <c r="H4" s="1">
        <v>9</v>
      </c>
      <c r="I4" s="1">
        <v>18</v>
      </c>
    </row>
    <row r="5" spans="1:9" ht="15.75" customHeight="1" x14ac:dyDescent="0.15">
      <c r="A5" s="1" t="s">
        <v>21</v>
      </c>
      <c r="B5" s="1">
        <v>2022</v>
      </c>
      <c r="C5" s="1">
        <v>27.54</v>
      </c>
      <c r="D5" s="1">
        <v>36.57</v>
      </c>
      <c r="E5" s="8">
        <v>61.7</v>
      </c>
      <c r="F5" s="1">
        <v>2815</v>
      </c>
      <c r="G5" s="1">
        <v>2294</v>
      </c>
      <c r="H5" s="1">
        <v>41</v>
      </c>
      <c r="I5" s="1">
        <v>27</v>
      </c>
    </row>
    <row r="6" spans="1:9" ht="15.75" customHeight="1" x14ac:dyDescent="0.15">
      <c r="A6" s="1" t="s">
        <v>21</v>
      </c>
      <c r="B6" s="1">
        <v>2021</v>
      </c>
      <c r="C6" s="1">
        <v>33.619999999999997</v>
      </c>
      <c r="D6" s="1">
        <v>43.13</v>
      </c>
      <c r="E6" s="1">
        <v>71.11</v>
      </c>
      <c r="F6" s="1">
        <v>3315</v>
      </c>
      <c r="G6" s="1">
        <v>2807</v>
      </c>
      <c r="H6" s="1">
        <v>52</v>
      </c>
      <c r="I6" s="1">
        <v>22</v>
      </c>
    </row>
    <row r="7" spans="1:9" ht="15.75" customHeight="1" x14ac:dyDescent="0.15">
      <c r="A7" s="1" t="s">
        <v>24</v>
      </c>
      <c r="B7" s="1">
        <v>2023</v>
      </c>
      <c r="C7" s="1">
        <v>31.62</v>
      </c>
      <c r="D7" s="1">
        <v>43.27</v>
      </c>
      <c r="E7" s="1">
        <v>60.38</v>
      </c>
      <c r="F7" s="1">
        <v>3289</v>
      </c>
      <c r="G7" s="1">
        <v>2083</v>
      </c>
      <c r="H7" s="1">
        <v>31</v>
      </c>
      <c r="I7" s="1">
        <v>24</v>
      </c>
    </row>
    <row r="8" spans="1:9" ht="15.75" customHeight="1" x14ac:dyDescent="0.15">
      <c r="A8" s="1" t="s">
        <v>24</v>
      </c>
      <c r="B8" s="1">
        <v>2022</v>
      </c>
      <c r="C8" s="1">
        <v>28.15</v>
      </c>
      <c r="D8" s="1">
        <v>41.67</v>
      </c>
      <c r="E8" s="1">
        <v>60</v>
      </c>
      <c r="F8" s="1">
        <v>3450</v>
      </c>
      <c r="G8" s="1">
        <v>1864</v>
      </c>
      <c r="H8" s="1">
        <v>29</v>
      </c>
      <c r="I8" s="1">
        <v>24</v>
      </c>
    </row>
    <row r="9" spans="1:9" ht="15.75" customHeight="1" x14ac:dyDescent="0.15">
      <c r="A9" s="1" t="s">
        <v>24</v>
      </c>
      <c r="B9" s="1">
        <v>2021</v>
      </c>
      <c r="C9" s="1">
        <v>19.73</v>
      </c>
      <c r="D9" s="1">
        <v>30.34</v>
      </c>
      <c r="E9" s="1">
        <v>53.13</v>
      </c>
      <c r="F9" s="1">
        <v>1981</v>
      </c>
      <c r="G9" s="1">
        <v>1317</v>
      </c>
      <c r="H9" s="1">
        <v>23</v>
      </c>
      <c r="I9" s="1">
        <v>16</v>
      </c>
    </row>
    <row r="10" spans="1:9" ht="15.75" customHeight="1" x14ac:dyDescent="0.15">
      <c r="A10" s="1" t="s">
        <v>28</v>
      </c>
      <c r="B10" s="1">
        <v>2023</v>
      </c>
      <c r="C10" s="1">
        <v>27.5</v>
      </c>
      <c r="D10" s="1">
        <v>43.53</v>
      </c>
      <c r="E10" s="1">
        <v>61.54</v>
      </c>
      <c r="F10" s="1">
        <v>3206</v>
      </c>
      <c r="G10" s="1">
        <v>2985</v>
      </c>
      <c r="H10" s="1">
        <v>24</v>
      </c>
      <c r="I10" s="1">
        <v>21</v>
      </c>
    </row>
    <row r="11" spans="1:9" ht="15.75" customHeight="1" x14ac:dyDescent="0.15">
      <c r="A11" s="1" t="s">
        <v>28</v>
      </c>
      <c r="B11" s="1">
        <v>2022</v>
      </c>
      <c r="C11" s="1">
        <v>25.46</v>
      </c>
      <c r="D11" s="1">
        <v>39.020000000000003</v>
      </c>
      <c r="E11" s="1">
        <v>73.69</v>
      </c>
      <c r="F11" s="1">
        <v>2199</v>
      </c>
      <c r="G11" s="1">
        <v>2344</v>
      </c>
      <c r="H11" s="1">
        <v>15</v>
      </c>
      <c r="I11" s="1">
        <v>21</v>
      </c>
    </row>
    <row r="12" spans="1:9" ht="15.75" customHeight="1" x14ac:dyDescent="0.15">
      <c r="A12" s="1" t="s">
        <v>28</v>
      </c>
      <c r="B12" s="1">
        <v>2021</v>
      </c>
      <c r="C12" s="1">
        <v>22.58</v>
      </c>
      <c r="D12" s="1">
        <v>37.700000000000003</v>
      </c>
      <c r="E12" s="1">
        <v>53.66</v>
      </c>
      <c r="F12" s="1">
        <v>3236</v>
      </c>
      <c r="G12" s="1">
        <v>1584</v>
      </c>
      <c r="H12" s="1">
        <v>40</v>
      </c>
      <c r="I12" s="1">
        <v>15</v>
      </c>
    </row>
    <row r="13" spans="1:9" ht="15.75" customHeight="1" x14ac:dyDescent="0.15">
      <c r="A13" s="1" t="s">
        <v>34</v>
      </c>
      <c r="B13" s="1">
        <v>2023</v>
      </c>
      <c r="C13" s="1">
        <v>25.92</v>
      </c>
      <c r="D13" s="1">
        <v>30.13</v>
      </c>
      <c r="E13" s="1">
        <v>62.5</v>
      </c>
      <c r="F13" s="1">
        <v>3131</v>
      </c>
      <c r="G13" s="1">
        <v>1495</v>
      </c>
      <c r="H13" s="1">
        <v>25</v>
      </c>
      <c r="I13" s="1">
        <v>18</v>
      </c>
    </row>
    <row r="14" spans="1:9" ht="15.75" customHeight="1" x14ac:dyDescent="0.15">
      <c r="A14" s="1" t="s">
        <v>34</v>
      </c>
      <c r="B14" s="1">
        <v>2022</v>
      </c>
      <c r="C14" s="1">
        <v>29</v>
      </c>
      <c r="D14" s="1">
        <v>36.72</v>
      </c>
      <c r="E14" s="1">
        <v>46.94</v>
      </c>
      <c r="F14" s="1">
        <v>3207</v>
      </c>
      <c r="G14" s="1">
        <v>1833</v>
      </c>
      <c r="H14" s="1">
        <v>32</v>
      </c>
      <c r="I14" s="1">
        <v>25</v>
      </c>
    </row>
    <row r="15" spans="1:9" ht="15.75" customHeight="1" x14ac:dyDescent="0.15">
      <c r="A15" s="1" t="s">
        <v>34</v>
      </c>
      <c r="B15" s="1">
        <v>2021</v>
      </c>
      <c r="C15" s="1">
        <v>28</v>
      </c>
      <c r="D15" s="1">
        <v>40.24</v>
      </c>
      <c r="E15" s="1">
        <v>54.55</v>
      </c>
      <c r="F15" s="1">
        <v>3151</v>
      </c>
      <c r="G15" s="1">
        <v>1808</v>
      </c>
      <c r="H15" s="1">
        <v>28</v>
      </c>
      <c r="I15" s="1">
        <v>23</v>
      </c>
    </row>
    <row r="16" spans="1:9" ht="15.75" customHeight="1" x14ac:dyDescent="0.15">
      <c r="A16" s="1" t="s">
        <v>39</v>
      </c>
      <c r="B16" s="1">
        <v>2023</v>
      </c>
      <c r="C16" s="1">
        <v>30.15</v>
      </c>
      <c r="D16" s="1">
        <v>37.68</v>
      </c>
      <c r="E16" s="9">
        <v>64.15094339622641</v>
      </c>
      <c r="F16" s="1">
        <v>2223</v>
      </c>
      <c r="G16" s="1">
        <v>3077</v>
      </c>
      <c r="H16" s="1">
        <v>39</v>
      </c>
      <c r="I16" s="1">
        <v>24</v>
      </c>
    </row>
    <row r="17" spans="1:9" ht="15.75" customHeight="1" x14ac:dyDescent="0.15">
      <c r="A17" s="1" t="s">
        <v>39</v>
      </c>
      <c r="B17" s="1">
        <v>2022</v>
      </c>
      <c r="C17" s="1">
        <v>36.18</v>
      </c>
      <c r="D17" s="1">
        <v>43.38</v>
      </c>
      <c r="E17" s="1">
        <v>68.89</v>
      </c>
      <c r="F17" s="1">
        <v>1899</v>
      </c>
      <c r="G17" s="1">
        <v>2761</v>
      </c>
      <c r="H17" s="1">
        <v>16</v>
      </c>
      <c r="I17" s="1">
        <v>20</v>
      </c>
    </row>
    <row r="18" spans="1:9" ht="15.75" customHeight="1" x14ac:dyDescent="0.15">
      <c r="A18" s="1" t="s">
        <v>39</v>
      </c>
      <c r="B18" s="1">
        <v>2021</v>
      </c>
      <c r="C18" s="1">
        <v>22</v>
      </c>
      <c r="D18" s="1">
        <v>41.45</v>
      </c>
      <c r="E18" s="1">
        <v>54.29</v>
      </c>
      <c r="F18" s="1">
        <v>2285</v>
      </c>
      <c r="G18" s="1">
        <v>1676</v>
      </c>
      <c r="H18" s="1">
        <v>19</v>
      </c>
      <c r="I18" s="1">
        <v>16</v>
      </c>
    </row>
    <row r="19" spans="1:9" ht="15.75" customHeight="1" x14ac:dyDescent="0.15">
      <c r="A19" s="1" t="s">
        <v>43</v>
      </c>
      <c r="B19" s="1">
        <v>2023</v>
      </c>
      <c r="C19" s="1">
        <v>19.920000000000002</v>
      </c>
      <c r="D19" s="1">
        <v>32.700000000000003</v>
      </c>
      <c r="E19" s="1">
        <v>54.29</v>
      </c>
      <c r="F19" s="1">
        <v>2612</v>
      </c>
      <c r="G19" s="1">
        <v>1732</v>
      </c>
      <c r="H19" s="1">
        <v>30</v>
      </c>
      <c r="I19" s="1">
        <v>22</v>
      </c>
    </row>
    <row r="20" spans="1:9" ht="15.75" customHeight="1" x14ac:dyDescent="0.15">
      <c r="A20" s="1" t="s">
        <v>43</v>
      </c>
      <c r="B20" s="1">
        <v>2022</v>
      </c>
      <c r="C20" s="1">
        <v>24.42</v>
      </c>
      <c r="D20" s="1">
        <v>39.049999999999997</v>
      </c>
      <c r="E20" s="1">
        <v>45</v>
      </c>
      <c r="F20" s="1">
        <v>2612</v>
      </c>
      <c r="G20" s="1">
        <v>2006</v>
      </c>
      <c r="H20" s="1">
        <v>24</v>
      </c>
      <c r="I20" s="1">
        <v>30</v>
      </c>
    </row>
    <row r="21" spans="1:9" ht="15.75" customHeight="1" x14ac:dyDescent="0.15">
      <c r="A21" s="1" t="s">
        <v>43</v>
      </c>
      <c r="B21" s="1">
        <v>2021</v>
      </c>
      <c r="C21" s="1">
        <v>25.08</v>
      </c>
      <c r="D21" s="1">
        <v>31.84</v>
      </c>
      <c r="E21" s="1">
        <v>55.32</v>
      </c>
      <c r="F21" s="1">
        <v>3278</v>
      </c>
      <c r="G21" s="1">
        <v>1821</v>
      </c>
      <c r="H21" s="1">
        <v>19</v>
      </c>
      <c r="I21" s="1">
        <v>35</v>
      </c>
    </row>
    <row r="22" spans="1:9" ht="15.75" customHeight="1" x14ac:dyDescent="0.15">
      <c r="A22" s="1" t="s">
        <v>47</v>
      </c>
      <c r="B22" s="1">
        <v>2023</v>
      </c>
      <c r="C22" s="1">
        <v>20.079999999999998</v>
      </c>
      <c r="D22" s="1">
        <v>28.4</v>
      </c>
      <c r="E22" s="1">
        <v>58.33</v>
      </c>
      <c r="F22" s="1">
        <v>2752</v>
      </c>
      <c r="G22" s="1">
        <v>1542</v>
      </c>
      <c r="H22" s="1">
        <v>44</v>
      </c>
      <c r="I22" s="1">
        <v>21</v>
      </c>
    </row>
    <row r="23" spans="1:9" ht="15.75" customHeight="1" x14ac:dyDescent="0.15">
      <c r="A23" s="1" t="s">
        <v>47</v>
      </c>
      <c r="B23" s="1">
        <v>2022</v>
      </c>
      <c r="C23" s="1">
        <v>18.670000000000002</v>
      </c>
      <c r="D23" s="1">
        <v>28.9</v>
      </c>
      <c r="E23" s="1">
        <v>55.88</v>
      </c>
      <c r="F23" s="1">
        <v>2625</v>
      </c>
      <c r="G23" s="1">
        <v>1492</v>
      </c>
      <c r="H23" s="1">
        <v>18</v>
      </c>
      <c r="I23" s="1">
        <v>20</v>
      </c>
    </row>
    <row r="24" spans="1:9" ht="15.75" customHeight="1" x14ac:dyDescent="0.15">
      <c r="A24" s="1" t="s">
        <v>47</v>
      </c>
      <c r="B24" s="1">
        <v>2021</v>
      </c>
      <c r="C24" s="1">
        <v>20.329999999999998</v>
      </c>
      <c r="D24" s="1">
        <v>32.92</v>
      </c>
      <c r="E24" s="1">
        <v>50</v>
      </c>
      <c r="F24" s="1">
        <v>3182</v>
      </c>
      <c r="G24" s="1">
        <v>1611</v>
      </c>
      <c r="H24" s="1">
        <v>41</v>
      </c>
      <c r="I24" s="1">
        <v>22</v>
      </c>
    </row>
    <row r="25" spans="1:9" ht="15.75" customHeight="1" x14ac:dyDescent="0.15">
      <c r="A25" s="1" t="s">
        <v>50</v>
      </c>
      <c r="B25" s="1">
        <v>2023</v>
      </c>
      <c r="C25" s="1">
        <v>30.5</v>
      </c>
      <c r="D25" s="1">
        <v>43.46</v>
      </c>
      <c r="E25" s="1">
        <v>78</v>
      </c>
      <c r="F25" s="1">
        <v>3853</v>
      </c>
      <c r="G25" s="1">
        <v>1370</v>
      </c>
      <c r="H25" s="1">
        <v>13</v>
      </c>
      <c r="I25" s="1">
        <v>30</v>
      </c>
    </row>
    <row r="26" spans="1:9" ht="15.75" customHeight="1" x14ac:dyDescent="0.15">
      <c r="A26" s="1" t="s">
        <v>50</v>
      </c>
      <c r="B26" s="1">
        <v>2022</v>
      </c>
      <c r="C26" s="1">
        <v>36.43</v>
      </c>
      <c r="D26" s="1">
        <v>41.49</v>
      </c>
      <c r="E26" s="1">
        <v>58.33</v>
      </c>
      <c r="F26" s="1">
        <v>4929</v>
      </c>
      <c r="G26" s="1">
        <v>2221</v>
      </c>
      <c r="H26" s="1">
        <v>14</v>
      </c>
      <c r="I26" s="1">
        <v>19</v>
      </c>
    </row>
    <row r="27" spans="1:9" ht="15.75" customHeight="1" x14ac:dyDescent="0.15">
      <c r="A27" s="1" t="s">
        <v>50</v>
      </c>
      <c r="B27" s="1">
        <v>2021</v>
      </c>
      <c r="C27" s="1">
        <v>44.21</v>
      </c>
      <c r="D27" s="1">
        <v>46.55</v>
      </c>
      <c r="E27" s="1">
        <v>67.53</v>
      </c>
      <c r="F27" s="1">
        <v>6072</v>
      </c>
      <c r="G27" s="1">
        <v>1435</v>
      </c>
      <c r="H27" s="1">
        <v>17</v>
      </c>
      <c r="I27" s="1">
        <v>20</v>
      </c>
    </row>
    <row r="28" spans="1:9" ht="15.75" customHeight="1" x14ac:dyDescent="0.15">
      <c r="A28" s="1" t="s">
        <v>53</v>
      </c>
      <c r="B28" s="1">
        <v>2023</v>
      </c>
      <c r="C28" s="1">
        <v>29.92</v>
      </c>
      <c r="D28" s="1">
        <v>40.25</v>
      </c>
      <c r="E28" s="9">
        <v>53.846153846153847</v>
      </c>
      <c r="F28" s="1">
        <v>3467</v>
      </c>
      <c r="G28" s="1">
        <v>1933</v>
      </c>
      <c r="H28" s="1">
        <v>32</v>
      </c>
      <c r="I28" s="1">
        <v>20</v>
      </c>
    </row>
    <row r="29" spans="1:9" ht="15.75" customHeight="1" x14ac:dyDescent="0.15">
      <c r="A29" s="1" t="s">
        <v>53</v>
      </c>
      <c r="B29" s="1">
        <v>2022</v>
      </c>
      <c r="C29" s="1">
        <v>30.08</v>
      </c>
      <c r="D29" s="1">
        <v>45.18</v>
      </c>
      <c r="E29" s="9">
        <v>60.784313725490193</v>
      </c>
      <c r="F29" s="1">
        <v>2634</v>
      </c>
      <c r="G29" s="1">
        <v>3059</v>
      </c>
      <c r="H29" s="1">
        <v>20</v>
      </c>
      <c r="I29" s="1">
        <v>18</v>
      </c>
    </row>
    <row r="30" spans="1:9" ht="15.75" customHeight="1" x14ac:dyDescent="0.15">
      <c r="A30" s="1" t="s">
        <v>53</v>
      </c>
      <c r="B30" s="1">
        <v>2021</v>
      </c>
      <c r="C30" s="1">
        <v>29.54</v>
      </c>
      <c r="D30" s="1">
        <v>41.32</v>
      </c>
      <c r="E30" s="9">
        <v>65.217391304347828</v>
      </c>
      <c r="F30" s="1">
        <v>2682</v>
      </c>
      <c r="G30" s="1">
        <v>2342</v>
      </c>
      <c r="H30" s="1">
        <v>35</v>
      </c>
      <c r="I30" s="1">
        <v>14</v>
      </c>
    </row>
    <row r="31" spans="1:9" ht="15.75" customHeight="1" x14ac:dyDescent="0.15">
      <c r="A31" s="1" t="s">
        <v>54</v>
      </c>
      <c r="B31" s="1">
        <v>2023</v>
      </c>
      <c r="C31" s="1">
        <v>24.25</v>
      </c>
      <c r="D31" s="1">
        <v>39.56</v>
      </c>
      <c r="E31" s="1">
        <v>52.7</v>
      </c>
      <c r="F31" s="1">
        <v>4693</v>
      </c>
      <c r="G31" s="1">
        <v>1758</v>
      </c>
      <c r="H31" s="1">
        <v>32</v>
      </c>
      <c r="I31" s="1">
        <v>21</v>
      </c>
    </row>
    <row r="32" spans="1:9" ht="15.75" customHeight="1" x14ac:dyDescent="0.15">
      <c r="A32" s="1" t="s">
        <v>54</v>
      </c>
      <c r="B32" s="1">
        <v>2022</v>
      </c>
      <c r="C32" s="1">
        <v>28.85</v>
      </c>
      <c r="D32" s="1">
        <v>34.159999999999997</v>
      </c>
      <c r="E32" s="1">
        <v>55.3</v>
      </c>
      <c r="F32" s="1">
        <v>3442</v>
      </c>
      <c r="G32" s="1">
        <v>1851</v>
      </c>
      <c r="H32" s="1">
        <v>37</v>
      </c>
      <c r="I32" s="1">
        <v>18</v>
      </c>
    </row>
    <row r="33" spans="1:9" ht="15.75" customHeight="1" x14ac:dyDescent="0.15">
      <c r="A33" s="1" t="s">
        <v>54</v>
      </c>
      <c r="B33" s="1">
        <v>2021</v>
      </c>
      <c r="C33" s="1">
        <v>29.85</v>
      </c>
      <c r="D33" s="1">
        <v>31.52</v>
      </c>
      <c r="E33" s="1">
        <v>62.2</v>
      </c>
      <c r="F33" s="1">
        <v>3100</v>
      </c>
      <c r="G33" s="1">
        <v>2015</v>
      </c>
      <c r="H33" s="1">
        <v>27</v>
      </c>
      <c r="I33" s="1">
        <v>20</v>
      </c>
    </row>
    <row r="34" spans="1:9" ht="15.75" customHeight="1" x14ac:dyDescent="0.15">
      <c r="A34" s="1" t="s">
        <v>56</v>
      </c>
      <c r="B34" s="1">
        <v>2023</v>
      </c>
      <c r="C34" s="1">
        <v>20</v>
      </c>
      <c r="D34" s="1">
        <v>35.520000000000003</v>
      </c>
      <c r="E34" s="1">
        <v>62.5</v>
      </c>
      <c r="F34" s="1">
        <v>2671</v>
      </c>
      <c r="G34" s="1">
        <v>1066</v>
      </c>
      <c r="H34" s="1">
        <v>20</v>
      </c>
      <c r="I34" s="1">
        <v>16</v>
      </c>
    </row>
    <row r="35" spans="1:9" ht="15.75" customHeight="1" x14ac:dyDescent="0.15">
      <c r="A35" s="1" t="s">
        <v>56</v>
      </c>
      <c r="B35" s="1">
        <v>2022</v>
      </c>
      <c r="C35" s="1">
        <v>18.329999999999998</v>
      </c>
      <c r="D35" s="1">
        <v>34.06</v>
      </c>
      <c r="E35" s="9">
        <v>46.666666666666664</v>
      </c>
      <c r="F35" s="1">
        <v>1514</v>
      </c>
      <c r="G35" s="1">
        <v>1461</v>
      </c>
      <c r="H35" s="1">
        <v>18</v>
      </c>
      <c r="I35" s="1">
        <v>15</v>
      </c>
    </row>
    <row r="36" spans="1:9" ht="15.75" customHeight="1" x14ac:dyDescent="0.15">
      <c r="A36" s="1" t="s">
        <v>56</v>
      </c>
      <c r="B36" s="1">
        <v>2021</v>
      </c>
      <c r="C36" s="1">
        <v>41</v>
      </c>
      <c r="D36" s="1">
        <v>43.79</v>
      </c>
      <c r="E36" s="1">
        <v>75</v>
      </c>
      <c r="F36" s="1">
        <v>3152</v>
      </c>
      <c r="G36" s="1">
        <v>2738</v>
      </c>
      <c r="H36" s="1">
        <v>15</v>
      </c>
      <c r="I36" s="1">
        <v>16</v>
      </c>
    </row>
    <row r="37" spans="1:9" ht="15.75" customHeight="1" x14ac:dyDescent="0.15">
      <c r="A37" s="1" t="s">
        <v>60</v>
      </c>
      <c r="B37" s="1">
        <v>2023</v>
      </c>
      <c r="C37" s="1">
        <v>31.9</v>
      </c>
      <c r="D37" s="1">
        <v>48</v>
      </c>
      <c r="E37" s="1">
        <v>70</v>
      </c>
      <c r="F37" s="1">
        <v>3248</v>
      </c>
      <c r="G37" s="1">
        <v>2233</v>
      </c>
      <c r="H37" s="1">
        <v>25</v>
      </c>
      <c r="I37" s="1">
        <v>22</v>
      </c>
    </row>
    <row r="38" spans="1:9" ht="15.75" customHeight="1" x14ac:dyDescent="0.15">
      <c r="A38" s="1" t="s">
        <v>60</v>
      </c>
      <c r="B38" s="1">
        <v>2022</v>
      </c>
      <c r="C38" s="1">
        <v>36.799999999999997</v>
      </c>
      <c r="D38" s="1">
        <v>48</v>
      </c>
      <c r="E38" s="1">
        <v>66</v>
      </c>
      <c r="F38" s="1">
        <v>4210</v>
      </c>
      <c r="G38" s="1">
        <v>2454</v>
      </c>
      <c r="H38" s="1">
        <v>26</v>
      </c>
      <c r="I38" s="1">
        <v>20</v>
      </c>
    </row>
    <row r="39" spans="1:9" ht="15.75" customHeight="1" x14ac:dyDescent="0.15">
      <c r="A39" s="1" t="s">
        <v>60</v>
      </c>
      <c r="B39" s="1">
        <v>2021</v>
      </c>
      <c r="C39" s="1">
        <v>36.9</v>
      </c>
      <c r="D39" s="1">
        <v>43</v>
      </c>
      <c r="E39" s="1">
        <v>62</v>
      </c>
      <c r="F39" s="1">
        <v>3577</v>
      </c>
      <c r="G39" s="1">
        <v>2569</v>
      </c>
      <c r="H39" s="1">
        <v>21</v>
      </c>
      <c r="I39" s="1">
        <v>13</v>
      </c>
    </row>
  </sheetData>
  <autoFilter ref="A3:I39" xr:uid="{00000000-0001-0000-0500-000000000000}"/>
  <mergeCells count="1">
    <mergeCell ref="A1:I2"/>
  </mergeCells>
  <conditionalFormatting sqref="C3:C39 Q38:Q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39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I4:I39">
    <cfRule type="colorScale" priority="1">
      <colorScale>
        <cfvo type="min"/>
        <cfvo type="percentile" val="50"/>
        <cfvo type="max"/>
        <color theme="7"/>
        <color rgb="FFFFEB84"/>
        <color theme="8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794D-3771-8245-B1F1-DDD79F203321}">
  <dimension ref="A1:D13"/>
  <sheetViews>
    <sheetView zoomScale="200" workbookViewId="0">
      <selection activeCell="F3" sqref="F3"/>
    </sheetView>
  </sheetViews>
  <sheetFormatPr baseColWidth="10" defaultRowHeight="13" x14ac:dyDescent="0.15"/>
  <cols>
    <col min="1" max="1" width="13.5" bestFit="1" customWidth="1"/>
    <col min="2" max="2" width="8.33203125" bestFit="1" customWidth="1"/>
    <col min="3" max="3" width="12.83203125" bestFit="1" customWidth="1"/>
    <col min="4" max="4" width="9" bestFit="1" customWidth="1"/>
  </cols>
  <sheetData>
    <row r="1" spans="1:4" ht="18" x14ac:dyDescent="0.2">
      <c r="A1" s="41" t="s">
        <v>80</v>
      </c>
      <c r="B1" s="41"/>
      <c r="C1" s="41"/>
      <c r="D1" s="41"/>
    </row>
    <row r="2" spans="1:4" x14ac:dyDescent="0.15">
      <c r="A2" s="42" t="s">
        <v>83</v>
      </c>
      <c r="B2" s="44" t="s">
        <v>24</v>
      </c>
      <c r="C2" s="43"/>
    </row>
    <row r="3" spans="1:4" x14ac:dyDescent="0.15">
      <c r="A3" s="42" t="s">
        <v>81</v>
      </c>
      <c r="B3" s="44">
        <v>2023</v>
      </c>
      <c r="C3" s="44" t="str">
        <f>B2 &amp; "-" &amp; B3</f>
        <v>Delaware-2023</v>
      </c>
    </row>
    <row r="4" spans="1:4" x14ac:dyDescent="0.15">
      <c r="A4" s="42" t="s">
        <v>82</v>
      </c>
      <c r="B4" s="44">
        <v>2022</v>
      </c>
      <c r="C4" s="44" t="str">
        <f>B2 &amp; "-" &amp; B4</f>
        <v>Delaware-2022</v>
      </c>
    </row>
    <row r="6" spans="1:4" x14ac:dyDescent="0.15">
      <c r="A6" s="45" t="s">
        <v>75</v>
      </c>
      <c r="B6" s="45" t="s">
        <v>76</v>
      </c>
      <c r="C6" s="45" t="s">
        <v>77</v>
      </c>
      <c r="D6" s="45" t="s">
        <v>78</v>
      </c>
    </row>
    <row r="7" spans="1:4" x14ac:dyDescent="0.15">
      <c r="A7" s="42" t="s">
        <v>3</v>
      </c>
      <c r="B7" s="43">
        <f>VLOOKUP($C$3,'Team Comparison'!$A$1:$S$37, MATCH($A7,'Team Comparison'!$A$1:$S$1,0),FALSE)</f>
        <v>31.62</v>
      </c>
      <c r="C7" s="43">
        <f>VLOOKUP($C$4, 'Team Comparison'!$A$1:$S$37, MATCH($A7, 'Team Comparison'!$A$1:$S$1, 0), FALSE)</f>
        <v>28.15</v>
      </c>
      <c r="D7" s="43">
        <f>C7-B7</f>
        <v>-3.4700000000000024</v>
      </c>
    </row>
    <row r="8" spans="1:4" x14ac:dyDescent="0.15">
      <c r="A8" s="42" t="s">
        <v>4</v>
      </c>
      <c r="B8" s="43">
        <f>VLOOKUP($C$3,'Team Comparison'!$A$1:$S$37, MATCH($A8,'Team Comparison'!$A$1:$S$1,0),FALSE)</f>
        <v>43.27</v>
      </c>
      <c r="C8" s="43">
        <f>VLOOKUP($C$4, 'Team Comparison'!$A$1:$S$37, MATCH($A8, 'Team Comparison'!$A$1:$S$1, 0), FALSE)</f>
        <v>41.67</v>
      </c>
      <c r="D8" s="43">
        <f t="shared" ref="D8:D13" si="0">C8-B8</f>
        <v>-1.6000000000000014</v>
      </c>
    </row>
    <row r="9" spans="1:4" x14ac:dyDescent="0.15">
      <c r="A9" s="42" t="s">
        <v>79</v>
      </c>
      <c r="B9" s="43">
        <f>VLOOKUP($C$3,'Team Comparison'!$A$1:$S$37, MATCH($A9,'Team Comparison'!$A$1:$S$1,0),FALSE)</f>
        <v>60.38</v>
      </c>
      <c r="C9" s="43">
        <f>VLOOKUP($C$4, 'Team Comparison'!$A$1:$S$37, MATCH($A9, 'Team Comparison'!$A$1:$S$1, 0), FALSE)</f>
        <v>60</v>
      </c>
      <c r="D9" s="43">
        <f t="shared" si="0"/>
        <v>-0.38000000000000256</v>
      </c>
    </row>
    <row r="10" spans="1:4" x14ac:dyDescent="0.15">
      <c r="A10" s="42" t="s">
        <v>8</v>
      </c>
      <c r="B10" s="43">
        <f>VLOOKUP($C$3,'Team Comparison'!$A$1:$S$37, MATCH($A10,'Team Comparison'!$A$1:$S$1,0),FALSE)</f>
        <v>3289</v>
      </c>
      <c r="C10" s="43">
        <f>VLOOKUP($C$4, 'Team Comparison'!$A$1:$S$37, MATCH($A10, 'Team Comparison'!$A$1:$S$1, 0), FALSE)</f>
        <v>3450</v>
      </c>
      <c r="D10" s="43">
        <f t="shared" si="0"/>
        <v>161</v>
      </c>
    </row>
    <row r="11" spans="1:4" x14ac:dyDescent="0.15">
      <c r="A11" s="42" t="s">
        <v>11</v>
      </c>
      <c r="B11" s="43">
        <f>VLOOKUP($C$3,'Team Comparison'!$A$1:$S$37, MATCH($A11,'Team Comparison'!$A$1:$S$1,0),FALSE)</f>
        <v>2083</v>
      </c>
      <c r="C11" s="43">
        <f>VLOOKUP($C$4, 'Team Comparison'!$A$1:$S$37, MATCH($A11, 'Team Comparison'!$A$1:$S$1, 0), FALSE)</f>
        <v>1864</v>
      </c>
      <c r="D11" s="43">
        <f t="shared" si="0"/>
        <v>-219</v>
      </c>
    </row>
    <row r="12" spans="1:4" x14ac:dyDescent="0.15">
      <c r="A12" s="42" t="s">
        <v>13</v>
      </c>
      <c r="B12" s="43">
        <f>VLOOKUP($C$3,'Team Comparison'!$A$1:$S$37, MATCH($A12,'Team Comparison'!$A$1:$S$1,0),FALSE)</f>
        <v>31</v>
      </c>
      <c r="C12" s="43">
        <f>VLOOKUP($C$4, 'Team Comparison'!$A$1:$S$37, MATCH($A12, 'Team Comparison'!$A$1:$S$1, 0), FALSE)</f>
        <v>29</v>
      </c>
      <c r="D12" s="43">
        <f t="shared" si="0"/>
        <v>-2</v>
      </c>
    </row>
    <row r="13" spans="1:4" x14ac:dyDescent="0.15">
      <c r="A13" s="42" t="s">
        <v>17</v>
      </c>
      <c r="B13" s="43">
        <f>VLOOKUP($C$3,'Team Comparison'!$A$1:$S$37, MATCH($A13,'Team Comparison'!$A$1:$S$1,0),FALSE)</f>
        <v>24</v>
      </c>
      <c r="C13" s="43">
        <f>VLOOKUP($C$4, 'Team Comparison'!$A$1:$S$37, MATCH($A13, 'Team Comparison'!$A$1:$S$1, 0), FALSE)</f>
        <v>24</v>
      </c>
      <c r="D13" s="43">
        <f t="shared" si="0"/>
        <v>0</v>
      </c>
    </row>
  </sheetData>
  <mergeCells count="1">
    <mergeCell ref="A1:D1"/>
  </mergeCells>
  <dataValidations count="1">
    <dataValidation type="list" allowBlank="1" showInputMessage="1" showErrorMessage="1" sqref="B3:B4" xr:uid="{04ADC8DC-A627-8542-A9A6-FE6820A3BA0F}">
      <formula1>"2021,2022,2023"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74018B-C8D2-CE4C-A8A9-F1B7F58F84CE}">
          <x14:formula1>
            <xm:f>'Team Comparison'!$B:$B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Team Comparison</vt:lpstr>
      <vt:lpstr>PPG</vt:lpstr>
      <vt:lpstr>TDs (Passing)</vt:lpstr>
      <vt:lpstr>Interactive Heatmap</vt:lpstr>
      <vt:lpstr>Team Performance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Garcia, Andrew</cp:lastModifiedBy>
  <dcterms:created xsi:type="dcterms:W3CDTF">2025-03-25T01:51:29Z</dcterms:created>
  <dcterms:modified xsi:type="dcterms:W3CDTF">2025-03-25T01:51:29Z</dcterms:modified>
</cp:coreProperties>
</file>