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Backup/Users/andrew/Sites/sites/econw19/static/files/"/>
    </mc:Choice>
  </mc:AlternateContent>
  <xr:revisionPtr revIDLastSave="0" documentId="13_ncr:1_{E5D82329-A20C-E84A-A7C0-A16B2A8CE795}" xr6:coauthVersionLast="40" xr6:coauthVersionMax="40" xr10:uidLastSave="{00000000-0000-0000-0000-000000000000}"/>
  <bookViews>
    <workbookView xWindow="0" yWindow="460" windowWidth="25380" windowHeight="14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1" l="1"/>
  <c r="C45" i="1"/>
  <c r="B34" i="1"/>
  <c r="B33" i="1"/>
  <c r="B32" i="1"/>
  <c r="B43" i="1"/>
  <c r="C43" i="1"/>
  <c r="C40" i="1"/>
  <c r="C3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L15" i="1"/>
  <c r="L19" i="1"/>
  <c r="L23" i="1"/>
  <c r="L1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L14" i="1" l="1"/>
  <c r="L25" i="1"/>
  <c r="L21" i="1"/>
  <c r="L17" i="1"/>
  <c r="L13" i="1"/>
  <c r="L26" i="1"/>
  <c r="L22" i="1"/>
  <c r="L18" i="1"/>
  <c r="L24" i="1"/>
  <c r="L20" i="1"/>
  <c r="L16" i="1"/>
  <c r="K12" i="1"/>
</calcChain>
</file>

<file path=xl/sharedStrings.xml><?xml version="1.0" encoding="utf-8"?>
<sst xmlns="http://schemas.openxmlformats.org/spreadsheetml/2006/main" count="23" uniqueCount="23">
  <si>
    <t>Date</t>
  </si>
  <si>
    <t>CPI</t>
  </si>
  <si>
    <t>Population</t>
  </si>
  <si>
    <t>Personal income</t>
  </si>
  <si>
    <t>Health expenditures per capita</t>
  </si>
  <si>
    <t>Personal income per capita</t>
  </si>
  <si>
    <t>Inflation rate</t>
  </si>
  <si>
    <t>Manual personal income/capita</t>
  </si>
  <si>
    <t>Personal income in 1982 dollars</t>
  </si>
  <si>
    <t>CPI scaled to 2018</t>
  </si>
  <si>
    <t>Personal income in 2018 dollars</t>
  </si>
  <si>
    <t>Health expenditures/capita in 2018 dollars</t>
  </si>
  <si>
    <t>Compound average inflation (discrete)</t>
  </si>
  <si>
    <t>Compound average inflation (continuous)</t>
  </si>
  <si>
    <t>Years</t>
  </si>
  <si>
    <t>Median home prices</t>
  </si>
  <si>
    <t>Prices (nominal)</t>
  </si>
  <si>
    <t>Prices (2018 dollars)</t>
  </si>
  <si>
    <t>% change (nominal)</t>
  </si>
  <si>
    <t>% change (real)</t>
  </si>
  <si>
    <t>Compound average increase (discrete)</t>
  </si>
  <si>
    <t>Compound average increase (continuous)</t>
  </si>
  <si>
    <t>(data from https://www.census.gov/construction/nrs/pdf/uspricemon.pdf)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</si>
</sst>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yyyy\-mm\-dd"/>
    <numFmt numFmtId="165" formatCode="0.000%"/>
    <numFmt numFmtId="166" formatCode="&quot;$&quot;#,##0.00"/>
    <numFmt numFmtId="167" formatCode="_(* #,##0_);_(* \(#,##0\);_(* &quot;-&quot;??_);_(@_)"/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0" fontId="1" fillId="0" borderId="0" xfId="2" applyNumberFormat="1" applyFont="1" applyAlignment="1">
      <alignment horizontal="center"/>
    </xf>
    <xf numFmtId="10" fontId="0" fillId="0" borderId="0" xfId="2" applyNumberFormat="1" applyFont="1"/>
    <xf numFmtId="165" fontId="0" fillId="0" borderId="0" xfId="2" applyNumberFormat="1" applyFont="1"/>
    <xf numFmtId="166" fontId="0" fillId="0" borderId="0" xfId="2" applyNumberFormat="1" applyFon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1" applyNumberFormat="1" applyFont="1" applyAlignment="1">
      <alignment horizontal="center"/>
    </xf>
    <xf numFmtId="167" fontId="0" fillId="0" borderId="0" xfId="1" applyNumberFormat="1" applyFon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164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zoomScale="126" zoomScaleNormal="126" workbookViewId="0">
      <pane ySplit="1" topLeftCell="A24" activePane="bottomLeft" state="frozen"/>
      <selection pane="bottomLeft" activeCell="F33" sqref="F33"/>
    </sheetView>
  </sheetViews>
  <sheetFormatPr baseColWidth="10" defaultColWidth="8.83203125" defaultRowHeight="15" x14ac:dyDescent="0.2"/>
  <cols>
    <col min="1" max="1" width="33.1640625" style="2" bestFit="1" customWidth="1"/>
    <col min="2" max="2" width="15.83203125" bestFit="1" customWidth="1"/>
    <col min="3" max="3" width="13" style="4" bestFit="1" customWidth="1"/>
    <col min="4" max="4" width="14.6640625" style="10" bestFit="1" customWidth="1"/>
    <col min="5" max="5" width="18.33203125" style="12" bestFit="1" customWidth="1"/>
    <col min="6" max="6" width="25.33203125" style="8" bestFit="1" customWidth="1"/>
    <col min="7" max="7" width="22.33203125" style="8" bestFit="1" customWidth="1"/>
    <col min="8" max="8" width="26.1640625" style="8" bestFit="1" customWidth="1"/>
    <col min="9" max="9" width="26" style="8" bestFit="1" customWidth="1"/>
    <col min="10" max="10" width="15.1640625" bestFit="1" customWidth="1"/>
    <col min="11" max="11" width="26" style="8" bestFit="1" customWidth="1"/>
    <col min="12" max="12" width="34.83203125" style="8" bestFit="1" customWidth="1"/>
  </cols>
  <sheetData>
    <row r="1" spans="1:12" s="1" customFormat="1" x14ac:dyDescent="0.2">
      <c r="A1" s="1" t="s">
        <v>0</v>
      </c>
      <c r="B1" s="1" t="s">
        <v>1</v>
      </c>
      <c r="C1" s="3" t="s">
        <v>6</v>
      </c>
      <c r="D1" s="9" t="s">
        <v>2</v>
      </c>
      <c r="E1" s="11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1" t="s">
        <v>9</v>
      </c>
      <c r="K1" s="7" t="s">
        <v>10</v>
      </c>
      <c r="L1" s="7" t="s">
        <v>11</v>
      </c>
    </row>
    <row r="2" spans="1:12" x14ac:dyDescent="0.2">
      <c r="A2" s="2">
        <v>32874</v>
      </c>
      <c r="B2">
        <v>127.5</v>
      </c>
      <c r="D2" s="10">
        <v>249623000</v>
      </c>
      <c r="E2" s="12">
        <v>4818861000000</v>
      </c>
      <c r="G2" s="8">
        <v>19641</v>
      </c>
      <c r="H2" s="8">
        <f>E2/D2</f>
        <v>19304.555269346172</v>
      </c>
      <c r="I2" s="8">
        <f>G2/(B2/100)</f>
        <v>15404.705882352942</v>
      </c>
      <c r="J2">
        <f>B2/$B$30 * 100</f>
        <v>51.154486549379122</v>
      </c>
      <c r="K2" s="8">
        <f>G2/(J2/100)</f>
        <v>38395.459176470591</v>
      </c>
    </row>
    <row r="3" spans="1:12" x14ac:dyDescent="0.2">
      <c r="A3" s="2">
        <v>33239</v>
      </c>
      <c r="B3">
        <v>134.69999999999999</v>
      </c>
      <c r="C3" s="4">
        <f>(B3-B2)/B2</f>
        <v>5.6470588235294029E-2</v>
      </c>
      <c r="D3" s="10">
        <v>252981000</v>
      </c>
      <c r="E3" s="12">
        <v>4992467000000</v>
      </c>
      <c r="G3" s="8">
        <v>20056</v>
      </c>
      <c r="H3" s="8">
        <f t="shared" ref="H3:H29" si="0">E3/D3</f>
        <v>19734.553187788806</v>
      </c>
      <c r="I3" s="8">
        <f t="shared" ref="I3:I29" si="1">G3/(B3/100)</f>
        <v>14889.383815887157</v>
      </c>
      <c r="J3">
        <f t="shared" ref="J3:J29" si="2">B3/$B$30 * 100</f>
        <v>54.043210495697004</v>
      </c>
      <c r="K3" s="8">
        <f t="shared" ref="K3:K29" si="3">G3/(J3/100)</f>
        <v>37111.044691907948</v>
      </c>
    </row>
    <row r="4" spans="1:12" x14ac:dyDescent="0.2">
      <c r="A4" s="2">
        <v>33604</v>
      </c>
      <c r="B4">
        <v>138.30000000000001</v>
      </c>
      <c r="C4" s="4">
        <f t="shared" ref="C4:C30" si="4">(B4-B3)/B3</f>
        <v>2.6726057906458968E-2</v>
      </c>
      <c r="D4" s="10">
        <v>256514000</v>
      </c>
      <c r="E4" s="12">
        <v>5297824000000</v>
      </c>
      <c r="G4" s="8">
        <v>21099</v>
      </c>
      <c r="H4" s="8">
        <f t="shared" si="0"/>
        <v>20653.157332543255</v>
      </c>
      <c r="I4" s="8">
        <f t="shared" si="1"/>
        <v>15255.965292841649</v>
      </c>
      <c r="J4">
        <f t="shared" si="2"/>
        <v>55.487572468855952</v>
      </c>
      <c r="K4" s="8">
        <f t="shared" si="3"/>
        <v>38024.730694143167</v>
      </c>
    </row>
    <row r="5" spans="1:12" x14ac:dyDescent="0.2">
      <c r="A5" s="2">
        <v>33970</v>
      </c>
      <c r="B5">
        <v>142.80000000000001</v>
      </c>
      <c r="C5" s="4">
        <f t="shared" si="4"/>
        <v>3.2537960954446853E-2</v>
      </c>
      <c r="D5" s="10">
        <v>259919000</v>
      </c>
      <c r="E5" s="12">
        <v>5560691000000</v>
      </c>
      <c r="G5" s="8">
        <v>21738</v>
      </c>
      <c r="H5" s="8">
        <f t="shared" si="0"/>
        <v>21393.93811148858</v>
      </c>
      <c r="I5" s="8">
        <f t="shared" si="1"/>
        <v>15222.689075630251</v>
      </c>
      <c r="J5">
        <f t="shared" si="2"/>
        <v>57.293024935304629</v>
      </c>
      <c r="K5" s="8">
        <f t="shared" si="3"/>
        <v>37941.791386554614</v>
      </c>
    </row>
    <row r="6" spans="1:12" x14ac:dyDescent="0.2">
      <c r="A6" s="2">
        <v>34335</v>
      </c>
      <c r="B6">
        <v>146.30000000000001</v>
      </c>
      <c r="C6" s="4">
        <f t="shared" si="4"/>
        <v>2.4509803921568627E-2</v>
      </c>
      <c r="D6" s="10">
        <v>263126000</v>
      </c>
      <c r="E6" s="12">
        <v>5807935000000</v>
      </c>
      <c r="G6" s="8">
        <v>22574</v>
      </c>
      <c r="H6" s="8">
        <f t="shared" si="0"/>
        <v>22072.828226781086</v>
      </c>
      <c r="I6" s="8">
        <f t="shared" si="1"/>
        <v>15429.93848257006</v>
      </c>
      <c r="J6">
        <f t="shared" si="2"/>
        <v>58.697265742542484</v>
      </c>
      <c r="K6" s="8">
        <f t="shared" si="3"/>
        <v>38458.350170881749</v>
      </c>
    </row>
    <row r="7" spans="1:12" x14ac:dyDescent="0.2">
      <c r="A7" s="2">
        <v>34700</v>
      </c>
      <c r="B7">
        <v>150.5</v>
      </c>
      <c r="C7" s="4">
        <f t="shared" si="4"/>
        <v>2.8708133971291787E-2</v>
      </c>
      <c r="D7" s="10">
        <v>266278000</v>
      </c>
      <c r="E7" s="12">
        <v>6181217000000</v>
      </c>
      <c r="G7" s="8">
        <v>23600</v>
      </c>
      <c r="H7" s="8">
        <f t="shared" si="0"/>
        <v>23213.397276530544</v>
      </c>
      <c r="I7" s="8">
        <f t="shared" si="1"/>
        <v>15681.06312292359</v>
      </c>
      <c r="J7">
        <f t="shared" si="2"/>
        <v>60.382354711227904</v>
      </c>
      <c r="K7" s="8">
        <f t="shared" si="3"/>
        <v>39084.265780730901</v>
      </c>
    </row>
    <row r="8" spans="1:12" x14ac:dyDescent="0.2">
      <c r="A8" s="2">
        <v>35065</v>
      </c>
      <c r="B8">
        <v>154.69999999999999</v>
      </c>
      <c r="C8" s="4">
        <f t="shared" si="4"/>
        <v>2.790697674418597E-2</v>
      </c>
      <c r="D8" s="10">
        <v>269394000</v>
      </c>
      <c r="E8" s="12">
        <v>6520965000000</v>
      </c>
      <c r="G8" s="8">
        <v>24762</v>
      </c>
      <c r="H8" s="8">
        <f t="shared" si="0"/>
        <v>24206.05135971848</v>
      </c>
      <c r="I8" s="8">
        <f t="shared" si="1"/>
        <v>16006.464124111184</v>
      </c>
      <c r="J8">
        <f t="shared" si="2"/>
        <v>62.067443679913339</v>
      </c>
      <c r="K8" s="8">
        <f t="shared" si="3"/>
        <v>39895.311506140919</v>
      </c>
    </row>
    <row r="9" spans="1:12" x14ac:dyDescent="0.2">
      <c r="A9" s="2">
        <v>35431</v>
      </c>
      <c r="B9">
        <v>159.4</v>
      </c>
      <c r="C9" s="4">
        <f t="shared" si="4"/>
        <v>3.0381383322559907E-2</v>
      </c>
      <c r="D9" s="10">
        <v>272657000</v>
      </c>
      <c r="E9" s="12">
        <v>6939356000000</v>
      </c>
      <c r="G9" s="8">
        <v>25984</v>
      </c>
      <c r="H9" s="8">
        <f t="shared" si="0"/>
        <v>25450.863172410758</v>
      </c>
      <c r="I9" s="8">
        <f t="shared" si="1"/>
        <v>16301.129234629861</v>
      </c>
      <c r="J9">
        <f t="shared" si="2"/>
        <v>63.953138478204174</v>
      </c>
      <c r="K9" s="8">
        <f t="shared" si="3"/>
        <v>40629.749560853204</v>
      </c>
    </row>
    <row r="10" spans="1:12" x14ac:dyDescent="0.2">
      <c r="A10" s="2">
        <v>35796</v>
      </c>
      <c r="B10">
        <v>162</v>
      </c>
      <c r="C10" s="4">
        <f t="shared" si="4"/>
        <v>1.6311166875784155E-2</v>
      </c>
      <c r="D10" s="10">
        <v>275854000</v>
      </c>
      <c r="E10" s="12">
        <v>7434561000000</v>
      </c>
      <c r="G10" s="8">
        <v>27545</v>
      </c>
      <c r="H10" s="8">
        <f t="shared" si="0"/>
        <v>26951.071943854357</v>
      </c>
      <c r="I10" s="8">
        <f t="shared" si="1"/>
        <v>17003.086419753086</v>
      </c>
      <c r="J10">
        <f t="shared" si="2"/>
        <v>64.996288792152299</v>
      </c>
      <c r="K10" s="8">
        <f t="shared" si="3"/>
        <v>42379.342746913579</v>
      </c>
    </row>
    <row r="11" spans="1:12" x14ac:dyDescent="0.2">
      <c r="A11" s="2">
        <v>36161</v>
      </c>
      <c r="B11">
        <v>164.7</v>
      </c>
      <c r="C11" s="4">
        <f t="shared" si="4"/>
        <v>1.6666666666666597E-2</v>
      </c>
      <c r="D11" s="10">
        <v>279040000</v>
      </c>
      <c r="E11" s="12">
        <v>7850900000000</v>
      </c>
      <c r="G11" s="8">
        <v>28647</v>
      </c>
      <c r="H11" s="8">
        <f t="shared" si="0"/>
        <v>28135.392775229357</v>
      </c>
      <c r="I11" s="8">
        <f t="shared" si="1"/>
        <v>17393.442622950821</v>
      </c>
      <c r="J11">
        <f t="shared" si="2"/>
        <v>66.079560272021496</v>
      </c>
      <c r="K11" s="8">
        <f t="shared" si="3"/>
        <v>43352.286065573775</v>
      </c>
    </row>
    <row r="12" spans="1:12" x14ac:dyDescent="0.2">
      <c r="A12" s="2">
        <v>36526</v>
      </c>
      <c r="B12">
        <v>169.3</v>
      </c>
      <c r="C12" s="4">
        <f t="shared" si="4"/>
        <v>2.792956891317561E-2</v>
      </c>
      <c r="D12" s="10">
        <v>282162411</v>
      </c>
      <c r="E12" s="12">
        <v>8457240000000</v>
      </c>
      <c r="F12" s="8">
        <v>3932.27</v>
      </c>
      <c r="G12" s="8">
        <v>30640</v>
      </c>
      <c r="H12" s="8">
        <f t="shared" si="0"/>
        <v>29972.950578452492</v>
      </c>
      <c r="I12" s="8">
        <f t="shared" si="1"/>
        <v>18098.050797401062</v>
      </c>
      <c r="J12">
        <f t="shared" si="2"/>
        <v>67.925133904391259</v>
      </c>
      <c r="K12" s="8">
        <f t="shared" si="3"/>
        <v>45108.486709982288</v>
      </c>
      <c r="L12" s="8">
        <f>F12/(J12/ 100)</f>
        <v>5789.1236630242183</v>
      </c>
    </row>
    <row r="13" spans="1:12" x14ac:dyDescent="0.2">
      <c r="A13" s="2">
        <v>36892</v>
      </c>
      <c r="B13">
        <v>175.6</v>
      </c>
      <c r="C13" s="4">
        <f t="shared" si="4"/>
        <v>3.7212049616066049E-2</v>
      </c>
      <c r="D13" s="10">
        <v>284968955</v>
      </c>
      <c r="E13" s="12">
        <v>8983971000000</v>
      </c>
      <c r="F13" s="8">
        <v>4243.55</v>
      </c>
      <c r="G13" s="8">
        <v>31574</v>
      </c>
      <c r="H13" s="8">
        <f t="shared" si="0"/>
        <v>31526.139399991833</v>
      </c>
      <c r="I13" s="8">
        <f t="shared" si="1"/>
        <v>17980.637813211844</v>
      </c>
      <c r="J13">
        <f t="shared" si="2"/>
        <v>70.452767357419404</v>
      </c>
      <c r="K13" s="8">
        <f t="shared" si="3"/>
        <v>44815.840717539868</v>
      </c>
      <c r="L13" s="8">
        <f t="shared" ref="L13:L26" si="5">F13/(J13/ 100)</f>
        <v>6023.2552377562652</v>
      </c>
    </row>
    <row r="14" spans="1:12" x14ac:dyDescent="0.2">
      <c r="A14" s="2">
        <v>37257</v>
      </c>
      <c r="B14">
        <v>177.7</v>
      </c>
      <c r="C14" s="4">
        <f t="shared" si="4"/>
        <v>1.1958997722095639E-2</v>
      </c>
      <c r="D14" s="10">
        <v>287625193</v>
      </c>
      <c r="E14" s="12">
        <v>9057799000000</v>
      </c>
      <c r="F14" s="8">
        <v>4578.9799999999996</v>
      </c>
      <c r="G14" s="8">
        <v>31807</v>
      </c>
      <c r="H14" s="8">
        <f t="shared" si="0"/>
        <v>31491.674653130958</v>
      </c>
      <c r="I14" s="8">
        <f t="shared" si="1"/>
        <v>17899.2684299381</v>
      </c>
      <c r="J14">
        <f t="shared" si="2"/>
        <v>71.295311841762128</v>
      </c>
      <c r="K14" s="8">
        <f t="shared" si="3"/>
        <v>44613.031598199203</v>
      </c>
      <c r="L14" s="8">
        <f t="shared" si="5"/>
        <v>6422.5541367473252</v>
      </c>
    </row>
    <row r="15" spans="1:12" x14ac:dyDescent="0.2">
      <c r="A15" s="2">
        <v>37622</v>
      </c>
      <c r="B15">
        <v>182.6</v>
      </c>
      <c r="C15" s="4">
        <f t="shared" si="4"/>
        <v>2.7574563871693901E-2</v>
      </c>
      <c r="D15" s="10">
        <v>290107933</v>
      </c>
      <c r="E15" s="12">
        <v>9315093000000</v>
      </c>
      <c r="F15" s="8">
        <v>4864.74</v>
      </c>
      <c r="G15" s="8">
        <v>32645</v>
      </c>
      <c r="H15" s="8">
        <f t="shared" si="0"/>
        <v>32109.059906334929</v>
      </c>
      <c r="I15" s="8">
        <f t="shared" si="1"/>
        <v>17877.875136911283</v>
      </c>
      <c r="J15">
        <f t="shared" si="2"/>
        <v>73.261248971895128</v>
      </c>
      <c r="K15" s="8">
        <f t="shared" si="3"/>
        <v>44559.709884994518</v>
      </c>
      <c r="L15" s="8">
        <f t="shared" si="5"/>
        <v>6640.2635339539966</v>
      </c>
    </row>
    <row r="16" spans="1:12" x14ac:dyDescent="0.2">
      <c r="A16" s="2">
        <v>37987</v>
      </c>
      <c r="B16">
        <v>186.3</v>
      </c>
      <c r="C16" s="4">
        <f t="shared" si="4"/>
        <v>2.0262869660460116E-2</v>
      </c>
      <c r="D16" s="10">
        <v>292805298</v>
      </c>
      <c r="E16" s="12">
        <v>9777933000000</v>
      </c>
      <c r="F16" s="8">
        <v>5177.84</v>
      </c>
      <c r="G16" s="8">
        <v>34219</v>
      </c>
      <c r="H16" s="8">
        <f t="shared" si="0"/>
        <v>33393.97567867778</v>
      </c>
      <c r="I16" s="8">
        <f t="shared" si="1"/>
        <v>18367.686527106816</v>
      </c>
      <c r="J16">
        <f t="shared" si="2"/>
        <v>74.745732110975155</v>
      </c>
      <c r="K16" s="8">
        <f t="shared" si="3"/>
        <v>45780.540284487382</v>
      </c>
      <c r="L16" s="8">
        <f t="shared" si="5"/>
        <v>6927.2717702630162</v>
      </c>
    </row>
    <row r="17" spans="1:12" x14ac:dyDescent="0.2">
      <c r="A17" s="2">
        <v>38353</v>
      </c>
      <c r="B17">
        <v>191.6</v>
      </c>
      <c r="C17" s="4">
        <f t="shared" si="4"/>
        <v>2.8448738593666038E-2</v>
      </c>
      <c r="D17" s="10">
        <v>295516599</v>
      </c>
      <c r="E17" s="12">
        <v>10338509000000</v>
      </c>
      <c r="F17" s="8">
        <v>5461.42</v>
      </c>
      <c r="G17" s="8">
        <v>35806</v>
      </c>
      <c r="H17" s="8">
        <f t="shared" si="0"/>
        <v>34984.528906276428</v>
      </c>
      <c r="I17" s="8">
        <f t="shared" si="1"/>
        <v>18687.891440501044</v>
      </c>
      <c r="J17">
        <f t="shared" si="2"/>
        <v>76.872153904792469</v>
      </c>
      <c r="K17" s="8">
        <f t="shared" si="3"/>
        <v>46578.635020876827</v>
      </c>
      <c r="L17" s="8">
        <f t="shared" si="5"/>
        <v>7104.5492061586638</v>
      </c>
    </row>
    <row r="18" spans="1:12" x14ac:dyDescent="0.2">
      <c r="A18" s="2">
        <v>38718</v>
      </c>
      <c r="B18">
        <v>199.3</v>
      </c>
      <c r="C18" s="4">
        <f t="shared" si="4"/>
        <v>4.0187891440501132E-2</v>
      </c>
      <c r="D18" s="10">
        <v>298379912</v>
      </c>
      <c r="E18" s="12">
        <v>11189536000000</v>
      </c>
      <c r="F18" s="8">
        <v>5755.58</v>
      </c>
      <c r="G18" s="8">
        <v>38089</v>
      </c>
      <c r="H18" s="8">
        <f t="shared" si="0"/>
        <v>37500.969569291919</v>
      </c>
      <c r="I18" s="8">
        <f t="shared" si="1"/>
        <v>19111.389864525838</v>
      </c>
      <c r="J18">
        <f t="shared" si="2"/>
        <v>79.961483680715759</v>
      </c>
      <c r="K18" s="8">
        <f t="shared" si="3"/>
        <v>47634.183667837431</v>
      </c>
      <c r="L18" s="8">
        <f t="shared" si="5"/>
        <v>7197.9404771700956</v>
      </c>
    </row>
    <row r="19" spans="1:12" x14ac:dyDescent="0.2">
      <c r="A19" s="2">
        <v>39083</v>
      </c>
      <c r="B19">
        <v>203.43700000000001</v>
      </c>
      <c r="C19" s="4">
        <f t="shared" si="4"/>
        <v>2.0757651781234322E-2</v>
      </c>
      <c r="D19" s="10">
        <v>301231207</v>
      </c>
      <c r="E19" s="12">
        <v>11836729000000</v>
      </c>
      <c r="F19" s="8">
        <v>6064.71</v>
      </c>
      <c r="G19" s="8">
        <v>39801</v>
      </c>
      <c r="H19" s="8">
        <f t="shared" si="0"/>
        <v>39294.497797500771</v>
      </c>
      <c r="I19" s="8">
        <f t="shared" si="1"/>
        <v>19564.28771560729</v>
      </c>
      <c r="J19">
        <f t="shared" si="2"/>
        <v>81.621296314870918</v>
      </c>
      <c r="K19" s="8">
        <f t="shared" si="3"/>
        <v>48763.008916765386</v>
      </c>
      <c r="L19" s="8">
        <f t="shared" si="5"/>
        <v>7430.3034548779224</v>
      </c>
    </row>
    <row r="20" spans="1:12" x14ac:dyDescent="0.2">
      <c r="A20" s="2">
        <v>39448</v>
      </c>
      <c r="B20">
        <v>212.17400000000001</v>
      </c>
      <c r="C20" s="4">
        <f t="shared" si="4"/>
        <v>4.2946956551659698E-2</v>
      </c>
      <c r="D20" s="10">
        <v>304093966</v>
      </c>
      <c r="E20" s="12">
        <v>12314988000000</v>
      </c>
      <c r="F20" s="8">
        <v>6294.9</v>
      </c>
      <c r="G20" s="8">
        <v>40855</v>
      </c>
      <c r="H20" s="8">
        <f t="shared" si="0"/>
        <v>40497.311281737173</v>
      </c>
      <c r="I20" s="8">
        <f t="shared" si="1"/>
        <v>19255.42243630228</v>
      </c>
      <c r="J20">
        <f t="shared" si="2"/>
        <v>85.126682581395812</v>
      </c>
      <c r="K20" s="8">
        <f t="shared" si="3"/>
        <v>47993.177651361621</v>
      </c>
      <c r="L20" s="8">
        <f t="shared" si="5"/>
        <v>7394.7437032812695</v>
      </c>
    </row>
    <row r="21" spans="1:12" x14ac:dyDescent="0.2">
      <c r="A21" s="2">
        <v>39814</v>
      </c>
      <c r="B21">
        <v>211.93299999999999</v>
      </c>
      <c r="C21" s="4">
        <f t="shared" si="4"/>
        <v>-1.1358601902212988E-3</v>
      </c>
      <c r="D21" s="10">
        <v>306771529</v>
      </c>
      <c r="E21" s="12">
        <v>11989616000000</v>
      </c>
      <c r="F21" s="8">
        <v>6521.99</v>
      </c>
      <c r="G21" s="8">
        <v>39250</v>
      </c>
      <c r="H21" s="8">
        <f t="shared" si="0"/>
        <v>39083.209706856469</v>
      </c>
      <c r="I21" s="8">
        <f t="shared" si="1"/>
        <v>18520.003963516774</v>
      </c>
      <c r="J21">
        <f t="shared" si="2"/>
        <v>85.029990571526</v>
      </c>
      <c r="K21" s="8">
        <f t="shared" si="3"/>
        <v>46160.183878867378</v>
      </c>
      <c r="L21" s="8">
        <f t="shared" si="5"/>
        <v>7670.2231249970509</v>
      </c>
    </row>
    <row r="22" spans="1:12" x14ac:dyDescent="0.2">
      <c r="A22" s="2">
        <v>40179</v>
      </c>
      <c r="B22">
        <v>217.488</v>
      </c>
      <c r="C22" s="4">
        <f t="shared" si="4"/>
        <v>2.6211113889767081E-2</v>
      </c>
      <c r="D22" s="10">
        <v>309338421</v>
      </c>
      <c r="E22" s="12">
        <v>12275861000000</v>
      </c>
      <c r="F22" s="8">
        <v>6725.23</v>
      </c>
      <c r="G22" s="8">
        <v>40516</v>
      </c>
      <c r="H22" s="8">
        <f t="shared" si="0"/>
        <v>39684.242779528511</v>
      </c>
      <c r="I22" s="8">
        <f t="shared" si="1"/>
        <v>18629.073787979109</v>
      </c>
      <c r="J22">
        <f t="shared" si="2"/>
        <v>87.258721338442086</v>
      </c>
      <c r="K22" s="8">
        <f t="shared" si="3"/>
        <v>46432.034962848527</v>
      </c>
      <c r="L22" s="8">
        <f t="shared" si="5"/>
        <v>7707.2296004837044</v>
      </c>
    </row>
    <row r="23" spans="1:12" x14ac:dyDescent="0.2">
      <c r="A23" s="2">
        <v>40544</v>
      </c>
      <c r="B23">
        <v>221.18700000000001</v>
      </c>
      <c r="C23" s="4">
        <f t="shared" si="4"/>
        <v>1.700783491502985E-2</v>
      </c>
      <c r="D23" s="10">
        <v>311644280</v>
      </c>
      <c r="E23" s="12">
        <v>13158223000000</v>
      </c>
      <c r="F23" s="8">
        <v>6983.6</v>
      </c>
      <c r="G23" s="8">
        <v>42701</v>
      </c>
      <c r="H23" s="8">
        <f t="shared" si="0"/>
        <v>42221.930080025857</v>
      </c>
      <c r="I23" s="8">
        <f t="shared" si="1"/>
        <v>19305.384131978823</v>
      </c>
      <c r="J23">
        <f t="shared" si="2"/>
        <v>88.742803265862918</v>
      </c>
      <c r="K23" s="8">
        <f t="shared" si="3"/>
        <v>48117.704679750612</v>
      </c>
      <c r="L23" s="8">
        <f t="shared" si="5"/>
        <v>7869.4832065175615</v>
      </c>
    </row>
    <row r="24" spans="1:12" x14ac:dyDescent="0.2">
      <c r="A24" s="2">
        <v>40909</v>
      </c>
      <c r="B24">
        <v>227.84200000000001</v>
      </c>
      <c r="C24" s="4">
        <f t="shared" si="4"/>
        <v>3.0087663379855058E-2</v>
      </c>
      <c r="D24" s="10">
        <v>313993272</v>
      </c>
      <c r="E24" s="12">
        <v>13785668000000</v>
      </c>
      <c r="F24" s="8">
        <v>7214.97</v>
      </c>
      <c r="G24" s="8">
        <v>44565</v>
      </c>
      <c r="H24" s="8">
        <f t="shared" si="0"/>
        <v>43904.342001315235</v>
      </c>
      <c r="I24" s="8">
        <f t="shared" si="1"/>
        <v>19559.607096145573</v>
      </c>
      <c r="J24">
        <f t="shared" si="2"/>
        <v>91.412866857910885</v>
      </c>
      <c r="K24" s="8">
        <f t="shared" si="3"/>
        <v>48751.34270678804</v>
      </c>
      <c r="L24" s="8">
        <f t="shared" si="5"/>
        <v>7892.7291616558859</v>
      </c>
    </row>
    <row r="25" spans="1:12" x14ac:dyDescent="0.2">
      <c r="A25" s="2">
        <v>41275</v>
      </c>
      <c r="B25">
        <v>231.679</v>
      </c>
      <c r="C25" s="4">
        <f t="shared" si="4"/>
        <v>1.6840617620982913E-2</v>
      </c>
      <c r="D25" s="10">
        <v>316234505</v>
      </c>
      <c r="E25" s="12">
        <v>14001219000000</v>
      </c>
      <c r="F25" s="8">
        <v>7341.08</v>
      </c>
      <c r="G25" s="8">
        <v>44792</v>
      </c>
      <c r="H25" s="8">
        <f t="shared" si="0"/>
        <v>44274.798539141069</v>
      </c>
      <c r="I25" s="8">
        <f t="shared" si="1"/>
        <v>19333.646985700041</v>
      </c>
      <c r="J25">
        <f t="shared" si="2"/>
        <v>92.952315994302793</v>
      </c>
      <c r="K25" s="8">
        <f t="shared" si="3"/>
        <v>48188.148429508074</v>
      </c>
      <c r="L25" s="8">
        <f t="shared" si="5"/>
        <v>7897.6837978409785</v>
      </c>
    </row>
    <row r="26" spans="1:12" x14ac:dyDescent="0.2">
      <c r="A26" s="2">
        <v>41640</v>
      </c>
      <c r="B26">
        <v>235.34700000000001</v>
      </c>
      <c r="C26" s="4">
        <f t="shared" si="4"/>
        <v>1.5832250657159288E-2</v>
      </c>
      <c r="D26" s="10">
        <v>318622525</v>
      </c>
      <c r="E26" s="12">
        <v>14660201000000</v>
      </c>
      <c r="F26" s="8">
        <v>7671.57</v>
      </c>
      <c r="G26" s="8">
        <v>47003</v>
      </c>
      <c r="H26" s="8">
        <f t="shared" si="0"/>
        <v>46011.188317586777</v>
      </c>
      <c r="I26" s="8">
        <f t="shared" si="1"/>
        <v>19971.786341019855</v>
      </c>
      <c r="J26">
        <f t="shared" si="2"/>
        <v>94.423960360288078</v>
      </c>
      <c r="K26" s="8">
        <f t="shared" si="3"/>
        <v>49778.678865674941</v>
      </c>
      <c r="L26" s="8">
        <f t="shared" si="5"/>
        <v>8124.600970694336</v>
      </c>
    </row>
    <row r="27" spans="1:12" x14ac:dyDescent="0.2">
      <c r="A27" s="2">
        <v>42005</v>
      </c>
      <c r="B27">
        <v>234.83600000000001</v>
      </c>
      <c r="C27" s="4">
        <f t="shared" si="4"/>
        <v>-2.1712620088634896E-3</v>
      </c>
      <c r="D27" s="10">
        <v>321039839</v>
      </c>
      <c r="E27" s="12">
        <v>15471296000000</v>
      </c>
      <c r="G27" s="8">
        <v>48921</v>
      </c>
      <c r="H27" s="8">
        <f t="shared" si="0"/>
        <v>48191.202836978744</v>
      </c>
      <c r="I27" s="8">
        <f t="shared" si="1"/>
        <v>20831.984874550752</v>
      </c>
      <c r="J27">
        <f t="shared" si="2"/>
        <v>94.218941202431353</v>
      </c>
      <c r="K27" s="8">
        <f t="shared" si="3"/>
        <v>51922.680700574012</v>
      </c>
    </row>
    <row r="28" spans="1:12" x14ac:dyDescent="0.2">
      <c r="A28" s="2">
        <v>42370</v>
      </c>
      <c r="B28">
        <v>237.99</v>
      </c>
      <c r="C28" s="4">
        <f t="shared" si="4"/>
        <v>1.3430649474526888E-2</v>
      </c>
      <c r="D28" s="10">
        <v>323405935</v>
      </c>
      <c r="E28" s="12">
        <v>15946542000000</v>
      </c>
      <c r="G28" s="8">
        <v>49820</v>
      </c>
      <c r="H28" s="8">
        <f t="shared" si="0"/>
        <v>49308.130353266402</v>
      </c>
      <c r="I28" s="8">
        <f t="shared" si="1"/>
        <v>20933.65267448212</v>
      </c>
      <c r="J28">
        <f t="shared" si="2"/>
        <v>95.484362775582269</v>
      </c>
      <c r="K28" s="8">
        <f t="shared" si="3"/>
        <v>52176.082608512959</v>
      </c>
    </row>
    <row r="29" spans="1:12" x14ac:dyDescent="0.2">
      <c r="A29" s="2">
        <v>42736</v>
      </c>
      <c r="B29">
        <v>244.02799999999999</v>
      </c>
      <c r="C29" s="4">
        <f t="shared" si="4"/>
        <v>2.5370813899743612E-2</v>
      </c>
      <c r="D29" s="10">
        <v>325719178</v>
      </c>
      <c r="E29" s="12">
        <v>16604424000000</v>
      </c>
      <c r="G29" s="8">
        <v>51631</v>
      </c>
      <c r="H29" s="8">
        <f t="shared" si="0"/>
        <v>50977.729042408428</v>
      </c>
      <c r="I29" s="8">
        <f t="shared" si="1"/>
        <v>21157.817955316605</v>
      </c>
      <c r="J29">
        <f t="shared" si="2"/>
        <v>97.906878773897162</v>
      </c>
      <c r="K29" s="8">
        <f t="shared" si="3"/>
        <v>52734.803362728868</v>
      </c>
    </row>
    <row r="30" spans="1:12" x14ac:dyDescent="0.2">
      <c r="A30" s="2">
        <v>43101</v>
      </c>
      <c r="B30">
        <v>249.245</v>
      </c>
      <c r="C30" s="4">
        <f t="shared" si="4"/>
        <v>2.1378694248201081E-2</v>
      </c>
      <c r="E30" s="12">
        <v>17319159000000</v>
      </c>
    </row>
    <row r="32" spans="1:12" x14ac:dyDescent="0.2">
      <c r="A32" s="2" t="s">
        <v>14</v>
      </c>
      <c r="B32">
        <f>2018-1990 + 1</f>
        <v>29</v>
      </c>
    </row>
    <row r="33" spans="1:3" x14ac:dyDescent="0.2">
      <c r="A33" s="2" t="s">
        <v>12</v>
      </c>
      <c r="B33" s="5">
        <f>EXP(LN(B30/B2) / B32) - 1</f>
        <v>2.3383692059839811E-2</v>
      </c>
    </row>
    <row r="34" spans="1:3" x14ac:dyDescent="0.2">
      <c r="A34" s="2" t="s">
        <v>13</v>
      </c>
      <c r="B34" s="5">
        <f>LN(B30/B2) / B32</f>
        <v>2.3114482202128174E-2</v>
      </c>
    </row>
    <row r="37" spans="1:3" x14ac:dyDescent="0.2">
      <c r="A37" s="2" t="s">
        <v>22</v>
      </c>
    </row>
    <row r="38" spans="1:3" x14ac:dyDescent="0.2">
      <c r="A38" s="13" t="s">
        <v>15</v>
      </c>
      <c r="B38" t="s">
        <v>16</v>
      </c>
      <c r="C38" s="4" t="s">
        <v>17</v>
      </c>
    </row>
    <row r="39" spans="1:3" x14ac:dyDescent="0.2">
      <c r="A39" s="2">
        <v>32874</v>
      </c>
      <c r="B39">
        <v>125000</v>
      </c>
      <c r="C39" s="6">
        <f>B39/(J2 / 100)</f>
        <v>244357.84313725494</v>
      </c>
    </row>
    <row r="40" spans="1:3" x14ac:dyDescent="0.2">
      <c r="A40" s="2">
        <v>43101</v>
      </c>
      <c r="B40">
        <v>329600</v>
      </c>
      <c r="C40" s="6">
        <f>B40</f>
        <v>329600</v>
      </c>
    </row>
    <row r="41" spans="1:3" x14ac:dyDescent="0.2">
      <c r="C41" s="6"/>
    </row>
    <row r="42" spans="1:3" x14ac:dyDescent="0.2">
      <c r="B42" t="s">
        <v>18</v>
      </c>
      <c r="C42" s="4" t="s">
        <v>19</v>
      </c>
    </row>
    <row r="43" spans="1:3" x14ac:dyDescent="0.2">
      <c r="B43" s="4">
        <f>(B40-B39)/B39</f>
        <v>1.6368</v>
      </c>
      <c r="C43" s="4">
        <f>(C40-C39)/C39</f>
        <v>0.34884150133402858</v>
      </c>
    </row>
    <row r="45" spans="1:3" x14ac:dyDescent="0.2">
      <c r="A45" s="2" t="s">
        <v>20</v>
      </c>
      <c r="C45" s="4">
        <f>EXP(LN(C40/C39) / B32) - 1</f>
        <v>1.0372252960891837E-2</v>
      </c>
    </row>
    <row r="46" spans="1:3" x14ac:dyDescent="0.2">
      <c r="A46" s="2" t="s">
        <v>21</v>
      </c>
      <c r="C46" s="4">
        <f>LN(C40/C39) / B32</f>
        <v>1.0318830236941317E-2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2019-01-09T04:51:20Z</dcterms:created>
  <dcterms:modified xsi:type="dcterms:W3CDTF">2019-01-11T21:37:30Z</dcterms:modified>
</cp:coreProperties>
</file>