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ndrew/Sites/courses/nonprofitsp22/static/files/"/>
    </mc:Choice>
  </mc:AlternateContent>
  <xr:revisionPtr revIDLastSave="0" documentId="8_{4535DA11-F320-0C4A-B5BD-4772DBA81717}" xr6:coauthVersionLast="47" xr6:coauthVersionMax="47" xr10:uidLastSave="{00000000-0000-0000-0000-000000000000}"/>
  <bookViews>
    <workbookView xWindow="20780" yWindow="5900" windowWidth="27640" windowHeight="16940" xr2:uid="{B66C38E6-5534-B24F-8D74-C751922080EC}"/>
  </bookViews>
  <sheets>
    <sheet name="Mission, Vision, and Values" sheetId="1" r:id="rId1"/>
  </sheets>
  <externalReferences>
    <externalReference r:id="rId2"/>
  </externalReferences>
  <definedNames>
    <definedName name="MktgScores">[1]Marketing!$J$8:$J$10,[1]Marketing!$J$17:$J$19</definedName>
    <definedName name="Scores" localSheetId="0">'Mission, Vision, and Values'!$J$8:$J$9,'Mission, Vision, and Values'!$J$20:$J$21,'Mission, Vision, and Values'!#REF!</definedName>
    <definedName name="Scores">'[1]Executive Leadership'!$J$8:$J$9,'[1]Executive Leadership'!$J$16:$J$17,'[1]Executive Leadership'!$J$24:$J$26</definedName>
    <definedName name="strategy_scores">[1]Strategy!$J$8:$J$9,[1]Strategy!$J$16:$J$18,[1]Strategy!$J$25:$J$26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6" i="1" l="1"/>
  <c r="J113" i="1"/>
  <c r="L113" i="1" s="1"/>
  <c r="K113" i="1" s="1"/>
  <c r="L110" i="1"/>
  <c r="K110" i="1" s="1"/>
  <c r="J110" i="1"/>
  <c r="H117" i="1" s="1"/>
  <c r="H105" i="1"/>
  <c r="H104" i="1"/>
  <c r="G106" i="1" s="1"/>
  <c r="H106" i="1" s="1"/>
  <c r="I21" i="1" s="1"/>
  <c r="J21" i="1" s="1"/>
  <c r="L101" i="1"/>
  <c r="K101" i="1"/>
  <c r="L97" i="1"/>
  <c r="K97" i="1"/>
  <c r="H92" i="1"/>
  <c r="H89" i="1"/>
  <c r="L89" i="1" s="1"/>
  <c r="K89" i="1" s="1"/>
  <c r="H88" i="1"/>
  <c r="L88" i="1" s="1"/>
  <c r="K88" i="1" s="1"/>
  <c r="H80" i="1"/>
  <c r="H77" i="1"/>
  <c r="L77" i="1" s="1"/>
  <c r="K77" i="1" s="1"/>
  <c r="L76" i="1"/>
  <c r="K76" i="1" s="1"/>
  <c r="H76" i="1"/>
  <c r="H79" i="1" s="1"/>
  <c r="G81" i="1" s="1"/>
  <c r="H81" i="1" s="1"/>
  <c r="I13" i="1" s="1"/>
  <c r="J13" i="1" s="1"/>
  <c r="L73" i="1"/>
  <c r="K73" i="1" s="1"/>
  <c r="H68" i="1"/>
  <c r="H67" i="1"/>
  <c r="G69" i="1" s="1"/>
  <c r="L65" i="1"/>
  <c r="L64" i="1"/>
  <c r="L63" i="1"/>
  <c r="K63" i="1" s="1"/>
  <c r="H58" i="1"/>
  <c r="H57" i="1"/>
  <c r="G59" i="1" s="1"/>
  <c r="L55" i="1"/>
  <c r="L54" i="1"/>
  <c r="L53" i="1"/>
  <c r="K55" i="1" s="1"/>
  <c r="H47" i="1"/>
  <c r="H46" i="1"/>
  <c r="G48" i="1" s="1"/>
  <c r="H48" i="1" s="1"/>
  <c r="I9" i="1" s="1"/>
  <c r="J9" i="1" s="1"/>
  <c r="L44" i="1"/>
  <c r="L43" i="1"/>
  <c r="K44" i="1" s="1"/>
  <c r="K43" i="1"/>
  <c r="H38" i="1"/>
  <c r="H35" i="1"/>
  <c r="H37" i="1" s="1"/>
  <c r="G39" i="1" s="1"/>
  <c r="H39" i="1" s="1"/>
  <c r="I8" i="1" s="1"/>
  <c r="H22" i="1"/>
  <c r="F22" i="1"/>
  <c r="H21" i="1"/>
  <c r="F21" i="1"/>
  <c r="H20" i="1"/>
  <c r="F20" i="1"/>
  <c r="F19" i="1"/>
  <c r="H13" i="1"/>
  <c r="G13" i="1"/>
  <c r="F13" i="1"/>
  <c r="G12" i="1"/>
  <c r="H12" i="1" s="1"/>
  <c r="F12" i="1"/>
  <c r="G11" i="1"/>
  <c r="H11" i="1" s="1"/>
  <c r="F11" i="1"/>
  <c r="F10" i="1"/>
  <c r="H9" i="1"/>
  <c r="F9" i="1"/>
  <c r="H8" i="1"/>
  <c r="F8" i="1"/>
  <c r="F7" i="1"/>
  <c r="H69" i="1" l="1"/>
  <c r="I12" i="1" s="1"/>
  <c r="J12" i="1" s="1"/>
  <c r="J8" i="1"/>
  <c r="G118" i="1"/>
  <c r="H118" i="1" s="1"/>
  <c r="I22" i="1" s="1"/>
  <c r="J22" i="1" s="1"/>
  <c r="H59" i="1"/>
  <c r="I11" i="1" s="1"/>
  <c r="J11" i="1" s="1"/>
  <c r="K54" i="1"/>
  <c r="K64" i="1"/>
  <c r="K65" i="1"/>
  <c r="K53" i="1"/>
  <c r="H91" i="1"/>
  <c r="G93" i="1" s="1"/>
  <c r="H93" i="1" s="1"/>
  <c r="I20" i="1" s="1"/>
  <c r="I23" i="1" l="1"/>
  <c r="I24" i="1" s="1"/>
  <c r="I25" i="1" s="1"/>
  <c r="J20" i="1"/>
  <c r="K20" i="1" s="1"/>
  <c r="K12" i="1"/>
  <c r="I14" i="1"/>
  <c r="K9" i="1"/>
  <c r="K13" i="1" l="1"/>
  <c r="I15" i="1"/>
  <c r="I16" i="1" s="1"/>
  <c r="D6" i="1"/>
  <c r="D7" i="1" s="1"/>
  <c r="K21" i="1"/>
  <c r="K11" i="1"/>
  <c r="K8" i="1"/>
  <c r="K22" i="1"/>
</calcChain>
</file>

<file path=xl/sharedStrings.xml><?xml version="1.0" encoding="utf-8"?>
<sst xmlns="http://schemas.openxmlformats.org/spreadsheetml/2006/main" count="199" uniqueCount="102">
  <si>
    <t>Mission, Vision, and Values</t>
  </si>
  <si>
    <t>General template</t>
  </si>
  <si>
    <t>Total:</t>
  </si>
  <si>
    <t>Weight within section</t>
  </si>
  <si>
    <t>Overall weight</t>
  </si>
  <si>
    <t>Actual score</t>
  </si>
  <si>
    <t>% completed</t>
  </si>
  <si>
    <t>Priority</t>
  </si>
  <si>
    <t>Total Grade:</t>
  </si>
  <si>
    <t>Instructions</t>
  </si>
  <si>
    <r>
      <t xml:space="preserve">Every dark gray box allows for user input. Some boxes only accept yes/no answers while others accept a number between 0 and 5 or 10. N/A is occasionally offered as a potential response, when appropriate. Each input box has a dropdown menu—you can either (1) select your response from the dropdown list or (2) type the actual value.
Questions that accept a range of numbers include an explanation of what constitutes a weak, moderate, or strong result. Use these explanations as a guide for selecting a response.
Use the cells provided to make comments and recommendations for each of the questions.
The final topic score is shown as a school-style grade in the black box above. Grades for individual sections are provided in the scoring system table to the right.
Priority rankings are provided for each of the subtopics in the scoring system table. Items ranked 1 are the highest priority, with 2 second highest, and so on.
Similarly, priority rankings are given for questions within each subtopic below. Any topics ranked below the average in each section are </t>
    </r>
    <r>
      <rPr>
        <b/>
        <sz val="12"/>
        <color theme="5"/>
        <rFont val="Calibri"/>
        <scheme val="minor"/>
      </rPr>
      <t>highlighted in red</t>
    </r>
    <r>
      <rPr>
        <sz val="12"/>
        <color theme="1"/>
        <rFont val="Calibri"/>
        <family val="2"/>
        <scheme val="minor"/>
      </rPr>
      <t xml:space="preserve"> to more readily show the most immediate priorities.</t>
    </r>
  </si>
  <si>
    <t>—</t>
  </si>
  <si>
    <t>Subtotal:</t>
  </si>
  <si>
    <t>Section percent:</t>
  </si>
  <si>
    <t>Section grade:</t>
  </si>
  <si>
    <t>Mission</t>
  </si>
  <si>
    <t>1. Existence</t>
  </si>
  <si>
    <t>Yes or No</t>
  </si>
  <si>
    <t>Findings</t>
  </si>
  <si>
    <t>Score</t>
  </si>
  <si>
    <t>Recommendations</t>
  </si>
  <si>
    <t>Pts</t>
  </si>
  <si>
    <t>Does the organization have a mission statement?</t>
  </si>
  <si>
    <t>Section subtotal</t>
  </si>
  <si>
    <t>Total possible for section</t>
  </si>
  <si>
    <t>Section percent and weighted subtotal</t>
  </si>
  <si>
    <t>2. Clarity</t>
  </si>
  <si>
    <t>Weak (0)</t>
  </si>
  <si>
    <t>Moderate (5)</t>
  </si>
  <si>
    <t>Strong (10)</t>
  </si>
  <si>
    <t>Scope (Poderis)</t>
  </si>
  <si>
    <t>The mission statement lacks an identifiable scope.</t>
  </si>
  <si>
    <t>The mission statement is either too broad, allowing the organization to be all things to all people, or too narrow, restricting the organization from meeting future needs.</t>
  </si>
  <si>
    <t>The mission statement is broad enough to allow for growth and expansion and narrow enough to keep the organization clearly and strongly focused.</t>
  </si>
  <si>
    <t>Conciseness (Poderis; Radtke, 3)</t>
  </si>
  <si>
    <t>The mission statement consists of two to three paragraphs. The text rambles and the main purpose is difficult to identify.</t>
  </si>
  <si>
    <t>The mission statement consists of one paragraph. Additional language is added to make the mission sound loftier, more extensive, or more glamorous than they are. The statement contains jargon that requires inside information to understand. The mission statement is too short to be meaningful.</t>
  </si>
  <si>
    <t>The mission statement consists of one concise paragraph. Every word fits in the narrative—no extraneous words are added to pad or elevate the statement. The statement is free from jargon and other technical language.</t>
  </si>
  <si>
    <t>3. Effectiveness</t>
  </si>
  <si>
    <t>3.1 Establish boundaries</t>
  </si>
  <si>
    <t>Does the mission statement express the organization's purpose? (Radtke, 1–3)</t>
  </si>
  <si>
    <t>The mission statement fails to identify the organization’s purpose. No explanation is given regarding the opportunities or needs that the organization seeks to address.</t>
  </si>
  <si>
    <t>The mission statement identifies the organization’s purpose and indicates an attempt to address social needs with words like “try, seek, influence” and “encourage.”</t>
  </si>
  <si>
    <t>The mission statement identifies the organization’s purpose and indicates an attempt to address social needs by identifying the outcome of its programs and services.</t>
  </si>
  <si>
    <t>Does the mission statement express the organization's business? (Radtke, 1–3)</t>
  </si>
  <si>
    <t>The mission statement fails to identify the organization’s business—how it is addressing the needs it exists to address.</t>
  </si>
  <si>
    <t>The mission statement identifies and describes the organization’s business, explaining the mechanics (the “how”) of the organization’s programs.</t>
  </si>
  <si>
    <t>The mission statement identifies and describes the organization’s business, explaining the ends (the “why”) of the organization’s programs.</t>
  </si>
  <si>
    <t>Does the mission statement express the organization's values? (Radtke, 1–3)</t>
  </si>
  <si>
    <t>The mission statement fails to identify the values of the organization, explaining why it feels it needs to address the opportunities or needs that it addresses.</t>
  </si>
  <si>
    <t>The mission statement identifies the values of the organization in generic terms.</t>
  </si>
  <si>
    <t>The mission statement identifies the values of the organization in terms that make it stand out from other organizations. The values and purposes identified are unique.</t>
  </si>
  <si>
    <t>3.2 Motivate</t>
  </si>
  <si>
    <t>How is the mission statement reflected in every day operations? (Poderis)</t>
  </si>
  <si>
    <t>The mission statement exists and is possibly displayed in the board room or chief executive’s office, but it is never referred to.</t>
  </si>
  <si>
    <t>The mission statement is referred to on a regular basis after making decisions related to programming and development. It is used as a periodic check to ensure that the organization’s programs generally follow the mission.</t>
  </si>
  <si>
    <t>The mission statement drives the organization’s programs, services, and operations. It stands at the center of the organization’s long-range strategic plan. Any programming, development, or fundraising is linked to the purposes outlined in the statement.</t>
  </si>
  <si>
    <t>Who was involved in the development of the mission statement? (Poderis)</t>
  </si>
  <si>
    <t>The mission statement was developed and written by one or two employees with no input from other stakeholders.</t>
  </si>
  <si>
    <t>The mission statement was developed by the board of directors and/or the executive staff with minimal input from other stakeholders.</t>
  </si>
  <si>
    <t>The mission statement was developed by the board of directors and/or the executive staff with extensive input from personnel, volunteers, and donors.</t>
  </si>
  <si>
    <t>If the mission statement is older than five years, when and how was it last revised? (Poderis)</t>
  </si>
  <si>
    <t>The mission statement has not been revised since its creation.</t>
  </si>
  <si>
    <t>The mission statement has been revised in the past five years with minor editorial changes, but without consideration for changes in the social environment. The revision committee had little input from stakeholders.</t>
  </si>
  <si>
    <t>The mission statement has been revised in the past five years. Even if no major changes were made, the revision committee used extensive input from stakeholders to determine changes in the social environment.</t>
  </si>
  <si>
    <t>3.3 Evaluate</t>
  </si>
  <si>
    <t>Can the organization’s social effectiveness be measured by its mission statement? (Sheehan, 110)</t>
  </si>
  <si>
    <t>The mission statement does not identify the social outcomes that occur as a result of its programs.</t>
  </si>
  <si>
    <t>The mission statement expresses its success in terms of its inputs and activities. The statement indicates an intention to achieve goals related to the internal operations of the organization.</t>
  </si>
  <si>
    <t>The mission statement is expressed an intention to affect the world outside the organization. It emphasizes the external impact of the organization rather than the organization’s inputs and activities.</t>
  </si>
  <si>
    <t>Do the organization’s measures of effectiveness include metrics that assess mission accomplishment by measuring social impact made on a person, place, or thing? (Sheehan, 119)</t>
  </si>
  <si>
    <t>Do the executive staff and the board use the same metrics to measure effectiveness and mission accomplishment? (Sheehan, 119)</t>
  </si>
  <si>
    <t>Vision and Values</t>
  </si>
  <si>
    <t>Does the organization have an overarching vision and a set of core values? (Collins, 66)</t>
  </si>
  <si>
    <t>Are the organization’s vision and values written down?</t>
  </si>
  <si>
    <t>2. Core ideology</t>
  </si>
  <si>
    <t>Core values (Collins, 66–67)</t>
  </si>
  <si>
    <t>The organization fails to identify any core values.</t>
  </si>
  <si>
    <r>
      <t xml:space="preserve">The organization identifies more than 5 values as </t>
    </r>
    <r>
      <rPr>
        <i/>
        <sz val="12"/>
        <color theme="1" tint="0.34998626667073579"/>
        <rFont val="Calibri"/>
        <scheme val="minor"/>
      </rPr>
      <t>core,</t>
    </r>
    <r>
      <rPr>
        <sz val="12"/>
        <color theme="1" tint="0.34998626667073579"/>
        <rFont val="Calibri"/>
        <scheme val="minor"/>
      </rPr>
      <t xml:space="preserve"> which indicates possible confusion between actual core values and operating practices or cultural norms.</t>
    </r>
  </si>
  <si>
    <t>The organization articulates 3–5 intrinsic core values that describe a small set of timeless guiding principles that require no external justification. These values are principles that the organization adheres to regardless of competition in the marketplace or changes in the social environment.</t>
  </si>
  <si>
    <t>Example: Disney’s core values:
• No cynicism
• Nurturing and promulgation of “wholesome American values”
• Creativity, dreams, and imagination
• Fanatical attention to consistency and detail
• Preservation and control of the Disney magic</t>
  </si>
  <si>
    <t>Core purpose (Collins, 68–69)</t>
  </si>
  <si>
    <t>The organization fails to identify its core purpose.</t>
  </si>
  <si>
    <t>The organization articulates a statement of purpose that reflects the organization’s short-term purpose, much like the mission statement. The purpose includes goals or business strategies.</t>
  </si>
  <si>
    <t>The organization articulates a brief statement of purpose that reflects the organization’s long-standing raison d’être. The core purpose is different from the purpose outlined in the mission statement—the mission statement purpose should be revised every 5 years while the core purpose should last for 100 years. The core purpose does not include a goal or business strategy.</t>
  </si>
  <si>
    <t>Example: Disney’s core purpose: To make people happy.</t>
  </si>
  <si>
    <t>3. Envisioned future</t>
  </si>
  <si>
    <t>Big, hairy, audacious goal (BHAG) (Collins, 73)</t>
  </si>
  <si>
    <t>The organization does not have any long-term, difficult BHAGs.</t>
  </si>
  <si>
    <t>The organization has a clear BHAG that is unachievable within the next 10–30 years (though it may take longer). The BHAG presents a specific challenge to the organization, but stakeholders are not motivated by it and are not striving to accomplish the goal.</t>
  </si>
  <si>
    <t>The organization has a well articulated BHAG and is committed to a daunting challenge. The BHAG is achievable within the next 10–30 years. The BHAG challenges the organization to reach a specific target, overtake a competitor, copy another organization, or transform itself internally. The organization’s stakeholders are galvanized by the goal and strive to achieve it.</t>
  </si>
  <si>
    <t>Examples: 
• Ford: “Democratize the automobile” 
• Walmart: “Become a $125 billion company by the year 2000” 
• Nike: “Crush Adidas” 
• Stanford: “Become the Harvard of the West”</t>
  </si>
  <si>
    <t>Vivid description of the future (Collins, 74)</t>
  </si>
  <si>
    <t>The organization does not have a vivid description of its future success and achievements.</t>
  </si>
  <si>
    <t>The organization has a vague description of what it will be like to achieve its BHAG. As a result, its employees and stakeholders do not have a unified vision or purpose.</t>
  </si>
  <si>
    <t>The organization has a vibrant, engaging, and specific description of what it will be like to achieve its BHAG. Its employees and stakeholders have a clear vision of what needs to be accomplished to achieve the BHAG.</t>
  </si>
  <si>
    <t>Example: Sony in 1950: “We will create products that become pervasive around the world…. We will be the first Japanese company to go into the U.S. market and distribute directly…. We will succeed with innovations that U.S. companies have failed at – such as the transistor radio…. Fifty years from now, our brand name will be as well known as any in the world…and will signify innovation and quality that rival the most innovative companies anywhere…. “Made in Japan” will mean something fine, not something shoddy.”</t>
  </si>
  <si>
    <t>References</t>
  </si>
  <si>
    <r>
      <t xml:space="preserve">Collins, James C. and Jerry I. Porras. “Building Your Company’s Vision.” </t>
    </r>
    <r>
      <rPr>
        <i/>
        <sz val="12"/>
        <color theme="1"/>
        <rFont val="Calibri"/>
        <scheme val="minor"/>
      </rPr>
      <t>Harvard Business Review</t>
    </r>
    <r>
      <rPr>
        <sz val="12"/>
        <color theme="1"/>
        <rFont val="Calibri"/>
        <family val="2"/>
        <scheme val="minor"/>
      </rPr>
      <t xml:space="preserve"> 74, no. 5 (1996): 65–77.</t>
    </r>
  </si>
  <si>
    <r>
      <t xml:space="preserve">Poderis, Tony. “Don’t Make Your Organization’s Statement of Purpose a ‘Mission Impossible’.” </t>
    </r>
    <r>
      <rPr>
        <i/>
        <sz val="12"/>
        <color theme="1"/>
        <rFont val="Calibri"/>
        <scheme val="minor"/>
      </rPr>
      <t>Raise-Funds.com.</t>
    </r>
    <r>
      <rPr>
        <sz val="12"/>
        <color theme="1"/>
        <rFont val="Calibri"/>
        <family val="2"/>
        <scheme val="minor"/>
      </rPr>
      <t xml:space="preserve"> http://www.raise-funds.com/?p=45 (accessed September 9, 2011).</t>
    </r>
  </si>
  <si>
    <r>
      <t xml:space="preserve">Radtke, Janel M. </t>
    </r>
    <r>
      <rPr>
        <i/>
        <sz val="12"/>
        <color theme="1"/>
        <rFont val="Calibri"/>
        <scheme val="minor"/>
      </rPr>
      <t>Strategic Communications for Nonprofit Organizations: Seven Steps to Creating a Successful Plan.</t>
    </r>
    <r>
      <rPr>
        <sz val="12"/>
        <color theme="1"/>
        <rFont val="Calibri"/>
        <family val="2"/>
        <scheme val="minor"/>
      </rPr>
      <t xml:space="preserve"> Hoboken, NJ: John Wiley &amp; Sons, 1998.</t>
    </r>
  </si>
  <si>
    <r>
      <t xml:space="preserve">Sheehan, Robert M. “Mission Accomplishment as Philanthropic Organization Effectiveness: Key Findings From the Excellence in Philanthropy Project.” </t>
    </r>
    <r>
      <rPr>
        <i/>
        <sz val="12"/>
        <color theme="1"/>
        <rFont val="Calibri"/>
        <scheme val="minor"/>
      </rPr>
      <t>Nonprofit and Voluntary Sector Quarterly</t>
    </r>
    <r>
      <rPr>
        <sz val="12"/>
        <color theme="1"/>
        <rFont val="Calibri"/>
        <family val="2"/>
        <scheme val="minor"/>
      </rPr>
      <t xml:space="preserve"> 25, no. 1 (March 1996): 110–23.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</si>
</sst>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b/>
      <sz val="26"/>
      <color theme="1"/>
      <name val="Calibri"/>
      <scheme val="minor"/>
    </font>
    <font>
      <sz val="18"/>
      <color theme="0" tint="-0.499984740745262"/>
      <name val="Calibri"/>
      <scheme val="minor"/>
    </font>
    <font>
      <b/>
      <sz val="14"/>
      <color theme="1"/>
      <name val="Calibri"/>
      <scheme val="minor"/>
    </font>
    <font>
      <b/>
      <sz val="16"/>
      <color rgb="FFFFFFFF"/>
      <name val="Calibri"/>
      <scheme val="minor"/>
    </font>
    <font>
      <sz val="12"/>
      <color theme="0" tint="-0.499984740745262"/>
      <name val="Calibri"/>
      <scheme val="minor"/>
    </font>
    <font>
      <sz val="12"/>
      <color theme="1" tint="0.34998626667073579"/>
      <name val="Calibri"/>
      <scheme val="minor"/>
    </font>
    <font>
      <b/>
      <sz val="12"/>
      <color theme="1" tint="0.34998626667073579"/>
      <name val="Calibri"/>
      <scheme val="minor"/>
    </font>
    <font>
      <b/>
      <sz val="12"/>
      <color theme="5"/>
      <name val="Calibri"/>
      <scheme val="minor"/>
    </font>
    <font>
      <b/>
      <sz val="14"/>
      <name val="Calibri"/>
      <scheme val="minor"/>
    </font>
    <font>
      <b/>
      <sz val="12"/>
      <name val="Calibri"/>
      <scheme val="minor"/>
    </font>
    <font>
      <b/>
      <sz val="20"/>
      <color theme="0"/>
      <name val="Calibri"/>
      <scheme val="minor"/>
    </font>
    <font>
      <b/>
      <sz val="16"/>
      <color theme="1"/>
      <name val="Calibri"/>
      <scheme val="minor"/>
    </font>
    <font>
      <i/>
      <sz val="12"/>
      <color theme="0" tint="-0.499984740745262"/>
      <name val="Calibri"/>
      <scheme val="minor"/>
    </font>
    <font>
      <b/>
      <sz val="16"/>
      <color theme="0"/>
      <name val="Calibri"/>
      <scheme val="minor"/>
    </font>
    <font>
      <i/>
      <sz val="12"/>
      <color theme="1"/>
      <name val="Calibri"/>
      <scheme val="minor"/>
    </font>
    <font>
      <i/>
      <sz val="12"/>
      <color theme="1" tint="0.34998626667073579"/>
      <name val="Calibri"/>
      <scheme val="minor"/>
    </font>
    <font>
      <sz val="12"/>
      <color rgb="FF000000"/>
      <name val="Calibri"/>
      <family val="2"/>
      <scheme val="minor"/>
    </font>
  </fonts>
  <fills count="10">
    <fill>
      <patternFill patternType="none"/>
    </fill>
    <fill>
      <patternFill patternType="gray125"/>
    </fill>
    <fill>
      <patternFill patternType="solid">
        <fgColor rgb="FF0D0D0D"/>
        <bgColor rgb="FF000000"/>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s>
  <borders count="4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style="medium">
        <color theme="1" tint="0.34998626667073579"/>
      </left>
      <right/>
      <top style="medium">
        <color theme="1" tint="0.34998626667073579"/>
      </top>
      <bottom/>
      <diagonal/>
    </border>
    <border>
      <left/>
      <right style="medium">
        <color theme="1" tint="0.34998626667073579"/>
      </right>
      <top style="medium">
        <color theme="1" tint="0.34998626667073579"/>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theme="1" tint="0.34998626667073579"/>
      </left>
      <right/>
      <top/>
      <bottom style="medium">
        <color theme="1" tint="0.34998626667073579"/>
      </bottom>
      <diagonal/>
    </border>
    <border>
      <left/>
      <right style="medium">
        <color theme="1" tint="0.34998626667073579"/>
      </right>
      <top/>
      <bottom style="medium">
        <color theme="1" tint="0.34998626667073579"/>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style="dotted">
        <color auto="1"/>
      </left>
      <right/>
      <top style="dotted">
        <color auto="1"/>
      </top>
      <bottom style="dotted">
        <color auto="1"/>
      </bottom>
      <diagonal/>
    </border>
    <border>
      <left/>
      <right style="dotted">
        <color auto="1"/>
      </right>
      <top style="dotted">
        <color auto="1"/>
      </top>
      <bottom style="dotted">
        <color auto="1"/>
      </bottom>
      <diagonal/>
    </border>
    <border>
      <left style="thin">
        <color auto="1"/>
      </left>
      <right/>
      <top/>
      <bottom/>
      <diagonal/>
    </border>
    <border>
      <left/>
      <right style="thin">
        <color auto="1"/>
      </right>
      <top/>
      <bottom/>
      <diagonal/>
    </border>
    <border>
      <left style="dotted">
        <color auto="1"/>
      </left>
      <right/>
      <top style="dotted">
        <color auto="1"/>
      </top>
      <bottom/>
      <diagonal/>
    </border>
    <border>
      <left/>
      <right style="dotted">
        <color auto="1"/>
      </right>
      <top style="dotted">
        <color auto="1"/>
      </top>
      <bottom/>
      <diagonal/>
    </border>
    <border>
      <left style="thin">
        <color auto="1"/>
      </left>
      <right/>
      <top/>
      <bottom style="dotted">
        <color auto="1"/>
      </bottom>
      <diagonal/>
    </border>
    <border>
      <left/>
      <right/>
      <top/>
      <bottom style="dotted">
        <color auto="1"/>
      </bottom>
      <diagonal/>
    </border>
    <border>
      <left style="dotted">
        <color auto="1"/>
      </left>
      <right/>
      <top/>
      <bottom/>
      <diagonal/>
    </border>
    <border>
      <left/>
      <right style="dotted">
        <color auto="1"/>
      </right>
      <top/>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thin">
        <color auto="1"/>
      </left>
      <right/>
      <top style="dotted">
        <color auto="1"/>
      </top>
      <bottom/>
      <diagonal/>
    </border>
    <border>
      <left/>
      <right/>
      <top style="dotted">
        <color auto="1"/>
      </top>
      <bottom/>
      <diagonal/>
    </border>
    <border>
      <left/>
      <right style="thin">
        <color auto="1"/>
      </right>
      <top style="dotted">
        <color auto="1"/>
      </top>
      <bottom/>
      <diagonal/>
    </border>
    <border>
      <left style="dotted">
        <color auto="1"/>
      </left>
      <right/>
      <top/>
      <bottom style="dotted">
        <color auto="1"/>
      </bottom>
      <diagonal/>
    </border>
    <border>
      <left/>
      <right style="dotted">
        <color auto="1"/>
      </right>
      <top/>
      <bottom style="dotted">
        <color auto="1"/>
      </bottom>
      <diagonal/>
    </border>
    <border>
      <left style="thin">
        <color auto="1"/>
      </left>
      <right style="thin">
        <color auto="1"/>
      </right>
      <top style="thin">
        <color auto="1"/>
      </top>
      <bottom style="thin">
        <color auto="1"/>
      </bottom>
      <diagonal/>
    </border>
    <border>
      <left style="thin">
        <color auto="1"/>
      </left>
      <right style="thin">
        <color auto="1"/>
      </right>
      <top style="dotted">
        <color auto="1"/>
      </top>
      <bottom style="thin">
        <color auto="1"/>
      </bottom>
      <diagonal/>
    </border>
    <border>
      <left/>
      <right style="thin">
        <color auto="1"/>
      </right>
      <top/>
      <bottom style="thin">
        <color auto="1"/>
      </bottom>
      <diagonal/>
    </border>
    <border>
      <left/>
      <right/>
      <top style="thin">
        <color auto="1"/>
      </top>
      <bottom/>
      <diagonal/>
    </border>
    <border>
      <left style="medium">
        <color auto="1"/>
      </left>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1" fillId="0" borderId="0" applyFont="0" applyFill="0" applyBorder="0" applyAlignment="0" applyProtection="0"/>
  </cellStyleXfs>
  <cellXfs count="140">
    <xf numFmtId="0" fontId="0" fillId="0" borderId="0" xfId="0"/>
    <xf numFmtId="0" fontId="0" fillId="0" borderId="0" xfId="0" applyAlignment="1">
      <alignment vertical="top"/>
    </xf>
    <xf numFmtId="0" fontId="0" fillId="0" borderId="0" xfId="0" applyAlignment="1">
      <alignment horizontal="center" vertical="top"/>
    </xf>
    <xf numFmtId="0" fontId="4" fillId="0" borderId="1" xfId="0" applyFont="1" applyBorder="1" applyAlignment="1">
      <alignment horizontal="left" vertical="top"/>
    </xf>
    <xf numFmtId="0" fontId="4" fillId="0" borderId="2" xfId="0" applyFont="1" applyBorder="1" applyAlignment="1">
      <alignment horizontal="left" vertical="top"/>
    </xf>
    <xf numFmtId="0" fontId="4" fillId="0" borderId="3" xfId="0" applyFont="1" applyBorder="1" applyAlignment="1">
      <alignment horizontal="left" vertical="top"/>
    </xf>
    <xf numFmtId="0" fontId="5" fillId="0" borderId="4" xfId="0" applyFont="1" applyBorder="1" applyAlignment="1">
      <alignment horizontal="left" vertical="top"/>
    </xf>
    <xf numFmtId="0" fontId="5" fillId="0" borderId="5" xfId="0" applyFont="1" applyBorder="1" applyAlignment="1">
      <alignment horizontal="left" vertical="top"/>
    </xf>
    <xf numFmtId="0" fontId="5" fillId="0" borderId="6" xfId="0" applyFont="1" applyBorder="1" applyAlignment="1">
      <alignment horizontal="left" vertical="top"/>
    </xf>
    <xf numFmtId="0" fontId="0" fillId="0" borderId="7" xfId="0" applyBorder="1" applyAlignment="1">
      <alignment horizontal="center" vertical="top"/>
    </xf>
    <xf numFmtId="0" fontId="0" fillId="0" borderId="8" xfId="0" applyBorder="1" applyAlignment="1">
      <alignment vertical="top"/>
    </xf>
    <xf numFmtId="0" fontId="0" fillId="0" borderId="7" xfId="0" applyBorder="1" applyAlignment="1">
      <alignment vertical="top"/>
    </xf>
    <xf numFmtId="0" fontId="6" fillId="0" borderId="5" xfId="0" applyFont="1" applyBorder="1" applyAlignment="1">
      <alignment vertical="top"/>
    </xf>
    <xf numFmtId="0" fontId="7" fillId="2" borderId="9" xfId="0" applyFont="1" applyFill="1" applyBorder="1" applyAlignment="1">
      <alignment horizontal="right" vertical="center"/>
    </xf>
    <xf numFmtId="10" fontId="7" fillId="2" borderId="10" xfId="0" applyNumberFormat="1" applyFont="1" applyFill="1" applyBorder="1" applyAlignment="1">
      <alignment horizontal="left" vertical="center"/>
    </xf>
    <xf numFmtId="0" fontId="3" fillId="3" borderId="11" xfId="0" applyFont="1" applyFill="1" applyBorder="1" applyAlignment="1">
      <alignment horizontal="center" vertical="top"/>
    </xf>
    <xf numFmtId="0" fontId="3" fillId="3" borderId="12" xfId="0" applyFont="1" applyFill="1" applyBorder="1" applyAlignment="1">
      <alignment horizontal="center"/>
    </xf>
    <xf numFmtId="0" fontId="3" fillId="3" borderId="13" xfId="0" applyFont="1" applyFill="1" applyBorder="1" applyAlignment="1">
      <alignment horizontal="center"/>
    </xf>
    <xf numFmtId="0" fontId="3" fillId="4" borderId="11" xfId="0" applyFont="1" applyFill="1" applyBorder="1" applyAlignment="1">
      <alignment horizontal="center"/>
    </xf>
    <xf numFmtId="0" fontId="3" fillId="4" borderId="13" xfId="0" applyFont="1" applyFill="1" applyBorder="1" applyAlignment="1">
      <alignment horizontal="center"/>
    </xf>
    <xf numFmtId="0" fontId="7" fillId="2" borderId="14" xfId="0" applyFont="1" applyFill="1" applyBorder="1" applyAlignment="1">
      <alignment horizontal="right" vertical="center"/>
    </xf>
    <xf numFmtId="0" fontId="7" fillId="2" borderId="15" xfId="0" applyFont="1" applyFill="1" applyBorder="1" applyAlignment="1">
      <alignment horizontal="left" vertical="center"/>
    </xf>
    <xf numFmtId="0" fontId="2" fillId="0" borderId="11" xfId="0" applyFont="1" applyBorder="1" applyAlignment="1">
      <alignment horizontal="left"/>
    </xf>
    <xf numFmtId="9" fontId="2" fillId="0" borderId="12" xfId="0" applyNumberFormat="1" applyFont="1" applyBorder="1" applyAlignment="1">
      <alignment horizontal="center"/>
    </xf>
    <xf numFmtId="9" fontId="0" fillId="0" borderId="12" xfId="0" applyNumberFormat="1" applyBorder="1" applyAlignment="1">
      <alignment horizontal="center"/>
    </xf>
    <xf numFmtId="0" fontId="8" fillId="0" borderId="13" xfId="0" applyFont="1" applyBorder="1" applyAlignment="1">
      <alignment horizontal="center"/>
    </xf>
    <xf numFmtId="0" fontId="0" fillId="0" borderId="11" xfId="0" applyBorder="1" applyAlignment="1">
      <alignment horizontal="center" vertical="top"/>
    </xf>
    <xf numFmtId="0" fontId="0" fillId="0" borderId="13" xfId="0" applyBorder="1" applyAlignment="1">
      <alignment horizontal="center" vertical="top"/>
    </xf>
    <xf numFmtId="0" fontId="9" fillId="5" borderId="16" xfId="0" applyFont="1" applyFill="1" applyBorder="1" applyAlignment="1">
      <alignment horizontal="left" vertical="center"/>
    </xf>
    <xf numFmtId="9" fontId="9" fillId="5" borderId="17" xfId="0" applyNumberFormat="1" applyFont="1" applyFill="1" applyBorder="1" applyAlignment="1">
      <alignment horizontal="center" vertical="center"/>
    </xf>
    <xf numFmtId="10" fontId="9" fillId="5" borderId="17" xfId="0" applyNumberFormat="1" applyFont="1" applyFill="1" applyBorder="1" applyAlignment="1">
      <alignment horizontal="center" vertical="center"/>
    </xf>
    <xf numFmtId="10" fontId="10" fillId="5" borderId="18" xfId="0" applyNumberFormat="1" applyFont="1" applyFill="1" applyBorder="1" applyAlignment="1">
      <alignment horizontal="center" vertical="center"/>
    </xf>
    <xf numFmtId="10" fontId="0" fillId="0" borderId="19" xfId="0" applyNumberFormat="1" applyBorder="1" applyAlignment="1">
      <alignment horizontal="center" vertical="center"/>
    </xf>
    <xf numFmtId="0" fontId="0" fillId="0" borderId="20" xfId="0" applyBorder="1" applyAlignment="1">
      <alignment horizontal="center" vertical="center"/>
    </xf>
    <xf numFmtId="0" fontId="6" fillId="0" borderId="21" xfId="0" applyFont="1" applyBorder="1" applyAlignment="1">
      <alignment horizontal="center" vertical="top"/>
    </xf>
    <xf numFmtId="0" fontId="6" fillId="0" borderId="22" xfId="0" applyFont="1" applyBorder="1" applyAlignment="1">
      <alignment horizontal="center" vertical="top"/>
    </xf>
    <xf numFmtId="10" fontId="0" fillId="0" borderId="23" xfId="0" applyNumberFormat="1"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left" vertical="top" wrapText="1"/>
    </xf>
    <xf numFmtId="0" fontId="0" fillId="0" borderId="26" xfId="0" applyBorder="1" applyAlignment="1">
      <alignment horizontal="left" vertical="top" wrapText="1"/>
    </xf>
    <xf numFmtId="0" fontId="9" fillId="5" borderId="27" xfId="0" applyFont="1" applyFill="1" applyBorder="1" applyAlignment="1">
      <alignment vertical="center"/>
    </xf>
    <xf numFmtId="9" fontId="9" fillId="5" borderId="28" xfId="1" applyFont="1" applyFill="1" applyBorder="1" applyAlignment="1">
      <alignment horizontal="center" vertical="center"/>
    </xf>
    <xf numFmtId="9" fontId="9" fillId="5" borderId="28" xfId="0" applyNumberFormat="1" applyFont="1" applyFill="1" applyBorder="1" applyAlignment="1">
      <alignment horizontal="center" vertical="center"/>
    </xf>
    <xf numFmtId="0" fontId="10" fillId="5" borderId="28" xfId="0" applyFont="1" applyFill="1" applyBorder="1" applyAlignment="1">
      <alignment horizontal="center" vertical="center"/>
    </xf>
    <xf numFmtId="0" fontId="0" fillId="0" borderId="16" xfId="0" applyBorder="1" applyAlignment="1">
      <alignment horizontal="center" vertical="center"/>
    </xf>
    <xf numFmtId="0" fontId="0" fillId="0" borderId="18" xfId="0" applyBorder="1" applyAlignment="1">
      <alignment horizontal="center" vertical="center"/>
    </xf>
    <xf numFmtId="0" fontId="0" fillId="0" borderId="29" xfId="0" applyBorder="1" applyAlignment="1">
      <alignment horizontal="left" vertical="top" wrapText="1"/>
    </xf>
    <xf numFmtId="0" fontId="0" fillId="0" borderId="30" xfId="0" applyBorder="1" applyAlignment="1">
      <alignment horizontal="left" vertical="top" wrapText="1"/>
    </xf>
    <xf numFmtId="0" fontId="9" fillId="5" borderId="16" xfId="0" applyFont="1" applyFill="1" applyBorder="1" applyAlignment="1">
      <alignment vertical="center"/>
    </xf>
    <xf numFmtId="9" fontId="9" fillId="5" borderId="17" xfId="1" applyFont="1" applyFill="1" applyBorder="1" applyAlignment="1">
      <alignment horizontal="center" vertical="center"/>
    </xf>
    <xf numFmtId="164" fontId="10" fillId="5" borderId="17" xfId="0" applyNumberFormat="1" applyFont="1" applyFill="1" applyBorder="1" applyAlignment="1">
      <alignment horizontal="center" vertical="center"/>
    </xf>
    <xf numFmtId="10" fontId="0" fillId="0" borderId="16" xfId="1" applyNumberFormat="1" applyFont="1" applyBorder="1" applyAlignment="1">
      <alignment horizontal="center" vertical="center"/>
    </xf>
    <xf numFmtId="0" fontId="9" fillId="5" borderId="31" xfId="0" applyFont="1" applyFill="1" applyBorder="1" applyAlignment="1">
      <alignment vertical="center"/>
    </xf>
    <xf numFmtId="9" fontId="9" fillId="5" borderId="32" xfId="1" applyFont="1" applyFill="1" applyBorder="1" applyAlignment="1">
      <alignment horizontal="center" vertical="center"/>
    </xf>
    <xf numFmtId="10" fontId="9" fillId="5" borderId="32" xfId="0" applyNumberFormat="1" applyFont="1" applyFill="1" applyBorder="1" applyAlignment="1">
      <alignment horizontal="center" vertical="center"/>
    </xf>
    <xf numFmtId="164" fontId="10" fillId="5" borderId="32" xfId="0" applyNumberFormat="1" applyFont="1" applyFill="1" applyBorder="1" applyAlignment="1">
      <alignment horizontal="center" vertical="center"/>
    </xf>
    <xf numFmtId="10" fontId="0" fillId="0" borderId="31" xfId="1" applyNumberFormat="1" applyFont="1" applyBorder="1" applyAlignment="1">
      <alignment horizontal="center" vertical="center"/>
    </xf>
    <xf numFmtId="0" fontId="0" fillId="0" borderId="33" xfId="0" applyBorder="1" applyAlignment="1">
      <alignment horizontal="center" vertical="center"/>
    </xf>
    <xf numFmtId="0" fontId="9" fillId="0" borderId="0" xfId="0" applyFont="1" applyAlignment="1">
      <alignment horizontal="left" vertical="center"/>
    </xf>
    <xf numFmtId="9" fontId="9" fillId="0" borderId="0" xfId="0" applyNumberFormat="1" applyFont="1" applyAlignment="1">
      <alignment horizontal="center" vertical="center"/>
    </xf>
    <xf numFmtId="0" fontId="12" fillId="0" borderId="0" xfId="0" applyFont="1" applyAlignment="1">
      <alignment horizontal="right" vertical="top"/>
    </xf>
    <xf numFmtId="10" fontId="6" fillId="0" borderId="0" xfId="0" applyNumberFormat="1" applyFont="1" applyAlignment="1">
      <alignment horizontal="center" vertical="top"/>
    </xf>
    <xf numFmtId="0" fontId="6" fillId="0" borderId="0" xfId="0" applyFont="1" applyAlignment="1">
      <alignment vertical="top"/>
    </xf>
    <xf numFmtId="0" fontId="6" fillId="0" borderId="0" xfId="0" applyFont="1" applyAlignment="1">
      <alignment horizontal="right" vertical="top"/>
    </xf>
    <xf numFmtId="0" fontId="9" fillId="0" borderId="0" xfId="0" applyFont="1" applyAlignment="1">
      <alignment horizontal="right" vertical="center"/>
    </xf>
    <xf numFmtId="10" fontId="12" fillId="0" borderId="0" xfId="0" applyNumberFormat="1" applyFont="1" applyAlignment="1">
      <alignment horizontal="right" vertical="top"/>
    </xf>
    <xf numFmtId="0" fontId="8" fillId="0" borderId="12" xfId="0" applyFont="1" applyBorder="1" applyAlignment="1">
      <alignment horizontal="center"/>
    </xf>
    <xf numFmtId="0" fontId="9" fillId="5" borderId="34" xfId="0" applyFont="1" applyFill="1" applyBorder="1" applyAlignment="1">
      <alignment horizontal="left" vertical="center"/>
    </xf>
    <xf numFmtId="9" fontId="9" fillId="5" borderId="35" xfId="0" applyNumberFormat="1" applyFont="1" applyFill="1" applyBorder="1" applyAlignment="1">
      <alignment horizontal="center" vertical="center"/>
    </xf>
    <xf numFmtId="10" fontId="9" fillId="5" borderId="35" xfId="0" applyNumberFormat="1" applyFont="1" applyFill="1" applyBorder="1" applyAlignment="1">
      <alignment horizontal="center" vertical="center"/>
    </xf>
    <xf numFmtId="10" fontId="10" fillId="5" borderId="36" xfId="0" applyNumberFormat="1" applyFont="1" applyFill="1" applyBorder="1" applyAlignment="1">
      <alignment horizontal="center" vertical="center"/>
    </xf>
    <xf numFmtId="10" fontId="0" fillId="0" borderId="23" xfId="1" applyNumberFormat="1" applyFont="1" applyBorder="1" applyAlignment="1">
      <alignment horizontal="center" vertical="center"/>
    </xf>
    <xf numFmtId="0" fontId="9" fillId="5" borderId="31" xfId="0" applyFont="1" applyFill="1" applyBorder="1" applyAlignment="1">
      <alignment horizontal="left" vertical="center"/>
    </xf>
    <xf numFmtId="9" fontId="9" fillId="5" borderId="32" xfId="0" applyNumberFormat="1" applyFont="1" applyFill="1" applyBorder="1" applyAlignment="1">
      <alignment horizontal="center" vertical="center"/>
    </xf>
    <xf numFmtId="10" fontId="10" fillId="5" borderId="32" xfId="0" applyNumberFormat="1" applyFont="1" applyFill="1" applyBorder="1" applyAlignment="1">
      <alignment horizontal="center" vertical="center"/>
    </xf>
    <xf numFmtId="0" fontId="0" fillId="0" borderId="37" xfId="0" applyBorder="1" applyAlignment="1">
      <alignment horizontal="left" vertical="top" wrapText="1"/>
    </xf>
    <xf numFmtId="0" fontId="0" fillId="0" borderId="38" xfId="0" applyBorder="1" applyAlignment="1">
      <alignment horizontal="left" vertical="top" wrapText="1"/>
    </xf>
    <xf numFmtId="0" fontId="13" fillId="0" borderId="0" xfId="0" applyFont="1" applyAlignment="1">
      <alignment horizontal="right" vertical="top"/>
    </xf>
    <xf numFmtId="9" fontId="8" fillId="0" borderId="0" xfId="0" applyNumberFormat="1" applyFont="1" applyAlignment="1">
      <alignment horizontal="center" vertical="top"/>
    </xf>
    <xf numFmtId="0" fontId="14" fillId="6" borderId="7" xfId="0" applyFont="1" applyFill="1" applyBorder="1" applyAlignment="1">
      <alignment horizontal="left" vertical="top"/>
    </xf>
    <xf numFmtId="0" fontId="14" fillId="6" borderId="0" xfId="0" applyFont="1" applyFill="1" applyAlignment="1">
      <alignment horizontal="left" vertical="top"/>
    </xf>
    <xf numFmtId="0" fontId="14" fillId="6" borderId="8" xfId="0" applyFont="1" applyFill="1" applyBorder="1" applyAlignment="1">
      <alignment horizontal="left" vertical="top"/>
    </xf>
    <xf numFmtId="0" fontId="15" fillId="0" borderId="7" xfId="0" applyFont="1" applyBorder="1" applyAlignment="1">
      <alignment vertical="top"/>
    </xf>
    <xf numFmtId="0" fontId="0" fillId="0" borderId="5" xfId="0" applyBorder="1" applyAlignment="1">
      <alignment vertical="top"/>
    </xf>
    <xf numFmtId="0" fontId="0" fillId="0" borderId="0" xfId="0" applyAlignment="1">
      <alignment horizontal="left" vertical="top"/>
    </xf>
    <xf numFmtId="0" fontId="2" fillId="0" borderId="0" xfId="0" applyFont="1" applyAlignment="1">
      <alignment horizontal="center" vertical="top"/>
    </xf>
    <xf numFmtId="0" fontId="2" fillId="7" borderId="39" xfId="0" applyFont="1" applyFill="1" applyBorder="1" applyAlignment="1">
      <alignment horizontal="center" vertical="center"/>
    </xf>
    <xf numFmtId="0" fontId="2" fillId="7" borderId="39" xfId="0" applyFont="1" applyFill="1" applyBorder="1" applyAlignment="1">
      <alignment horizontal="center" vertical="top"/>
    </xf>
    <xf numFmtId="0" fontId="16" fillId="5" borderId="39" xfId="0" applyFont="1" applyFill="1" applyBorder="1" applyAlignment="1">
      <alignment horizontal="center" vertical="top"/>
    </xf>
    <xf numFmtId="0" fontId="16" fillId="0" borderId="0" xfId="0" applyFont="1" applyAlignment="1">
      <alignment horizontal="center" vertical="center"/>
    </xf>
    <xf numFmtId="0" fontId="0" fillId="0" borderId="8" xfId="0" applyBorder="1" applyAlignment="1">
      <alignment vertical="center"/>
    </xf>
    <xf numFmtId="0" fontId="9" fillId="0" borderId="0" xfId="0" applyFont="1" applyAlignment="1">
      <alignment horizontal="left" vertical="top" wrapText="1"/>
    </xf>
    <xf numFmtId="0" fontId="17" fillId="8" borderId="11" xfId="0" applyFont="1" applyFill="1" applyBorder="1" applyAlignment="1">
      <alignment horizontal="center" vertical="center"/>
    </xf>
    <xf numFmtId="0" fontId="0" fillId="0" borderId="39" xfId="0" applyBorder="1" applyAlignment="1">
      <alignment horizontal="left" vertical="center" wrapText="1"/>
    </xf>
    <xf numFmtId="1" fontId="2" fillId="7" borderId="39" xfId="1" applyNumberFormat="1" applyFont="1" applyFill="1" applyBorder="1" applyAlignment="1">
      <alignment horizontal="center" vertical="center"/>
    </xf>
    <xf numFmtId="0" fontId="0" fillId="0" borderId="39" xfId="0" applyBorder="1" applyAlignment="1">
      <alignment vertical="center" wrapText="1"/>
    </xf>
    <xf numFmtId="0" fontId="8" fillId="5" borderId="40" xfId="0" applyFont="1" applyFill="1" applyBorder="1" applyAlignment="1">
      <alignment horizontal="center" vertical="center"/>
    </xf>
    <xf numFmtId="0" fontId="8" fillId="0" borderId="0" xfId="0" applyFont="1" applyAlignment="1">
      <alignment horizontal="center" vertical="center"/>
    </xf>
    <xf numFmtId="1" fontId="3" fillId="0" borderId="8" xfId="0" applyNumberFormat="1" applyFont="1" applyBorder="1" applyAlignment="1">
      <alignment vertical="center"/>
    </xf>
    <xf numFmtId="0" fontId="17" fillId="0" borderId="0" xfId="0" applyFont="1" applyAlignment="1">
      <alignment horizontal="center" vertical="top"/>
    </xf>
    <xf numFmtId="1" fontId="2" fillId="0" borderId="0" xfId="1" applyNumberFormat="1" applyFont="1" applyFill="1" applyBorder="1" applyAlignment="1">
      <alignment horizontal="center" vertical="top"/>
    </xf>
    <xf numFmtId="0" fontId="0" fillId="0" borderId="0" xfId="0" applyAlignment="1">
      <alignment vertical="top" wrapText="1"/>
    </xf>
    <xf numFmtId="0" fontId="2" fillId="7" borderId="11" xfId="0" applyFont="1" applyFill="1" applyBorder="1" applyAlignment="1">
      <alignment vertical="top"/>
    </xf>
    <xf numFmtId="0" fontId="8" fillId="7" borderId="12" xfId="0" applyFont="1" applyFill="1" applyBorder="1" applyAlignment="1">
      <alignment horizontal="left" vertical="top" wrapText="1"/>
    </xf>
    <xf numFmtId="0" fontId="0" fillId="7" borderId="12" xfId="0" applyFill="1" applyBorder="1" applyAlignment="1">
      <alignment vertical="top"/>
    </xf>
    <xf numFmtId="1" fontId="2" fillId="7" borderId="12" xfId="0" applyNumberFormat="1" applyFont="1" applyFill="1" applyBorder="1" applyAlignment="1">
      <alignment horizontal="center" vertical="center"/>
    </xf>
    <xf numFmtId="0" fontId="0" fillId="7" borderId="13" xfId="0" applyFill="1" applyBorder="1" applyAlignment="1">
      <alignment vertical="top"/>
    </xf>
    <xf numFmtId="0" fontId="2" fillId="7" borderId="12" xfId="0" applyFont="1" applyFill="1" applyBorder="1" applyAlignment="1">
      <alignment horizontal="center" vertical="center"/>
    </xf>
    <xf numFmtId="0" fontId="2" fillId="9" borderId="11" xfId="0" applyFont="1" applyFill="1" applyBorder="1" applyAlignment="1">
      <alignment vertical="top"/>
    </xf>
    <xf numFmtId="0" fontId="8" fillId="9" borderId="12" xfId="0" applyFont="1" applyFill="1" applyBorder="1" applyAlignment="1">
      <alignment horizontal="left" vertical="top" wrapText="1"/>
    </xf>
    <xf numFmtId="9" fontId="0" fillId="9" borderId="12" xfId="1" applyFont="1" applyFill="1" applyBorder="1" applyAlignment="1">
      <alignment horizontal="center" vertical="top"/>
    </xf>
    <xf numFmtId="164" fontId="2" fillId="9" borderId="12" xfId="0" applyNumberFormat="1" applyFont="1" applyFill="1" applyBorder="1" applyAlignment="1">
      <alignment horizontal="center" vertical="center"/>
    </xf>
    <xf numFmtId="0" fontId="0" fillId="9" borderId="13" xfId="0" applyFill="1" applyBorder="1" applyAlignment="1">
      <alignment vertical="top"/>
    </xf>
    <xf numFmtId="0" fontId="0" fillId="0" borderId="41" xfId="0" applyBorder="1" applyAlignment="1">
      <alignment vertical="top"/>
    </xf>
    <xf numFmtId="0" fontId="0" fillId="0" borderId="39" xfId="0" applyBorder="1" applyAlignment="1">
      <alignment vertical="top" wrapText="1"/>
    </xf>
    <xf numFmtId="0" fontId="9" fillId="5" borderId="39" xfId="0" applyFont="1" applyFill="1" applyBorder="1" applyAlignment="1">
      <alignment horizontal="left" vertical="top" wrapText="1"/>
    </xf>
    <xf numFmtId="0" fontId="17" fillId="8" borderId="39" xfId="0" applyFont="1" applyFill="1" applyBorder="1" applyAlignment="1">
      <alignment horizontal="center" vertical="center"/>
    </xf>
    <xf numFmtId="0" fontId="8" fillId="5" borderId="39" xfId="0" applyFont="1" applyFill="1" applyBorder="1" applyAlignment="1">
      <alignment horizontal="center" vertical="center"/>
    </xf>
    <xf numFmtId="0" fontId="6" fillId="0" borderId="0" xfId="0" applyFont="1"/>
    <xf numFmtId="0" fontId="9" fillId="5" borderId="39" xfId="0" applyFont="1" applyFill="1" applyBorder="1" applyAlignment="1">
      <alignment vertical="top" wrapText="1"/>
    </xf>
    <xf numFmtId="0" fontId="18" fillId="0" borderId="0" xfId="0" applyFont="1" applyAlignment="1">
      <alignment vertical="top"/>
    </xf>
    <xf numFmtId="0" fontId="0" fillId="0" borderId="0" xfId="0" applyAlignment="1">
      <alignment horizontal="left" vertical="top" wrapText="1"/>
    </xf>
    <xf numFmtId="0" fontId="0" fillId="0" borderId="24" xfId="0" applyBorder="1" applyAlignment="1">
      <alignment horizontal="left" vertical="top" wrapText="1"/>
    </xf>
    <xf numFmtId="0" fontId="0" fillId="0" borderId="39" xfId="0" applyBorder="1" applyAlignment="1">
      <alignment horizontal="left" vertical="top" wrapText="1"/>
    </xf>
    <xf numFmtId="0" fontId="0" fillId="0" borderId="39" xfId="0" applyBorder="1" applyAlignment="1">
      <alignment vertical="top"/>
    </xf>
    <xf numFmtId="0" fontId="16" fillId="0" borderId="42" xfId="0" applyFont="1" applyBorder="1" applyAlignment="1">
      <alignment horizontal="left" vertical="top" wrapText="1"/>
    </xf>
    <xf numFmtId="0" fontId="16" fillId="0" borderId="0" xfId="0" applyFont="1" applyAlignment="1">
      <alignment horizontal="left" vertical="top" wrapText="1"/>
    </xf>
    <xf numFmtId="0" fontId="2" fillId="9" borderId="12" xfId="0" applyFont="1" applyFill="1" applyBorder="1" applyAlignment="1">
      <alignment horizontal="center" vertical="center"/>
    </xf>
    <xf numFmtId="0" fontId="20" fillId="0" borderId="39" xfId="0" applyFont="1" applyBorder="1" applyAlignment="1">
      <alignment vertical="top" wrapText="1"/>
    </xf>
    <xf numFmtId="0" fontId="0" fillId="0" borderId="5" xfId="0" applyBorder="1" applyAlignment="1">
      <alignment horizontal="center" vertical="top"/>
    </xf>
    <xf numFmtId="0" fontId="0" fillId="0" borderId="6" xfId="0" applyBorder="1" applyAlignment="1">
      <alignment vertical="top"/>
    </xf>
    <xf numFmtId="0" fontId="15" fillId="0" borderId="43" xfId="0" applyFont="1" applyBorder="1" applyAlignment="1">
      <alignment horizontal="left"/>
    </xf>
    <xf numFmtId="0" fontId="15" fillId="0" borderId="42" xfId="0" applyFont="1" applyBorder="1" applyAlignment="1">
      <alignment horizontal="left"/>
    </xf>
    <xf numFmtId="0" fontId="15" fillId="0" borderId="0" xfId="0" applyFont="1" applyAlignment="1">
      <alignment horizontal="center"/>
    </xf>
    <xf numFmtId="0" fontId="0" fillId="0" borderId="7" xfId="0" applyBorder="1" applyAlignment="1">
      <alignment horizontal="right" vertical="top"/>
    </xf>
    <xf numFmtId="0" fontId="0" fillId="0" borderId="0" xfId="0" applyAlignment="1">
      <alignment horizontal="center" vertical="top" wrapText="1"/>
    </xf>
    <xf numFmtId="0" fontId="0" fillId="0" borderId="44" xfId="0" applyBorder="1" applyAlignment="1">
      <alignment vertical="top"/>
    </xf>
    <xf numFmtId="0" fontId="0" fillId="0" borderId="45" xfId="0" applyBorder="1" applyAlignment="1">
      <alignment vertical="top"/>
    </xf>
    <xf numFmtId="0" fontId="0" fillId="0" borderId="45" xfId="0" applyBorder="1" applyAlignment="1">
      <alignment horizontal="center" vertical="top"/>
    </xf>
    <xf numFmtId="0" fontId="0" fillId="0" borderId="46" xfId="0" applyBorder="1" applyAlignment="1">
      <alignment vertical="top"/>
    </xf>
  </cellXfs>
  <cellStyles count="2">
    <cellStyle name="Normal" xfId="0" builtinId="0"/>
    <cellStyle name="Percent" xfId="1" builtinId="5"/>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w/Dropbox/Teaching/&#8226;%20Courses/Introduction%20to%20nonprofits/Blank%20rubri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ission, Vision, and Values"/>
      <sheetName val="Financial Leadership"/>
      <sheetName val="Executive Leadership"/>
      <sheetName val="Board Leadership"/>
      <sheetName val="Risk Management"/>
      <sheetName val="Strategy"/>
      <sheetName val="Marketing"/>
      <sheetName val="Human Resources"/>
      <sheetName val="Collaboration"/>
      <sheetName val="Workbook settings"/>
    </sheetNames>
    <sheetDataSet>
      <sheetData sheetId="0"/>
      <sheetData sheetId="1"/>
      <sheetData sheetId="2"/>
      <sheetData sheetId="3">
        <row r="8">
          <cell r="J8">
            <v>0</v>
          </cell>
        </row>
        <row r="9">
          <cell r="J9">
            <v>0</v>
          </cell>
        </row>
        <row r="16">
          <cell r="J16">
            <v>0</v>
          </cell>
        </row>
        <row r="17">
          <cell r="J17">
            <v>0</v>
          </cell>
        </row>
        <row r="24">
          <cell r="J24">
            <v>0</v>
          </cell>
        </row>
        <row r="25">
          <cell r="J25">
            <v>0</v>
          </cell>
        </row>
        <row r="26">
          <cell r="J26">
            <v>0</v>
          </cell>
        </row>
      </sheetData>
      <sheetData sheetId="4"/>
      <sheetData sheetId="5"/>
      <sheetData sheetId="6">
        <row r="8">
          <cell r="J8">
            <v>0</v>
          </cell>
        </row>
        <row r="9">
          <cell r="J9">
            <v>0</v>
          </cell>
        </row>
        <row r="16">
          <cell r="J16">
            <v>0</v>
          </cell>
        </row>
        <row r="17">
          <cell r="J17">
            <v>0</v>
          </cell>
        </row>
        <row r="18">
          <cell r="J18">
            <v>0</v>
          </cell>
        </row>
        <row r="25">
          <cell r="J25">
            <v>0</v>
          </cell>
        </row>
        <row r="26">
          <cell r="J26">
            <v>0</v>
          </cell>
        </row>
      </sheetData>
      <sheetData sheetId="7">
        <row r="8">
          <cell r="J8">
            <v>0</v>
          </cell>
        </row>
        <row r="9">
          <cell r="J9">
            <v>0</v>
          </cell>
        </row>
        <row r="10">
          <cell r="J10">
            <v>0</v>
          </cell>
        </row>
        <row r="17">
          <cell r="J17">
            <v>0</v>
          </cell>
        </row>
        <row r="18">
          <cell r="J18">
            <v>0</v>
          </cell>
        </row>
        <row r="19">
          <cell r="J19">
            <v>0</v>
          </cell>
        </row>
      </sheetData>
      <sheetData sheetId="8"/>
      <sheetData sheetId="9"/>
      <sheetData sheetId="10">
        <row r="3">
          <cell r="H3">
            <v>0</v>
          </cell>
          <cell r="I3" t="str">
            <v>F</v>
          </cell>
        </row>
        <row r="4">
          <cell r="H4">
            <v>0.6</v>
          </cell>
          <cell r="I4" t="str">
            <v>D-</v>
          </cell>
        </row>
        <row r="5">
          <cell r="H5">
            <v>0.63</v>
          </cell>
          <cell r="I5" t="str">
            <v>D</v>
          </cell>
        </row>
        <row r="6">
          <cell r="H6">
            <v>0.67</v>
          </cell>
          <cell r="I6" t="str">
            <v>D+</v>
          </cell>
        </row>
        <row r="7">
          <cell r="H7">
            <v>0.7</v>
          </cell>
          <cell r="I7" t="str">
            <v>C-</v>
          </cell>
        </row>
        <row r="8">
          <cell r="H8">
            <v>0.73</v>
          </cell>
          <cell r="I8" t="str">
            <v>C</v>
          </cell>
        </row>
        <row r="9">
          <cell r="H9">
            <v>0.77</v>
          </cell>
          <cell r="I9" t="str">
            <v>C+</v>
          </cell>
        </row>
        <row r="10">
          <cell r="H10">
            <v>0.8</v>
          </cell>
          <cell r="I10" t="str">
            <v>B-</v>
          </cell>
        </row>
        <row r="11">
          <cell r="H11">
            <v>0.83</v>
          </cell>
          <cell r="I11" t="str">
            <v>B</v>
          </cell>
        </row>
        <row r="12">
          <cell r="H12">
            <v>0.87</v>
          </cell>
          <cell r="I12" t="str">
            <v>B+</v>
          </cell>
        </row>
        <row r="13">
          <cell r="H13">
            <v>0.9</v>
          </cell>
          <cell r="I13" t="str">
            <v>A-</v>
          </cell>
        </row>
        <row r="14">
          <cell r="H14">
            <v>0.94</v>
          </cell>
          <cell r="I14" t="str">
            <v>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8D56-9BA1-534D-AA11-D0416E8150E0}">
  <sheetPr>
    <tabColor theme="5" tint="-0.249977111117893"/>
    <pageSetUpPr fitToPage="1"/>
  </sheetPr>
  <dimension ref="B1:L126"/>
  <sheetViews>
    <sheetView showGridLines="0" tabSelected="1" workbookViewId="0">
      <selection activeCell="E9" sqref="E9"/>
    </sheetView>
  </sheetViews>
  <sheetFormatPr baseColWidth="10" defaultRowHeight="16"/>
  <cols>
    <col min="1" max="1" width="2.83203125" style="1" customWidth="1"/>
    <col min="2" max="2" width="5.83203125" style="1" customWidth="1"/>
    <col min="3" max="3" width="28.83203125" style="1" customWidth="1"/>
    <col min="4" max="6" width="33.83203125" style="1" customWidth="1"/>
    <col min="7" max="7" width="23.83203125" style="1" customWidth="1"/>
    <col min="8" max="8" width="12.83203125" style="1" customWidth="1"/>
    <col min="9" max="9" width="23.83203125" style="1" customWidth="1"/>
    <col min="10" max="10" width="11.6640625" style="1" customWidth="1"/>
    <col min="11" max="11" width="7.5" style="2" customWidth="1"/>
    <col min="12" max="13" width="2.83203125" style="1" customWidth="1"/>
    <col min="14" max="14" width="3.6640625" style="1" customWidth="1"/>
    <col min="15" max="16384" width="10.83203125" style="1"/>
  </cols>
  <sheetData>
    <row r="1" spans="2:12" ht="17" thickBot="1"/>
    <row r="2" spans="2:12" ht="34">
      <c r="B2" s="3" t="s">
        <v>0</v>
      </c>
      <c r="C2" s="4"/>
      <c r="D2" s="4"/>
      <c r="E2" s="4"/>
      <c r="F2" s="4"/>
      <c r="G2" s="4"/>
      <c r="H2" s="4"/>
      <c r="I2" s="4"/>
      <c r="J2" s="4"/>
      <c r="K2" s="4"/>
      <c r="L2" s="5"/>
    </row>
    <row r="3" spans="2:12" ht="25" customHeight="1">
      <c r="B3" s="6" t="s">
        <v>1</v>
      </c>
      <c r="C3" s="7"/>
      <c r="D3" s="7"/>
      <c r="E3" s="7"/>
      <c r="F3" s="7"/>
      <c r="G3" s="7"/>
      <c r="H3" s="7"/>
      <c r="I3" s="7"/>
      <c r="J3" s="7"/>
      <c r="K3" s="7"/>
      <c r="L3" s="8"/>
    </row>
    <row r="4" spans="2:12">
      <c r="B4" s="9"/>
      <c r="C4" s="2"/>
      <c r="D4" s="2"/>
      <c r="E4" s="2"/>
      <c r="F4" s="2"/>
      <c r="G4" s="2"/>
      <c r="H4" s="2"/>
      <c r="I4" s="2"/>
      <c r="J4" s="2"/>
      <c r="L4" s="10"/>
    </row>
    <row r="5" spans="2:12" ht="20" thickBot="1">
      <c r="B5" s="11"/>
      <c r="F5" s="12"/>
      <c r="G5" s="12"/>
      <c r="H5" s="12"/>
      <c r="I5" s="12"/>
      <c r="L5" s="10"/>
    </row>
    <row r="6" spans="2:12" ht="22" customHeight="1">
      <c r="B6" s="11"/>
      <c r="C6" s="13" t="s">
        <v>2</v>
      </c>
      <c r="D6" s="14">
        <f>I14+I23</f>
        <v>0</v>
      </c>
      <c r="F6" s="15"/>
      <c r="G6" s="16" t="s">
        <v>3</v>
      </c>
      <c r="H6" s="16" t="s">
        <v>4</v>
      </c>
      <c r="I6" s="17" t="s">
        <v>5</v>
      </c>
      <c r="J6" s="18" t="s">
        <v>6</v>
      </c>
      <c r="K6" s="19" t="s">
        <v>7</v>
      </c>
      <c r="L6" s="10"/>
    </row>
    <row r="7" spans="2:12" ht="22" customHeight="1" thickBot="1">
      <c r="B7" s="11"/>
      <c r="C7" s="20" t="s">
        <v>8</v>
      </c>
      <c r="D7" s="21" t="str">
        <f>VLOOKUP(D6,'[1]Workbook settings'!$H$3:$I$14,2,TRUE)</f>
        <v>F</v>
      </c>
      <c r="F7" s="22" t="str">
        <f>B31</f>
        <v>Mission</v>
      </c>
      <c r="G7" s="23">
        <v>0.6</v>
      </c>
      <c r="H7" s="24"/>
      <c r="I7" s="25"/>
      <c r="J7" s="26"/>
      <c r="K7" s="27"/>
      <c r="L7" s="10"/>
    </row>
    <row r="8" spans="2:12" ht="15" customHeight="1">
      <c r="B8" s="11"/>
      <c r="F8" s="28" t="str">
        <f>B33</f>
        <v>1. Existence</v>
      </c>
      <c r="G8" s="29">
        <v>0.25</v>
      </c>
      <c r="H8" s="30">
        <f>G8*$G$7</f>
        <v>0.15</v>
      </c>
      <c r="I8" s="31">
        <f>H39</f>
        <v>0</v>
      </c>
      <c r="J8" s="32">
        <f>I8/H8</f>
        <v>0</v>
      </c>
      <c r="K8" s="33">
        <f t="shared" ref="K8:K13" si="0">RANK(J8,$J$8:$J$22,TRUE)</f>
        <v>1</v>
      </c>
      <c r="L8" s="10"/>
    </row>
    <row r="9" spans="2:12" ht="19" customHeight="1">
      <c r="B9" s="11"/>
      <c r="C9" s="34" t="s">
        <v>9</v>
      </c>
      <c r="D9" s="35"/>
      <c r="F9" s="28" t="str">
        <f>B41</f>
        <v>2. Clarity</v>
      </c>
      <c r="G9" s="29">
        <v>0.25</v>
      </c>
      <c r="H9" s="30">
        <f t="shared" ref="H9" si="1">G9*$G$7</f>
        <v>0.15</v>
      </c>
      <c r="I9" s="31">
        <f>H48</f>
        <v>0</v>
      </c>
      <c r="J9" s="36">
        <f>I9/H9</f>
        <v>0</v>
      </c>
      <c r="K9" s="37">
        <f t="shared" si="0"/>
        <v>1</v>
      </c>
      <c r="L9" s="10"/>
    </row>
    <row r="10" spans="2:12" ht="18" customHeight="1">
      <c r="B10" s="11"/>
      <c r="C10" s="38" t="s">
        <v>10</v>
      </c>
      <c r="D10" s="39"/>
      <c r="F10" s="40" t="str">
        <f>B50</f>
        <v>3. Effectiveness</v>
      </c>
      <c r="G10" s="41">
        <v>0.5</v>
      </c>
      <c r="H10" s="42" t="s">
        <v>11</v>
      </c>
      <c r="I10" s="43" t="s">
        <v>11</v>
      </c>
      <c r="J10" s="44" t="s">
        <v>11</v>
      </c>
      <c r="K10" s="45" t="s">
        <v>11</v>
      </c>
      <c r="L10" s="10"/>
    </row>
    <row r="11" spans="2:12" ht="18" customHeight="1">
      <c r="B11" s="11"/>
      <c r="C11" s="46"/>
      <c r="D11" s="47"/>
      <c r="F11" s="48" t="str">
        <f>C51</f>
        <v>3.1 Establish boundaries</v>
      </c>
      <c r="G11" s="49">
        <f>1/3</f>
        <v>0.33333333333333331</v>
      </c>
      <c r="H11" s="30">
        <f t="shared" ref="H11:H13" si="2">G11*$G$10*$G$7</f>
        <v>9.9999999999999992E-2</v>
      </c>
      <c r="I11" s="50">
        <f>H59</f>
        <v>0</v>
      </c>
      <c r="J11" s="36">
        <f t="shared" ref="J11:J13" si="3">I11/H11</f>
        <v>0</v>
      </c>
      <c r="K11" s="45">
        <f t="shared" si="0"/>
        <v>1</v>
      </c>
      <c r="L11" s="10"/>
    </row>
    <row r="12" spans="2:12" ht="18" customHeight="1">
      <c r="B12" s="11"/>
      <c r="C12" s="46"/>
      <c r="D12" s="47"/>
      <c r="F12" s="48" t="str">
        <f>C61</f>
        <v>3.2 Motivate</v>
      </c>
      <c r="G12" s="49">
        <f>1/3</f>
        <v>0.33333333333333331</v>
      </c>
      <c r="H12" s="30">
        <f t="shared" si="2"/>
        <v>9.9999999999999992E-2</v>
      </c>
      <c r="I12" s="50">
        <f>H69</f>
        <v>0</v>
      </c>
      <c r="J12" s="51">
        <f t="shared" si="3"/>
        <v>0</v>
      </c>
      <c r="K12" s="45">
        <f t="shared" si="0"/>
        <v>1</v>
      </c>
      <c r="L12" s="10"/>
    </row>
    <row r="13" spans="2:12" ht="18" customHeight="1">
      <c r="B13" s="11"/>
      <c r="C13" s="46"/>
      <c r="D13" s="47"/>
      <c r="F13" s="52" t="str">
        <f>C71</f>
        <v>3.3 Evaluate</v>
      </c>
      <c r="G13" s="53">
        <f>1/3</f>
        <v>0.33333333333333331</v>
      </c>
      <c r="H13" s="54">
        <f t="shared" si="2"/>
        <v>9.9999999999999992E-2</v>
      </c>
      <c r="I13" s="55">
        <f>H81</f>
        <v>0</v>
      </c>
      <c r="J13" s="56">
        <f t="shared" si="3"/>
        <v>0</v>
      </c>
      <c r="K13" s="57">
        <f t="shared" si="0"/>
        <v>1</v>
      </c>
      <c r="L13" s="10"/>
    </row>
    <row r="14" spans="2:12" ht="19">
      <c r="B14" s="11"/>
      <c r="C14" s="46"/>
      <c r="D14" s="47"/>
      <c r="F14" s="58"/>
      <c r="G14" s="59"/>
      <c r="H14" s="60" t="s">
        <v>12</v>
      </c>
      <c r="I14" s="61">
        <f>SUM(I8:I13)</f>
        <v>0</v>
      </c>
      <c r="J14" s="2"/>
      <c r="L14" s="10"/>
    </row>
    <row r="15" spans="2:12" ht="19">
      <c r="B15" s="11"/>
      <c r="C15" s="46"/>
      <c r="D15" s="47"/>
      <c r="F15" s="58"/>
      <c r="G15" s="62"/>
      <c r="H15" s="63" t="s">
        <v>13</v>
      </c>
      <c r="I15" s="61">
        <f>I14/G7</f>
        <v>0</v>
      </c>
      <c r="J15" s="2"/>
      <c r="L15" s="10"/>
    </row>
    <row r="16" spans="2:12" ht="19">
      <c r="B16" s="11"/>
      <c r="C16" s="46"/>
      <c r="D16" s="47"/>
      <c r="F16" s="64"/>
      <c r="G16" s="59"/>
      <c r="H16" s="65" t="s">
        <v>14</v>
      </c>
      <c r="I16" s="61" t="str">
        <f>VLOOKUP(I15,'[1]Workbook settings'!$H$3:$I$14,2,TRUE)</f>
        <v>F</v>
      </c>
      <c r="J16" s="2"/>
      <c r="L16" s="10"/>
    </row>
    <row r="17" spans="2:12">
      <c r="B17" s="11"/>
      <c r="C17" s="46"/>
      <c r="D17" s="47"/>
      <c r="F17" s="64"/>
      <c r="G17" s="59"/>
      <c r="J17" s="2"/>
      <c r="L17" s="10"/>
    </row>
    <row r="18" spans="2:12" ht="15" customHeight="1">
      <c r="B18" s="11"/>
      <c r="C18" s="46"/>
      <c r="D18" s="47"/>
      <c r="F18" s="15"/>
      <c r="G18" s="16" t="s">
        <v>3</v>
      </c>
      <c r="H18" s="16" t="s">
        <v>4</v>
      </c>
      <c r="I18" s="17" t="s">
        <v>5</v>
      </c>
      <c r="J18" s="18" t="s">
        <v>6</v>
      </c>
      <c r="K18" s="19" t="s">
        <v>7</v>
      </c>
      <c r="L18" s="10"/>
    </row>
    <row r="19" spans="2:12">
      <c r="B19" s="11"/>
      <c r="C19" s="46"/>
      <c r="D19" s="47"/>
      <c r="F19" s="22" t="str">
        <f>B84</f>
        <v>Vision and Values</v>
      </c>
      <c r="G19" s="23">
        <v>0.4</v>
      </c>
      <c r="H19" s="66"/>
      <c r="I19" s="25"/>
      <c r="J19" s="26"/>
      <c r="K19" s="27"/>
      <c r="L19" s="10"/>
    </row>
    <row r="20" spans="2:12" ht="18" customHeight="1">
      <c r="B20" s="11"/>
      <c r="C20" s="46"/>
      <c r="D20" s="47"/>
      <c r="F20" s="67" t="str">
        <f>B86</f>
        <v>1. Existence</v>
      </c>
      <c r="G20" s="68">
        <v>0.2</v>
      </c>
      <c r="H20" s="69">
        <f>G20*$G$19</f>
        <v>8.0000000000000016E-2</v>
      </c>
      <c r="I20" s="70">
        <f>H93</f>
        <v>0</v>
      </c>
      <c r="J20" s="32">
        <f t="shared" ref="J20:J22" si="4">I20/H20</f>
        <v>0</v>
      </c>
      <c r="K20" s="33">
        <f t="shared" ref="K20:K22" si="5">RANK(J20,$J$8:$J$22,TRUE)</f>
        <v>1</v>
      </c>
      <c r="L20" s="10"/>
    </row>
    <row r="21" spans="2:12" ht="18" customHeight="1">
      <c r="B21" s="11"/>
      <c r="C21" s="46"/>
      <c r="D21" s="47"/>
      <c r="F21" s="67" t="str">
        <f>B95</f>
        <v>2. Core ideology</v>
      </c>
      <c r="G21" s="68">
        <v>0.4</v>
      </c>
      <c r="H21" s="69">
        <f t="shared" ref="H21:H22" si="6">G21*$G$19</f>
        <v>0.16000000000000003</v>
      </c>
      <c r="I21" s="70">
        <f>H106</f>
        <v>0</v>
      </c>
      <c r="J21" s="71">
        <f t="shared" si="4"/>
        <v>0</v>
      </c>
      <c r="K21" s="37">
        <f t="shared" si="5"/>
        <v>1</v>
      </c>
      <c r="L21" s="10"/>
    </row>
    <row r="22" spans="2:12" ht="18" customHeight="1">
      <c r="B22" s="11"/>
      <c r="C22" s="46"/>
      <c r="D22" s="47"/>
      <c r="F22" s="72" t="str">
        <f>B108</f>
        <v>3. Envisioned future</v>
      </c>
      <c r="G22" s="73">
        <v>0.4</v>
      </c>
      <c r="H22" s="54">
        <f t="shared" si="6"/>
        <v>0.16000000000000003</v>
      </c>
      <c r="I22" s="74">
        <f>H118</f>
        <v>0</v>
      </c>
      <c r="J22" s="56">
        <f t="shared" si="4"/>
        <v>0</v>
      </c>
      <c r="K22" s="57">
        <f t="shared" si="5"/>
        <v>1</v>
      </c>
      <c r="L22" s="10"/>
    </row>
    <row r="23" spans="2:12" ht="19">
      <c r="B23" s="11"/>
      <c r="C23" s="46"/>
      <c r="D23" s="47"/>
      <c r="F23" s="58"/>
      <c r="G23" s="59"/>
      <c r="H23" s="60" t="s">
        <v>12</v>
      </c>
      <c r="I23" s="61">
        <f>SUM(I20:I22)</f>
        <v>0</v>
      </c>
      <c r="J23" s="2"/>
      <c r="L23" s="10"/>
    </row>
    <row r="24" spans="2:12" ht="19">
      <c r="B24" s="11"/>
      <c r="C24" s="46"/>
      <c r="D24" s="47"/>
      <c r="E24" s="2"/>
      <c r="F24" s="58"/>
      <c r="G24" s="59"/>
      <c r="H24" s="63" t="s">
        <v>13</v>
      </c>
      <c r="I24" s="61">
        <f>I23/G19</f>
        <v>0</v>
      </c>
      <c r="J24" s="2"/>
      <c r="L24" s="10"/>
    </row>
    <row r="25" spans="2:12" ht="19">
      <c r="B25" s="11"/>
      <c r="C25" s="46"/>
      <c r="D25" s="47"/>
      <c r="E25" s="2"/>
      <c r="H25" s="65" t="s">
        <v>14</v>
      </c>
      <c r="I25" s="61" t="str">
        <f>VLOOKUP(I24,'[1]Workbook settings'!$H$3:$I$14,2,TRUE)</f>
        <v>F</v>
      </c>
      <c r="L25" s="10"/>
    </row>
    <row r="26" spans="2:12">
      <c r="B26" s="11"/>
      <c r="C26" s="46"/>
      <c r="D26" s="47"/>
      <c r="E26" s="2"/>
      <c r="L26" s="10"/>
    </row>
    <row r="27" spans="2:12">
      <c r="B27" s="11"/>
      <c r="C27" s="46"/>
      <c r="D27" s="47"/>
      <c r="E27" s="2"/>
      <c r="L27" s="10"/>
    </row>
    <row r="28" spans="2:12">
      <c r="B28" s="11"/>
      <c r="C28" s="46"/>
      <c r="D28" s="47"/>
      <c r="E28" s="2"/>
      <c r="L28" s="10"/>
    </row>
    <row r="29" spans="2:12" ht="43" customHeight="1">
      <c r="B29" s="11"/>
      <c r="C29" s="75"/>
      <c r="D29" s="76"/>
      <c r="E29" s="2"/>
      <c r="F29" s="77"/>
      <c r="G29" s="78"/>
      <c r="H29" s="65"/>
      <c r="I29" s="61"/>
      <c r="J29" s="2"/>
      <c r="L29" s="10"/>
    </row>
    <row r="30" spans="2:12" ht="21" customHeight="1">
      <c r="B30" s="11"/>
      <c r="L30" s="10"/>
    </row>
    <row r="31" spans="2:12" ht="26">
      <c r="B31" s="79" t="s">
        <v>15</v>
      </c>
      <c r="C31" s="80"/>
      <c r="D31" s="80"/>
      <c r="E31" s="80"/>
      <c r="F31" s="80"/>
      <c r="G31" s="80"/>
      <c r="H31" s="80"/>
      <c r="I31" s="80"/>
      <c r="J31" s="80"/>
      <c r="K31" s="80"/>
      <c r="L31" s="81"/>
    </row>
    <row r="32" spans="2:12">
      <c r="B32" s="11"/>
      <c r="L32" s="10"/>
    </row>
    <row r="33" spans="2:12" ht="21">
      <c r="B33" s="82" t="s">
        <v>16</v>
      </c>
      <c r="G33" s="83"/>
      <c r="H33" s="83"/>
      <c r="I33" s="84"/>
      <c r="L33" s="10"/>
    </row>
    <row r="34" spans="2:12">
      <c r="B34" s="11"/>
      <c r="D34" s="85"/>
      <c r="E34" s="85"/>
      <c r="F34" s="86" t="s">
        <v>17</v>
      </c>
      <c r="G34" s="87" t="s">
        <v>18</v>
      </c>
      <c r="H34" s="87" t="s">
        <v>19</v>
      </c>
      <c r="I34" s="87" t="s">
        <v>20</v>
      </c>
      <c r="J34" s="88" t="s">
        <v>21</v>
      </c>
      <c r="K34" s="89" t="s">
        <v>7</v>
      </c>
      <c r="L34" s="90"/>
    </row>
    <row r="35" spans="2:12" ht="21">
      <c r="B35" s="11"/>
      <c r="C35" s="1" t="s">
        <v>22</v>
      </c>
      <c r="D35" s="91"/>
      <c r="E35" s="91"/>
      <c r="F35" s="92"/>
      <c r="G35" s="93"/>
      <c r="H35" s="94">
        <f>IF(F35="Yes",J35,0)</f>
        <v>0</v>
      </c>
      <c r="I35" s="95"/>
      <c r="J35" s="96">
        <v>20</v>
      </c>
      <c r="K35" s="97">
        <v>1</v>
      </c>
      <c r="L35" s="98"/>
    </row>
    <row r="36" spans="2:12" ht="10" customHeight="1">
      <c r="B36" s="11"/>
      <c r="D36" s="91"/>
      <c r="E36" s="91"/>
      <c r="F36" s="99"/>
      <c r="G36" s="2"/>
      <c r="H36" s="100"/>
      <c r="I36" s="101"/>
      <c r="J36" s="2"/>
      <c r="L36" s="10"/>
    </row>
    <row r="37" spans="2:12">
      <c r="B37" s="11"/>
      <c r="C37" s="102" t="s">
        <v>23</v>
      </c>
      <c r="D37" s="103"/>
      <c r="E37" s="103"/>
      <c r="F37" s="103"/>
      <c r="G37" s="104"/>
      <c r="H37" s="105">
        <f>SUM(H35:H35)</f>
        <v>0</v>
      </c>
      <c r="I37" s="106"/>
      <c r="L37" s="10"/>
    </row>
    <row r="38" spans="2:12">
      <c r="B38" s="11"/>
      <c r="C38" s="102" t="s">
        <v>24</v>
      </c>
      <c r="D38" s="103"/>
      <c r="E38" s="103"/>
      <c r="F38" s="103"/>
      <c r="G38" s="104"/>
      <c r="H38" s="107">
        <f>SUM(J35:J35)</f>
        <v>20</v>
      </c>
      <c r="I38" s="106"/>
      <c r="L38" s="10"/>
    </row>
    <row r="39" spans="2:12">
      <c r="B39" s="11"/>
      <c r="C39" s="108" t="s">
        <v>25</v>
      </c>
      <c r="D39" s="109"/>
      <c r="E39" s="109"/>
      <c r="F39" s="109"/>
      <c r="G39" s="110">
        <f>H37/H38</f>
        <v>0</v>
      </c>
      <c r="H39" s="111">
        <f>G39*H8</f>
        <v>0</v>
      </c>
      <c r="I39" s="112"/>
      <c r="L39" s="10"/>
    </row>
    <row r="40" spans="2:12">
      <c r="B40" s="11"/>
      <c r="L40" s="10"/>
    </row>
    <row r="41" spans="2:12" ht="29" customHeight="1">
      <c r="B41" s="82" t="s">
        <v>26</v>
      </c>
      <c r="I41" s="84"/>
      <c r="L41" s="10"/>
    </row>
    <row r="42" spans="2:12">
      <c r="B42" s="11"/>
      <c r="C42" s="113"/>
      <c r="D42" s="87" t="s">
        <v>27</v>
      </c>
      <c r="E42" s="87" t="s">
        <v>28</v>
      </c>
      <c r="F42" s="87" t="s">
        <v>29</v>
      </c>
      <c r="G42" s="87" t="s">
        <v>18</v>
      </c>
      <c r="H42" s="87" t="s">
        <v>19</v>
      </c>
      <c r="I42" s="87" t="s">
        <v>20</v>
      </c>
      <c r="J42" s="88" t="s">
        <v>21</v>
      </c>
      <c r="K42" s="89" t="s">
        <v>7</v>
      </c>
      <c r="L42" s="90"/>
    </row>
    <row r="43" spans="2:12" ht="85">
      <c r="B43" s="11"/>
      <c r="C43" s="114" t="s">
        <v>30</v>
      </c>
      <c r="D43" s="115" t="s">
        <v>31</v>
      </c>
      <c r="E43" s="115" t="s">
        <v>32</v>
      </c>
      <c r="F43" s="115" t="s">
        <v>33</v>
      </c>
      <c r="G43" s="114"/>
      <c r="H43" s="116"/>
      <c r="I43" s="114"/>
      <c r="J43" s="117">
        <v>10</v>
      </c>
      <c r="K43" s="97">
        <f t="shared" ref="K43:K44" si="7">_xlfn.RANK.EQ(L43,$L$43:$L$44)</f>
        <v>1</v>
      </c>
      <c r="L43" s="98">
        <f>J43-H43</f>
        <v>10</v>
      </c>
    </row>
    <row r="44" spans="2:12" ht="153">
      <c r="B44" s="11"/>
      <c r="C44" s="114" t="s">
        <v>34</v>
      </c>
      <c r="D44" s="115" t="s">
        <v>35</v>
      </c>
      <c r="E44" s="115" t="s">
        <v>36</v>
      </c>
      <c r="F44" s="115" t="s">
        <v>37</v>
      </c>
      <c r="G44" s="114"/>
      <c r="H44" s="116"/>
      <c r="I44" s="114"/>
      <c r="J44" s="117">
        <v>10</v>
      </c>
      <c r="K44" s="97">
        <f t="shared" si="7"/>
        <v>1</v>
      </c>
      <c r="L44" s="98">
        <f>J44-H44</f>
        <v>10</v>
      </c>
    </row>
    <row r="45" spans="2:12" ht="10" customHeight="1">
      <c r="B45" s="11"/>
      <c r="D45" s="91"/>
      <c r="E45" s="91"/>
      <c r="F45" s="99"/>
      <c r="G45" s="2"/>
      <c r="H45" s="100"/>
      <c r="I45" s="101"/>
      <c r="J45" s="2"/>
      <c r="L45" s="10"/>
    </row>
    <row r="46" spans="2:12">
      <c r="B46" s="11"/>
      <c r="C46" s="102" t="s">
        <v>23</v>
      </c>
      <c r="D46" s="103"/>
      <c r="E46" s="103"/>
      <c r="F46" s="103"/>
      <c r="G46" s="104"/>
      <c r="H46" s="105">
        <f>SUM(H43:H44)</f>
        <v>0</v>
      </c>
      <c r="I46" s="106"/>
      <c r="L46" s="10"/>
    </row>
    <row r="47" spans="2:12">
      <c r="B47" s="11"/>
      <c r="C47" s="102" t="s">
        <v>24</v>
      </c>
      <c r="D47" s="103"/>
      <c r="E47" s="103"/>
      <c r="F47" s="103"/>
      <c r="G47" s="104"/>
      <c r="H47" s="107">
        <f>SUM(J43:J44)</f>
        <v>20</v>
      </c>
      <c r="I47" s="106"/>
      <c r="L47" s="10"/>
    </row>
    <row r="48" spans="2:12">
      <c r="B48" s="11"/>
      <c r="C48" s="108" t="s">
        <v>25</v>
      </c>
      <c r="D48" s="109"/>
      <c r="E48" s="109"/>
      <c r="F48" s="109"/>
      <c r="G48" s="110">
        <f>H46/H47</f>
        <v>0</v>
      </c>
      <c r="H48" s="111">
        <f>G48*H9</f>
        <v>0</v>
      </c>
      <c r="I48" s="112"/>
      <c r="L48" s="10"/>
    </row>
    <row r="49" spans="2:12">
      <c r="B49" s="11"/>
      <c r="L49" s="10"/>
    </row>
    <row r="50" spans="2:12" ht="27" customHeight="1">
      <c r="B50" s="82" t="s">
        <v>38</v>
      </c>
      <c r="I50" s="84"/>
      <c r="L50" s="10"/>
    </row>
    <row r="51" spans="2:12" ht="27" customHeight="1">
      <c r="B51" s="82"/>
      <c r="C51" s="118" t="s">
        <v>39</v>
      </c>
      <c r="G51" s="83"/>
      <c r="H51" s="83"/>
      <c r="I51" s="84"/>
      <c r="L51" s="10"/>
    </row>
    <row r="52" spans="2:12">
      <c r="B52" s="11"/>
      <c r="C52" s="113"/>
      <c r="D52" s="87" t="s">
        <v>27</v>
      </c>
      <c r="E52" s="87" t="s">
        <v>28</v>
      </c>
      <c r="F52" s="87" t="s">
        <v>29</v>
      </c>
      <c r="G52" s="87" t="s">
        <v>18</v>
      </c>
      <c r="H52" s="87" t="s">
        <v>19</v>
      </c>
      <c r="I52" s="87" t="s">
        <v>20</v>
      </c>
      <c r="J52" s="88" t="s">
        <v>21</v>
      </c>
      <c r="K52" s="89" t="s">
        <v>7</v>
      </c>
      <c r="L52" s="90"/>
    </row>
    <row r="53" spans="2:12" ht="85">
      <c r="B53" s="11"/>
      <c r="C53" s="114" t="s">
        <v>40</v>
      </c>
      <c r="D53" s="119" t="s">
        <v>41</v>
      </c>
      <c r="E53" s="119" t="s">
        <v>42</v>
      </c>
      <c r="F53" s="119" t="s">
        <v>43</v>
      </c>
      <c r="G53" s="114"/>
      <c r="H53" s="116"/>
      <c r="I53" s="114"/>
      <c r="J53" s="117">
        <v>10</v>
      </c>
      <c r="K53" s="97">
        <f>_xlfn.RANK.EQ(L53,$L$53:$L$55)</f>
        <v>1</v>
      </c>
      <c r="L53" s="98">
        <f>J53-H53</f>
        <v>10</v>
      </c>
    </row>
    <row r="54" spans="2:12" ht="68">
      <c r="B54" s="11"/>
      <c r="C54" s="114" t="s">
        <v>44</v>
      </c>
      <c r="D54" s="119" t="s">
        <v>45</v>
      </c>
      <c r="E54" s="119" t="s">
        <v>46</v>
      </c>
      <c r="F54" s="119" t="s">
        <v>47</v>
      </c>
      <c r="G54" s="114"/>
      <c r="H54" s="116"/>
      <c r="I54" s="114"/>
      <c r="J54" s="117">
        <v>10</v>
      </c>
      <c r="K54" s="97">
        <f>_xlfn.RANK.EQ(L54,$L$53:$L$55)</f>
        <v>1</v>
      </c>
      <c r="L54" s="98">
        <f>J54-H54</f>
        <v>10</v>
      </c>
    </row>
    <row r="55" spans="2:12" ht="85">
      <c r="B55" s="11"/>
      <c r="C55" s="114" t="s">
        <v>48</v>
      </c>
      <c r="D55" s="119" t="s">
        <v>49</v>
      </c>
      <c r="E55" s="119" t="s">
        <v>50</v>
      </c>
      <c r="F55" s="119" t="s">
        <v>51</v>
      </c>
      <c r="G55" s="114"/>
      <c r="H55" s="116"/>
      <c r="I55" s="114"/>
      <c r="J55" s="117">
        <v>10</v>
      </c>
      <c r="K55" s="97">
        <f>_xlfn.RANK.EQ(L55,$L$53:$L$55)</f>
        <v>1</v>
      </c>
      <c r="L55" s="98">
        <f>J55-H55</f>
        <v>10</v>
      </c>
    </row>
    <row r="56" spans="2:12" ht="10" customHeight="1">
      <c r="B56" s="11"/>
      <c r="D56" s="91"/>
      <c r="E56" s="91"/>
      <c r="F56" s="99"/>
      <c r="G56" s="2"/>
      <c r="H56" s="100"/>
      <c r="I56" s="101"/>
      <c r="J56" s="2"/>
      <c r="L56" s="10"/>
    </row>
    <row r="57" spans="2:12">
      <c r="B57" s="11"/>
      <c r="C57" s="102" t="s">
        <v>23</v>
      </c>
      <c r="D57" s="103"/>
      <c r="E57" s="103"/>
      <c r="F57" s="103"/>
      <c r="G57" s="104"/>
      <c r="H57" s="105">
        <f>SUM(H53:H55)</f>
        <v>0</v>
      </c>
      <c r="I57" s="106"/>
      <c r="L57" s="10"/>
    </row>
    <row r="58" spans="2:12">
      <c r="B58" s="11"/>
      <c r="C58" s="102" t="s">
        <v>24</v>
      </c>
      <c r="D58" s="103"/>
      <c r="E58" s="103"/>
      <c r="F58" s="103"/>
      <c r="G58" s="104"/>
      <c r="H58" s="107">
        <f>SUM(J53:J55)</f>
        <v>30</v>
      </c>
      <c r="I58" s="106"/>
      <c r="L58" s="10"/>
    </row>
    <row r="59" spans="2:12">
      <c r="B59" s="11"/>
      <c r="C59" s="108" t="s">
        <v>25</v>
      </c>
      <c r="D59" s="109"/>
      <c r="E59" s="109"/>
      <c r="F59" s="109"/>
      <c r="G59" s="110">
        <f>H57/H58</f>
        <v>0</v>
      </c>
      <c r="H59" s="111">
        <f>G59*H11</f>
        <v>0</v>
      </c>
      <c r="I59" s="112"/>
      <c r="L59" s="10"/>
    </row>
    <row r="60" spans="2:12">
      <c r="B60" s="11"/>
      <c r="C60" s="120"/>
      <c r="L60" s="10"/>
    </row>
    <row r="61" spans="2:12" ht="27" customHeight="1">
      <c r="B61" s="82"/>
      <c r="C61" s="118" t="s">
        <v>52</v>
      </c>
      <c r="G61" s="83"/>
      <c r="H61" s="83"/>
      <c r="I61" s="84"/>
      <c r="L61" s="10"/>
    </row>
    <row r="62" spans="2:12">
      <c r="B62" s="11"/>
      <c r="C62" s="113"/>
      <c r="D62" s="87" t="s">
        <v>27</v>
      </c>
      <c r="E62" s="87" t="s">
        <v>28</v>
      </c>
      <c r="F62" s="87" t="s">
        <v>29</v>
      </c>
      <c r="G62" s="87" t="s">
        <v>18</v>
      </c>
      <c r="H62" s="87" t="s">
        <v>19</v>
      </c>
      <c r="I62" s="87" t="s">
        <v>20</v>
      </c>
      <c r="J62" s="88" t="s">
        <v>21</v>
      </c>
      <c r="K62" s="89" t="s">
        <v>7</v>
      </c>
      <c r="L62" s="90"/>
    </row>
    <row r="63" spans="2:12" ht="119">
      <c r="B63" s="11"/>
      <c r="C63" s="114" t="s">
        <v>53</v>
      </c>
      <c r="D63" s="119" t="s">
        <v>54</v>
      </c>
      <c r="E63" s="119" t="s">
        <v>55</v>
      </c>
      <c r="F63" s="119" t="s">
        <v>56</v>
      </c>
      <c r="G63" s="114"/>
      <c r="H63" s="116"/>
      <c r="I63" s="114"/>
      <c r="J63" s="117">
        <v>10</v>
      </c>
      <c r="K63" s="97">
        <f t="shared" ref="K63:K65" si="8">_xlfn.RANK.EQ(L63,$L$63:$L$65)</f>
        <v>1</v>
      </c>
      <c r="L63" s="98">
        <f>J63-H63</f>
        <v>10</v>
      </c>
    </row>
    <row r="64" spans="2:12" ht="85">
      <c r="B64" s="11"/>
      <c r="C64" s="114" t="s">
        <v>57</v>
      </c>
      <c r="D64" s="119" t="s">
        <v>58</v>
      </c>
      <c r="E64" s="119" t="s">
        <v>59</v>
      </c>
      <c r="F64" s="119" t="s">
        <v>60</v>
      </c>
      <c r="G64" s="114"/>
      <c r="H64" s="116"/>
      <c r="I64" s="114"/>
      <c r="J64" s="117">
        <v>10</v>
      </c>
      <c r="K64" s="97">
        <f t="shared" si="8"/>
        <v>1</v>
      </c>
      <c r="L64" s="98">
        <f>J64-H64</f>
        <v>10</v>
      </c>
    </row>
    <row r="65" spans="2:12" ht="102">
      <c r="B65" s="11"/>
      <c r="C65" s="114" t="s">
        <v>61</v>
      </c>
      <c r="D65" s="119" t="s">
        <v>62</v>
      </c>
      <c r="E65" s="119" t="s">
        <v>63</v>
      </c>
      <c r="F65" s="119" t="s">
        <v>64</v>
      </c>
      <c r="G65" s="114"/>
      <c r="H65" s="116"/>
      <c r="I65" s="114"/>
      <c r="J65" s="117">
        <v>10</v>
      </c>
      <c r="K65" s="97">
        <f t="shared" si="8"/>
        <v>1</v>
      </c>
      <c r="L65" s="98">
        <f>J65-H65</f>
        <v>10</v>
      </c>
    </row>
    <row r="66" spans="2:12" ht="10" customHeight="1">
      <c r="B66" s="11"/>
      <c r="D66" s="91"/>
      <c r="E66" s="91"/>
      <c r="F66" s="99"/>
      <c r="G66" s="2"/>
      <c r="H66" s="100"/>
      <c r="I66" s="101"/>
      <c r="J66" s="2"/>
      <c r="L66" s="10"/>
    </row>
    <row r="67" spans="2:12">
      <c r="B67" s="11"/>
      <c r="C67" s="102" t="s">
        <v>23</v>
      </c>
      <c r="D67" s="103"/>
      <c r="E67" s="103"/>
      <c r="F67" s="103"/>
      <c r="G67" s="104"/>
      <c r="H67" s="105">
        <f>SUM(H63:H65)</f>
        <v>0</v>
      </c>
      <c r="I67" s="106"/>
      <c r="L67" s="10"/>
    </row>
    <row r="68" spans="2:12">
      <c r="B68" s="11"/>
      <c r="C68" s="102" t="s">
        <v>24</v>
      </c>
      <c r="D68" s="103"/>
      <c r="E68" s="103"/>
      <c r="F68" s="103"/>
      <c r="G68" s="104"/>
      <c r="H68" s="107">
        <f>SUM(J63:J65)</f>
        <v>30</v>
      </c>
      <c r="I68" s="106"/>
      <c r="L68" s="10"/>
    </row>
    <row r="69" spans="2:12">
      <c r="B69" s="11"/>
      <c r="C69" s="108" t="s">
        <v>25</v>
      </c>
      <c r="D69" s="109"/>
      <c r="E69" s="109"/>
      <c r="F69" s="109"/>
      <c r="G69" s="110">
        <f>H67/H68</f>
        <v>0</v>
      </c>
      <c r="H69" s="111">
        <f>G69*H12</f>
        <v>0</v>
      </c>
      <c r="I69" s="112"/>
      <c r="L69" s="10"/>
    </row>
    <row r="70" spans="2:12">
      <c r="B70" s="11"/>
      <c r="C70" s="120"/>
      <c r="L70" s="10"/>
    </row>
    <row r="71" spans="2:12" ht="27" customHeight="1">
      <c r="B71" s="82"/>
      <c r="C71" s="118" t="s">
        <v>65</v>
      </c>
      <c r="G71" s="83"/>
      <c r="H71" s="83"/>
      <c r="I71" s="84"/>
      <c r="L71" s="10"/>
    </row>
    <row r="72" spans="2:12">
      <c r="B72" s="11"/>
      <c r="C72" s="113"/>
      <c r="D72" s="87" t="s">
        <v>27</v>
      </c>
      <c r="E72" s="87" t="s">
        <v>28</v>
      </c>
      <c r="F72" s="87" t="s">
        <v>29</v>
      </c>
      <c r="G72" s="87" t="s">
        <v>18</v>
      </c>
      <c r="H72" s="87" t="s">
        <v>19</v>
      </c>
      <c r="I72" s="87" t="s">
        <v>20</v>
      </c>
      <c r="J72" s="88" t="s">
        <v>21</v>
      </c>
      <c r="K72" s="89" t="s">
        <v>7</v>
      </c>
      <c r="L72" s="90"/>
    </row>
    <row r="73" spans="2:12" ht="102">
      <c r="B73" s="11"/>
      <c r="C73" s="114" t="s">
        <v>66</v>
      </c>
      <c r="D73" s="119" t="s">
        <v>67</v>
      </c>
      <c r="E73" s="119" t="s">
        <v>68</v>
      </c>
      <c r="F73" s="119" t="s">
        <v>69</v>
      </c>
      <c r="G73" s="114"/>
      <c r="H73" s="116"/>
      <c r="I73" s="114"/>
      <c r="J73" s="117">
        <v>10</v>
      </c>
      <c r="K73" s="97">
        <f>_xlfn.RANK.EQ(L73,$L$73:$L$77)</f>
        <v>3</v>
      </c>
      <c r="L73" s="98">
        <f>J73-H73</f>
        <v>10</v>
      </c>
    </row>
    <row r="74" spans="2:12" ht="10" customHeight="1">
      <c r="B74" s="11"/>
      <c r="D74" s="91"/>
      <c r="E74" s="91"/>
      <c r="F74" s="99"/>
      <c r="G74" s="2"/>
      <c r="H74" s="100"/>
      <c r="I74" s="101"/>
      <c r="J74" s="2"/>
      <c r="L74" s="10"/>
    </row>
    <row r="75" spans="2:12">
      <c r="B75" s="11"/>
      <c r="D75" s="85"/>
      <c r="E75" s="85"/>
      <c r="F75" s="86" t="s">
        <v>17</v>
      </c>
      <c r="G75" s="87" t="s">
        <v>18</v>
      </c>
      <c r="H75" s="87" t="s">
        <v>19</v>
      </c>
      <c r="I75" s="87" t="s">
        <v>20</v>
      </c>
      <c r="J75" s="88" t="s">
        <v>21</v>
      </c>
      <c r="K75" s="89"/>
      <c r="L75" s="90"/>
    </row>
    <row r="76" spans="2:12" ht="21">
      <c r="B76" s="11"/>
      <c r="C76" s="121" t="s">
        <v>70</v>
      </c>
      <c r="D76" s="121"/>
      <c r="E76" s="122"/>
      <c r="F76" s="92"/>
      <c r="G76" s="93"/>
      <c r="H76" s="94">
        <f>IF(F76="Yes",J76,0)</f>
        <v>0</v>
      </c>
      <c r="I76" s="95"/>
      <c r="J76" s="96">
        <v>15</v>
      </c>
      <c r="K76" s="97">
        <f>_xlfn.RANK.EQ(L76,$L$73:$L$77)</f>
        <v>1</v>
      </c>
      <c r="L76" s="98">
        <f>J76-H76</f>
        <v>15</v>
      </c>
    </row>
    <row r="77" spans="2:12" ht="32" customHeight="1">
      <c r="B77" s="11"/>
      <c r="C77" s="121" t="s">
        <v>71</v>
      </c>
      <c r="D77" s="121"/>
      <c r="E77" s="122"/>
      <c r="F77" s="92"/>
      <c r="G77" s="93"/>
      <c r="H77" s="94">
        <f>IF(F77="Yes",J77,0)</f>
        <v>0</v>
      </c>
      <c r="I77" s="95"/>
      <c r="J77" s="96">
        <v>15</v>
      </c>
      <c r="K77" s="97">
        <f>_xlfn.RANK.EQ(L77,$L$73:$L$77)</f>
        <v>1</v>
      </c>
      <c r="L77" s="98">
        <f>J77-H77</f>
        <v>15</v>
      </c>
    </row>
    <row r="78" spans="2:12" ht="10" customHeight="1">
      <c r="B78" s="11"/>
      <c r="D78" s="91"/>
      <c r="E78" s="91"/>
      <c r="F78" s="99"/>
      <c r="G78" s="2"/>
      <c r="H78" s="100"/>
      <c r="I78" s="101"/>
      <c r="J78" s="2"/>
      <c r="L78" s="10"/>
    </row>
    <row r="79" spans="2:12">
      <c r="B79" s="11"/>
      <c r="C79" s="102" t="s">
        <v>23</v>
      </c>
      <c r="D79" s="103"/>
      <c r="E79" s="103"/>
      <c r="F79" s="103"/>
      <c r="G79" s="104"/>
      <c r="H79" s="105">
        <f>SUM(H73:H77)</f>
        <v>0</v>
      </c>
      <c r="I79" s="106"/>
      <c r="L79" s="10"/>
    </row>
    <row r="80" spans="2:12">
      <c r="B80" s="11"/>
      <c r="C80" s="102" t="s">
        <v>24</v>
      </c>
      <c r="D80" s="103"/>
      <c r="E80" s="103"/>
      <c r="F80" s="103"/>
      <c r="G80" s="104"/>
      <c r="H80" s="107">
        <f>SUM(J73:J77)</f>
        <v>40</v>
      </c>
      <c r="I80" s="106"/>
      <c r="L80" s="10"/>
    </row>
    <row r="81" spans="2:12">
      <c r="B81" s="11"/>
      <c r="C81" s="108" t="s">
        <v>25</v>
      </c>
      <c r="D81" s="109"/>
      <c r="E81" s="109"/>
      <c r="F81" s="109"/>
      <c r="G81" s="110">
        <f>H79/H80</f>
        <v>0</v>
      </c>
      <c r="H81" s="111">
        <f>G81*H13</f>
        <v>0</v>
      </c>
      <c r="I81" s="112"/>
      <c r="L81" s="10"/>
    </row>
    <row r="82" spans="2:12">
      <c r="B82" s="11"/>
      <c r="C82" s="120"/>
      <c r="L82" s="10"/>
    </row>
    <row r="83" spans="2:12">
      <c r="B83" s="11"/>
      <c r="L83" s="10"/>
    </row>
    <row r="84" spans="2:12" ht="26">
      <c r="B84" s="79" t="s">
        <v>72</v>
      </c>
      <c r="C84" s="80"/>
      <c r="D84" s="80"/>
      <c r="E84" s="80"/>
      <c r="F84" s="80"/>
      <c r="G84" s="80"/>
      <c r="H84" s="80"/>
      <c r="I84" s="80"/>
      <c r="J84" s="80"/>
      <c r="K84" s="80"/>
      <c r="L84" s="81"/>
    </row>
    <row r="85" spans="2:12">
      <c r="B85" s="11"/>
      <c r="L85" s="10"/>
    </row>
    <row r="86" spans="2:12" ht="21">
      <c r="B86" s="82" t="s">
        <v>16</v>
      </c>
      <c r="G86" s="83"/>
      <c r="H86" s="83"/>
      <c r="I86" s="84"/>
      <c r="L86" s="10"/>
    </row>
    <row r="87" spans="2:12">
      <c r="B87" s="11"/>
      <c r="D87" s="85"/>
      <c r="E87" s="85"/>
      <c r="F87" s="86" t="s">
        <v>17</v>
      </c>
      <c r="G87" s="87" t="s">
        <v>18</v>
      </c>
      <c r="H87" s="87" t="s">
        <v>19</v>
      </c>
      <c r="I87" s="87" t="s">
        <v>20</v>
      </c>
      <c r="J87" s="88" t="s">
        <v>21</v>
      </c>
      <c r="K87" s="89" t="s">
        <v>7</v>
      </c>
      <c r="L87" s="90"/>
    </row>
    <row r="88" spans="2:12" ht="21">
      <c r="B88" s="11"/>
      <c r="C88" s="1" t="s">
        <v>73</v>
      </c>
      <c r="D88" s="91"/>
      <c r="E88" s="91"/>
      <c r="F88" s="92"/>
      <c r="G88" s="123"/>
      <c r="H88" s="94">
        <f>IF(F88="Yes",J88,0)</f>
        <v>0</v>
      </c>
      <c r="I88" s="114"/>
      <c r="J88" s="96">
        <v>20</v>
      </c>
      <c r="K88" s="97">
        <f>_xlfn.RANK.EQ(L88,$L$88:$L$89)</f>
        <v>1</v>
      </c>
      <c r="L88" s="98">
        <f>J88-H88</f>
        <v>20</v>
      </c>
    </row>
    <row r="89" spans="2:12" ht="21">
      <c r="B89" s="11"/>
      <c r="C89" s="1" t="s">
        <v>74</v>
      </c>
      <c r="D89" s="91"/>
      <c r="E89" s="91"/>
      <c r="F89" s="92"/>
      <c r="G89" s="93"/>
      <c r="H89" s="94">
        <f>IF(F89="Yes",J89,0)</f>
        <v>0</v>
      </c>
      <c r="I89" s="95"/>
      <c r="J89" s="96">
        <v>10</v>
      </c>
      <c r="K89" s="97">
        <f>_xlfn.RANK.EQ(L89,$L$88:$L$89)</f>
        <v>2</v>
      </c>
      <c r="L89" s="98">
        <f>J89-H89</f>
        <v>10</v>
      </c>
    </row>
    <row r="90" spans="2:12" ht="10" customHeight="1">
      <c r="B90" s="11"/>
      <c r="D90" s="91"/>
      <c r="E90" s="91"/>
      <c r="F90" s="99"/>
      <c r="G90" s="2"/>
      <c r="H90" s="100"/>
      <c r="I90" s="101"/>
      <c r="J90" s="2"/>
      <c r="L90" s="10"/>
    </row>
    <row r="91" spans="2:12">
      <c r="B91" s="11"/>
      <c r="C91" s="102" t="s">
        <v>23</v>
      </c>
      <c r="D91" s="103"/>
      <c r="E91" s="103"/>
      <c r="F91" s="103"/>
      <c r="G91" s="104"/>
      <c r="H91" s="105">
        <f>SUM(H88:H89)</f>
        <v>0</v>
      </c>
      <c r="I91" s="106"/>
      <c r="L91" s="10"/>
    </row>
    <row r="92" spans="2:12">
      <c r="B92" s="11"/>
      <c r="C92" s="102" t="s">
        <v>24</v>
      </c>
      <c r="D92" s="103"/>
      <c r="E92" s="103"/>
      <c r="F92" s="103"/>
      <c r="G92" s="104"/>
      <c r="H92" s="107">
        <f>SUM(J88:J89)</f>
        <v>30</v>
      </c>
      <c r="I92" s="106"/>
      <c r="L92" s="10"/>
    </row>
    <row r="93" spans="2:12">
      <c r="B93" s="11"/>
      <c r="C93" s="108" t="s">
        <v>25</v>
      </c>
      <c r="D93" s="109"/>
      <c r="E93" s="109"/>
      <c r="F93" s="109"/>
      <c r="G93" s="110">
        <f>H91/H92</f>
        <v>0</v>
      </c>
      <c r="H93" s="111">
        <f>G93*H20</f>
        <v>0</v>
      </c>
      <c r="I93" s="112"/>
      <c r="L93" s="10"/>
    </row>
    <row r="94" spans="2:12">
      <c r="B94" s="11"/>
      <c r="L94" s="10"/>
    </row>
    <row r="95" spans="2:12" ht="21">
      <c r="B95" s="82" t="s">
        <v>75</v>
      </c>
      <c r="G95" s="83"/>
      <c r="H95" s="83"/>
      <c r="I95" s="84"/>
      <c r="L95" s="10"/>
    </row>
    <row r="96" spans="2:12">
      <c r="B96" s="11"/>
      <c r="C96" s="113"/>
      <c r="D96" s="87" t="s">
        <v>27</v>
      </c>
      <c r="E96" s="87" t="s">
        <v>28</v>
      </c>
      <c r="F96" s="87" t="s">
        <v>29</v>
      </c>
      <c r="G96" s="87" t="s">
        <v>18</v>
      </c>
      <c r="H96" s="87" t="s">
        <v>19</v>
      </c>
      <c r="I96" s="87" t="s">
        <v>20</v>
      </c>
      <c r="J96" s="88" t="s">
        <v>21</v>
      </c>
      <c r="K96" s="89" t="s">
        <v>7</v>
      </c>
      <c r="L96" s="10"/>
    </row>
    <row r="97" spans="2:12" ht="136">
      <c r="B97" s="11"/>
      <c r="C97" s="124" t="s">
        <v>76</v>
      </c>
      <c r="D97" s="119" t="s">
        <v>77</v>
      </c>
      <c r="E97" s="119" t="s">
        <v>78</v>
      </c>
      <c r="F97" s="119" t="s">
        <v>79</v>
      </c>
      <c r="G97" s="114"/>
      <c r="H97" s="116"/>
      <c r="I97" s="114"/>
      <c r="J97" s="117">
        <v>10</v>
      </c>
      <c r="K97" s="97">
        <f>_xlfn.RANK.EQ(L97,$L$97:$L$101)</f>
        <v>1</v>
      </c>
      <c r="L97" s="98">
        <f>J97-H97</f>
        <v>10</v>
      </c>
    </row>
    <row r="98" spans="2:12" ht="93" customHeight="1">
      <c r="B98" s="11"/>
      <c r="C98" s="125" t="s">
        <v>80</v>
      </c>
      <c r="D98" s="125"/>
      <c r="E98" s="125"/>
      <c r="F98" s="99"/>
      <c r="G98" s="2"/>
      <c r="H98" s="100"/>
      <c r="I98" s="101"/>
      <c r="J98" s="2"/>
      <c r="L98" s="10"/>
    </row>
    <row r="99" spans="2:12" ht="10" customHeight="1">
      <c r="B99" s="11"/>
      <c r="D99" s="91"/>
      <c r="E99" s="91"/>
      <c r="F99" s="99"/>
      <c r="G99" s="2"/>
      <c r="H99" s="100"/>
      <c r="I99" s="101"/>
      <c r="J99" s="2"/>
      <c r="L99" s="10"/>
    </row>
    <row r="100" spans="2:12">
      <c r="B100" s="11"/>
      <c r="C100" s="113"/>
      <c r="D100" s="87" t="s">
        <v>27</v>
      </c>
      <c r="E100" s="87" t="s">
        <v>28</v>
      </c>
      <c r="F100" s="87" t="s">
        <v>29</v>
      </c>
      <c r="G100" s="87" t="s">
        <v>18</v>
      </c>
      <c r="H100" s="87" t="s">
        <v>19</v>
      </c>
      <c r="I100" s="87" t="s">
        <v>20</v>
      </c>
      <c r="J100" s="88" t="s">
        <v>21</v>
      </c>
      <c r="K100" s="89"/>
      <c r="L100" s="10"/>
    </row>
    <row r="101" spans="2:12" ht="187">
      <c r="B101" s="11"/>
      <c r="C101" s="114" t="s">
        <v>81</v>
      </c>
      <c r="D101" s="119" t="s">
        <v>82</v>
      </c>
      <c r="E101" s="119" t="s">
        <v>83</v>
      </c>
      <c r="F101" s="119" t="s">
        <v>84</v>
      </c>
      <c r="G101" s="114"/>
      <c r="H101" s="116"/>
      <c r="I101" s="114"/>
      <c r="J101" s="117">
        <v>10</v>
      </c>
      <c r="K101" s="97">
        <f>_xlfn.RANK.EQ(L101,$L$97:$L$101)</f>
        <v>1</v>
      </c>
      <c r="L101" s="98">
        <f>J101-H101</f>
        <v>10</v>
      </c>
    </row>
    <row r="102" spans="2:12" ht="21">
      <c r="B102" s="11"/>
      <c r="C102" s="126" t="s">
        <v>85</v>
      </c>
      <c r="D102" s="126"/>
      <c r="E102" s="126"/>
      <c r="F102" s="99"/>
      <c r="G102" s="2"/>
      <c r="H102" s="100"/>
      <c r="I102" s="101"/>
      <c r="J102" s="2"/>
      <c r="L102" s="10"/>
    </row>
    <row r="103" spans="2:12" ht="10" customHeight="1">
      <c r="B103" s="11"/>
      <c r="D103" s="91"/>
      <c r="E103" s="91"/>
      <c r="F103" s="99"/>
      <c r="G103" s="2"/>
      <c r="H103" s="100"/>
      <c r="I103" s="101"/>
      <c r="J103" s="2"/>
      <c r="L103" s="10"/>
    </row>
    <row r="104" spans="2:12">
      <c r="B104" s="11"/>
      <c r="C104" s="102" t="s">
        <v>23</v>
      </c>
      <c r="D104" s="103"/>
      <c r="E104" s="103"/>
      <c r="F104" s="103"/>
      <c r="G104" s="104"/>
      <c r="H104" s="105">
        <f>SUM(H97:H101)</f>
        <v>0</v>
      </c>
      <c r="I104" s="106"/>
      <c r="L104" s="10"/>
    </row>
    <row r="105" spans="2:12">
      <c r="B105" s="11"/>
      <c r="C105" s="102" t="s">
        <v>24</v>
      </c>
      <c r="D105" s="103"/>
      <c r="E105" s="103"/>
      <c r="F105" s="103"/>
      <c r="G105" s="104"/>
      <c r="H105" s="107">
        <f>SUM(J97:J101)</f>
        <v>20</v>
      </c>
      <c r="I105" s="106"/>
      <c r="L105" s="10"/>
    </row>
    <row r="106" spans="2:12">
      <c r="B106" s="11"/>
      <c r="C106" s="108" t="s">
        <v>25</v>
      </c>
      <c r="D106" s="109"/>
      <c r="E106" s="109"/>
      <c r="F106" s="109"/>
      <c r="G106" s="110">
        <f>H104/H105</f>
        <v>0</v>
      </c>
      <c r="H106" s="127">
        <f>G106*H21</f>
        <v>0</v>
      </c>
      <c r="I106" s="112"/>
      <c r="L106" s="10"/>
    </row>
    <row r="107" spans="2:12">
      <c r="B107" s="11"/>
      <c r="L107" s="10"/>
    </row>
    <row r="108" spans="2:12" ht="21">
      <c r="B108" s="82" t="s">
        <v>86</v>
      </c>
      <c r="D108" s="84"/>
      <c r="G108" s="83"/>
      <c r="H108" s="83"/>
      <c r="I108" s="84"/>
      <c r="L108" s="10"/>
    </row>
    <row r="109" spans="2:12">
      <c r="B109" s="11"/>
      <c r="C109" s="113"/>
      <c r="D109" s="87" t="s">
        <v>27</v>
      </c>
      <c r="E109" s="87" t="s">
        <v>28</v>
      </c>
      <c r="F109" s="87" t="s">
        <v>29</v>
      </c>
      <c r="G109" s="87" t="s">
        <v>18</v>
      </c>
      <c r="H109" s="87" t="s">
        <v>19</v>
      </c>
      <c r="I109" s="87" t="s">
        <v>20</v>
      </c>
      <c r="J109" s="88" t="s">
        <v>21</v>
      </c>
      <c r="K109" s="89" t="s">
        <v>7</v>
      </c>
      <c r="L109" s="10"/>
    </row>
    <row r="110" spans="2:12" ht="187">
      <c r="B110" s="11"/>
      <c r="C110" s="114" t="s">
        <v>87</v>
      </c>
      <c r="D110" s="119" t="s">
        <v>88</v>
      </c>
      <c r="E110" s="119" t="s">
        <v>89</v>
      </c>
      <c r="F110" s="119" t="s">
        <v>90</v>
      </c>
      <c r="G110" s="114"/>
      <c r="H110" s="116"/>
      <c r="I110" s="114"/>
      <c r="J110" s="117">
        <f>IF(H110="N/A","—",10)</f>
        <v>10</v>
      </c>
      <c r="K110" s="97">
        <f>IF(H110&lt;&gt;"N/A",_xlfn.RANK.EQ(L110,$L$110:$L$113),"—")</f>
        <v>1</v>
      </c>
      <c r="L110" s="98">
        <f>IF(H110&lt;&gt;"N/A",J110-H110,0)</f>
        <v>10</v>
      </c>
    </row>
    <row r="111" spans="2:12" ht="77" customHeight="1">
      <c r="B111" s="11"/>
      <c r="C111" s="126" t="s">
        <v>91</v>
      </c>
      <c r="D111" s="126"/>
      <c r="E111" s="126"/>
      <c r="F111" s="99"/>
      <c r="G111" s="2"/>
      <c r="H111" s="100"/>
      <c r="I111" s="101"/>
      <c r="J111" s="2"/>
      <c r="L111" s="10"/>
    </row>
    <row r="112" spans="2:12" ht="10" customHeight="1">
      <c r="B112" s="11"/>
      <c r="D112" s="91"/>
      <c r="E112" s="91"/>
      <c r="F112" s="99"/>
      <c r="G112" s="2"/>
      <c r="H112" s="100"/>
      <c r="I112" s="101"/>
      <c r="J112" s="2"/>
      <c r="L112" s="10"/>
    </row>
    <row r="113" spans="2:12" ht="102">
      <c r="B113" s="11"/>
      <c r="C113" s="128" t="s">
        <v>92</v>
      </c>
      <c r="D113" s="119" t="s">
        <v>93</v>
      </c>
      <c r="E113" s="119" t="s">
        <v>94</v>
      </c>
      <c r="F113" s="119" t="s">
        <v>95</v>
      </c>
      <c r="G113" s="114"/>
      <c r="H113" s="116"/>
      <c r="I113" s="114"/>
      <c r="J113" s="117">
        <f>IF(H113="N/A","—",10)</f>
        <v>10</v>
      </c>
      <c r="K113" s="97">
        <f>IF(H113&lt;&gt;"N/A",_xlfn.RANK.EQ(L113,$L$110:$L$113),"—")</f>
        <v>1</v>
      </c>
      <c r="L113" s="98">
        <f>IF(H113&lt;&gt;"N/A",J113-H113,0)</f>
        <v>10</v>
      </c>
    </row>
    <row r="114" spans="2:12" ht="48" customHeight="1">
      <c r="B114" s="11"/>
      <c r="C114" s="125" t="s">
        <v>96</v>
      </c>
      <c r="D114" s="125"/>
      <c r="E114" s="125"/>
      <c r="F114" s="125"/>
      <c r="G114" s="125"/>
      <c r="H114" s="125"/>
      <c r="I114" s="125"/>
      <c r="J114" s="125"/>
      <c r="L114" s="10"/>
    </row>
    <row r="115" spans="2:12" ht="10" customHeight="1">
      <c r="B115" s="11"/>
      <c r="D115" s="91"/>
      <c r="E115" s="91"/>
      <c r="F115" s="99"/>
      <c r="G115" s="2"/>
      <c r="H115" s="100"/>
      <c r="I115" s="101"/>
      <c r="J115" s="2"/>
      <c r="L115" s="10"/>
    </row>
    <row r="116" spans="2:12">
      <c r="B116" s="11"/>
      <c r="C116" s="102" t="s">
        <v>23</v>
      </c>
      <c r="D116" s="103"/>
      <c r="E116" s="103"/>
      <c r="F116" s="103"/>
      <c r="G116" s="104"/>
      <c r="H116" s="105">
        <f>SUM(H110:H113)</f>
        <v>0</v>
      </c>
      <c r="I116" s="106"/>
      <c r="L116" s="10"/>
    </row>
    <row r="117" spans="2:12">
      <c r="B117" s="11"/>
      <c r="C117" s="102" t="s">
        <v>24</v>
      </c>
      <c r="D117" s="103"/>
      <c r="E117" s="103"/>
      <c r="F117" s="103"/>
      <c r="G117" s="104"/>
      <c r="H117" s="107">
        <f>SUM(J110:J113)</f>
        <v>20</v>
      </c>
      <c r="I117" s="106"/>
      <c r="L117" s="10"/>
    </row>
    <row r="118" spans="2:12">
      <c r="B118" s="11"/>
      <c r="C118" s="108" t="s">
        <v>25</v>
      </c>
      <c r="D118" s="109"/>
      <c r="E118" s="109"/>
      <c r="F118" s="109"/>
      <c r="G118" s="110">
        <f>IF(H117=0,"—",H116/H117)</f>
        <v>0</v>
      </c>
      <c r="H118" s="111">
        <f>IF(H117=0,H22,G118*H22)</f>
        <v>0</v>
      </c>
      <c r="I118" s="112"/>
      <c r="L118" s="10"/>
    </row>
    <row r="119" spans="2:12" ht="20" customHeight="1">
      <c r="B119" s="11"/>
      <c r="L119" s="10"/>
    </row>
    <row r="120" spans="2:12">
      <c r="B120" s="11"/>
      <c r="K120" s="129"/>
      <c r="L120" s="130"/>
    </row>
    <row r="121" spans="2:12" ht="21">
      <c r="B121" s="131" t="s">
        <v>97</v>
      </c>
      <c r="C121" s="132"/>
      <c r="D121" s="132"/>
      <c r="E121" s="132"/>
      <c r="F121" s="132"/>
      <c r="G121" s="132"/>
      <c r="H121" s="132"/>
      <c r="I121" s="132"/>
      <c r="J121" s="132"/>
      <c r="K121" s="133"/>
      <c r="L121" s="10"/>
    </row>
    <row r="122" spans="2:12" ht="15" customHeight="1">
      <c r="B122" s="134"/>
      <c r="C122" s="1" t="s">
        <v>98</v>
      </c>
      <c r="D122" s="101"/>
      <c r="E122" s="101"/>
      <c r="F122" s="101"/>
      <c r="G122" s="101"/>
      <c r="H122" s="101"/>
      <c r="I122" s="101"/>
      <c r="J122" s="101"/>
      <c r="K122" s="135"/>
      <c r="L122" s="10"/>
    </row>
    <row r="123" spans="2:12">
      <c r="B123" s="134"/>
      <c r="C123" s="1" t="s">
        <v>99</v>
      </c>
      <c r="L123" s="10"/>
    </row>
    <row r="124" spans="2:12">
      <c r="B124" s="134"/>
      <c r="C124" s="1" t="s">
        <v>100</v>
      </c>
      <c r="L124" s="10"/>
    </row>
    <row r="125" spans="2:12">
      <c r="B125" s="134"/>
      <c r="C125" s="1" t="s">
        <v>101</v>
      </c>
      <c r="L125" s="10"/>
    </row>
    <row r="126" spans="2:12" ht="17" thickBot="1">
      <c r="B126" s="136"/>
      <c r="C126" s="137"/>
      <c r="D126" s="137"/>
      <c r="E126" s="137"/>
      <c r="F126" s="137"/>
      <c r="G126" s="137"/>
      <c r="H126" s="137"/>
      <c r="I126" s="137"/>
      <c r="J126" s="137"/>
      <c r="K126" s="138"/>
      <c r="L126" s="139"/>
    </row>
  </sheetData>
  <mergeCells count="13">
    <mergeCell ref="B121:J121"/>
    <mergeCell ref="C77:E77"/>
    <mergeCell ref="B84:L84"/>
    <mergeCell ref="C98:E98"/>
    <mergeCell ref="C102:E102"/>
    <mergeCell ref="C111:E111"/>
    <mergeCell ref="C114:J114"/>
    <mergeCell ref="B2:L2"/>
    <mergeCell ref="B3:L3"/>
    <mergeCell ref="C9:D9"/>
    <mergeCell ref="C10:D29"/>
    <mergeCell ref="B31:L31"/>
    <mergeCell ref="C76:E76"/>
  </mergeCells>
  <conditionalFormatting sqref="K23:K24">
    <cfRule type="aboveAverage" dxfId="10" priority="11" aboveAverage="0"/>
  </conditionalFormatting>
  <conditionalFormatting sqref="K8:K22">
    <cfRule type="aboveAverage" dxfId="9" priority="10" aboveAverage="0"/>
  </conditionalFormatting>
  <conditionalFormatting sqref="K43:K44">
    <cfRule type="aboveAverage" dxfId="8" priority="9" aboveAverage="0"/>
  </conditionalFormatting>
  <conditionalFormatting sqref="K53:K55">
    <cfRule type="aboveAverage" dxfId="7" priority="8" aboveAverage="0"/>
  </conditionalFormatting>
  <conditionalFormatting sqref="K63:K65">
    <cfRule type="aboveAverage" dxfId="6" priority="7" aboveAverage="0"/>
  </conditionalFormatting>
  <conditionalFormatting sqref="K73:K77">
    <cfRule type="aboveAverage" dxfId="5" priority="6" aboveAverage="0"/>
  </conditionalFormatting>
  <conditionalFormatting sqref="K97:K101">
    <cfRule type="aboveAverage" dxfId="4" priority="5" aboveAverage="0"/>
  </conditionalFormatting>
  <conditionalFormatting sqref="K109">
    <cfRule type="aboveAverage" dxfId="3" priority="4" aboveAverage="0"/>
  </conditionalFormatting>
  <conditionalFormatting sqref="K110:K113">
    <cfRule type="aboveAverage" dxfId="2" priority="3" aboveAverage="0"/>
  </conditionalFormatting>
  <conditionalFormatting sqref="K35">
    <cfRule type="expression" dxfId="1" priority="2">
      <formula>$F$35="No"</formula>
    </cfRule>
  </conditionalFormatting>
  <conditionalFormatting sqref="K88:K89">
    <cfRule type="aboveAverage" dxfId="0" priority="1" aboveAverage="0"/>
  </conditionalFormatting>
  <printOptions horizontalCentered="1"/>
  <pageMargins left="0.25" right="0.25" top="0.5" bottom="0.5" header="0.25" footer="0.25"/>
  <pageSetup scale="55" fitToHeight="10" orientation="landscape" horizontalDpi="4294967292" verticalDpi="4294967292"/>
  <colBreaks count="1" manualBreakCount="1">
    <brk id="12" max="1048575"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Mission, Vision, and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2022-01-25T04:40:22Z</dcterms:created>
  <dcterms:modified xsi:type="dcterms:W3CDTF">2022-01-25T04:40:55Z</dcterms:modified>
</cp:coreProperties>
</file>