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0" yWindow="0" windowWidth="25600" windowHeight="17480" tabRatio="500"/>
  </bookViews>
  <sheets>
    <sheet name="Model" sheetId="1" r:id="rId1"/>
    <sheet name="Web"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67" i="2" l="1"/>
  <c r="D67" i="2"/>
  <c r="C67" i="2"/>
  <c r="B67" i="2"/>
  <c r="E66" i="2"/>
  <c r="D66" i="2"/>
  <c r="C66" i="2"/>
  <c r="B66" i="2"/>
  <c r="E65" i="2"/>
  <c r="D65" i="2"/>
  <c r="C65" i="2"/>
  <c r="B65" i="2"/>
  <c r="E64" i="2"/>
  <c r="D64" i="2"/>
  <c r="C64" i="2"/>
  <c r="B64" i="2"/>
  <c r="B43" i="2"/>
  <c r="A43" i="2"/>
  <c r="B42" i="2"/>
  <c r="A42" i="2"/>
  <c r="B41" i="2"/>
  <c r="A41" i="2"/>
  <c r="B40" i="2"/>
  <c r="A40" i="2"/>
  <c r="B39" i="2"/>
  <c r="A39" i="2"/>
  <c r="B38" i="2"/>
  <c r="A38" i="2"/>
  <c r="B37" i="2"/>
  <c r="A37" i="2"/>
  <c r="B36" i="2"/>
  <c r="A36" i="2"/>
  <c r="B35" i="2"/>
  <c r="A35" i="2"/>
  <c r="B34" i="2"/>
  <c r="A34" i="2"/>
  <c r="B33" i="2"/>
  <c r="A33" i="2"/>
  <c r="B32" i="2"/>
  <c r="A32" i="2"/>
  <c r="B31" i="2"/>
  <c r="A31" i="2"/>
  <c r="B30" i="2"/>
  <c r="A30" i="2"/>
  <c r="B29" i="2"/>
  <c r="A29" i="2"/>
  <c r="B28" i="2"/>
  <c r="A28" i="2"/>
  <c r="B27" i="2"/>
  <c r="A27" i="2"/>
  <c r="B26" i="2"/>
  <c r="A26" i="2"/>
  <c r="B22" i="2"/>
  <c r="B21" i="2"/>
  <c r="F56" i="2"/>
  <c r="E56" i="2"/>
  <c r="D56" i="2"/>
  <c r="C56" i="2"/>
  <c r="F55" i="2"/>
  <c r="E55" i="2"/>
  <c r="D55" i="2"/>
  <c r="C55" i="2"/>
  <c r="F54" i="2"/>
  <c r="E54" i="2"/>
  <c r="D54" i="2"/>
  <c r="C54" i="2"/>
  <c r="F53" i="2"/>
  <c r="E53" i="2"/>
  <c r="D53" i="2"/>
  <c r="C53" i="2"/>
  <c r="M45" i="2"/>
  <c r="L45" i="2"/>
  <c r="K45" i="2"/>
  <c r="J45" i="2"/>
  <c r="I45" i="2"/>
  <c r="H45" i="2"/>
  <c r="G45" i="2"/>
  <c r="F45" i="2"/>
  <c r="E45" i="2"/>
  <c r="D45" i="2"/>
  <c r="C45" i="2"/>
  <c r="M44" i="2"/>
  <c r="L44" i="2"/>
  <c r="K44" i="2"/>
  <c r="J44" i="2"/>
  <c r="I44" i="2"/>
  <c r="H44" i="2"/>
  <c r="G44" i="2"/>
  <c r="F44" i="2"/>
  <c r="E44" i="2"/>
  <c r="D44" i="2"/>
  <c r="C44" i="2"/>
  <c r="M43" i="2"/>
  <c r="L43" i="2"/>
  <c r="K43" i="2"/>
  <c r="J43" i="2"/>
  <c r="I43" i="2"/>
  <c r="H43" i="2"/>
  <c r="G43" i="2"/>
  <c r="F43" i="2"/>
  <c r="E43" i="2"/>
  <c r="D43" i="2"/>
  <c r="C43" i="2"/>
  <c r="M42" i="2"/>
  <c r="L42" i="2"/>
  <c r="K42" i="2"/>
  <c r="J42" i="2"/>
  <c r="I42" i="2"/>
  <c r="H42" i="2"/>
  <c r="G42" i="2"/>
  <c r="F42" i="2"/>
  <c r="E42" i="2"/>
  <c r="D42" i="2"/>
  <c r="C42" i="2"/>
  <c r="M41" i="2"/>
  <c r="L41" i="2"/>
  <c r="K41" i="2"/>
  <c r="J41" i="2"/>
  <c r="I41" i="2"/>
  <c r="H41" i="2"/>
  <c r="G41" i="2"/>
  <c r="F41" i="2"/>
  <c r="E41" i="2"/>
  <c r="D41" i="2"/>
  <c r="C41" i="2"/>
  <c r="M40" i="2"/>
  <c r="L40" i="2"/>
  <c r="K40" i="2"/>
  <c r="J40" i="2"/>
  <c r="I40" i="2"/>
  <c r="H40" i="2"/>
  <c r="G40" i="2"/>
  <c r="F40" i="2"/>
  <c r="E40" i="2"/>
  <c r="D40" i="2"/>
  <c r="C40" i="2"/>
  <c r="M39" i="2"/>
  <c r="L39" i="2"/>
  <c r="K39" i="2"/>
  <c r="J39" i="2"/>
  <c r="I39" i="2"/>
  <c r="H39" i="2"/>
  <c r="G39" i="2"/>
  <c r="F39" i="2"/>
  <c r="E39" i="2"/>
  <c r="D39" i="2"/>
  <c r="C39" i="2"/>
  <c r="M38" i="2"/>
  <c r="L38" i="2"/>
  <c r="K38" i="2"/>
  <c r="J38" i="2"/>
  <c r="I38" i="2"/>
  <c r="H38" i="2"/>
  <c r="G38" i="2"/>
  <c r="F38" i="2"/>
  <c r="E38" i="2"/>
  <c r="D38" i="2"/>
  <c r="C38" i="2"/>
  <c r="M37" i="2"/>
  <c r="L37" i="2"/>
  <c r="K37" i="2"/>
  <c r="J37" i="2"/>
  <c r="I37" i="2"/>
  <c r="H37" i="2"/>
  <c r="G37" i="2"/>
  <c r="F37" i="2"/>
  <c r="E37" i="2"/>
  <c r="D37" i="2"/>
  <c r="C37" i="2"/>
  <c r="M36" i="2"/>
  <c r="L36" i="2"/>
  <c r="K36" i="2"/>
  <c r="J36" i="2"/>
  <c r="I36" i="2"/>
  <c r="H36" i="2"/>
  <c r="G36" i="2"/>
  <c r="F36" i="2"/>
  <c r="E36" i="2"/>
  <c r="D36" i="2"/>
  <c r="C36" i="2"/>
  <c r="M35" i="2"/>
  <c r="L35" i="2"/>
  <c r="K35" i="2"/>
  <c r="J35" i="2"/>
  <c r="I35" i="2"/>
  <c r="H35" i="2"/>
  <c r="G35" i="2"/>
  <c r="F35" i="2"/>
  <c r="E35" i="2"/>
  <c r="D35" i="2"/>
  <c r="C35" i="2"/>
  <c r="M34" i="2"/>
  <c r="L34" i="2"/>
  <c r="K34" i="2"/>
  <c r="J34" i="2"/>
  <c r="I34" i="2"/>
  <c r="H34" i="2"/>
  <c r="G34" i="2"/>
  <c r="F34" i="2"/>
  <c r="E34" i="2"/>
  <c r="D34" i="2"/>
  <c r="C34" i="2"/>
  <c r="M33" i="2"/>
  <c r="L33" i="2"/>
  <c r="K33" i="2"/>
  <c r="J33" i="2"/>
  <c r="I33" i="2"/>
  <c r="H33" i="2"/>
  <c r="G33" i="2"/>
  <c r="F33" i="2"/>
  <c r="E33" i="2"/>
  <c r="D33" i="2"/>
  <c r="C33" i="2"/>
  <c r="M32" i="2"/>
  <c r="L32" i="2"/>
  <c r="K32" i="2"/>
  <c r="J32" i="2"/>
  <c r="I32" i="2"/>
  <c r="H32" i="2"/>
  <c r="G32" i="2"/>
  <c r="F32" i="2"/>
  <c r="E32" i="2"/>
  <c r="D32" i="2"/>
  <c r="C32" i="2"/>
  <c r="M31" i="2"/>
  <c r="L31" i="2"/>
  <c r="K31" i="2"/>
  <c r="J31" i="2"/>
  <c r="I31" i="2"/>
  <c r="H31" i="2"/>
  <c r="G31" i="2"/>
  <c r="F31" i="2"/>
  <c r="E31" i="2"/>
  <c r="D31" i="2"/>
  <c r="C31" i="2"/>
  <c r="M30" i="2"/>
  <c r="L30" i="2"/>
  <c r="K30" i="2"/>
  <c r="J30" i="2"/>
  <c r="I30" i="2"/>
  <c r="H30" i="2"/>
  <c r="G30" i="2"/>
  <c r="F30" i="2"/>
  <c r="E30" i="2"/>
  <c r="D30" i="2"/>
  <c r="C30" i="2"/>
  <c r="M29" i="2"/>
  <c r="L29" i="2"/>
  <c r="K29" i="2"/>
  <c r="J29" i="2"/>
  <c r="I29" i="2"/>
  <c r="H29" i="2"/>
  <c r="G29" i="2"/>
  <c r="F29" i="2"/>
  <c r="E29" i="2"/>
  <c r="D29" i="2"/>
  <c r="C29" i="2"/>
  <c r="M28" i="2"/>
  <c r="L28" i="2"/>
  <c r="K28" i="2"/>
  <c r="J28" i="2"/>
  <c r="I28" i="2"/>
  <c r="H28" i="2"/>
  <c r="G28" i="2"/>
  <c r="F28" i="2"/>
  <c r="E28" i="2"/>
  <c r="D28" i="2"/>
  <c r="C28" i="2"/>
  <c r="M27" i="2"/>
  <c r="L27" i="2"/>
  <c r="K27" i="2"/>
  <c r="J27" i="2"/>
  <c r="I27" i="2"/>
  <c r="H27" i="2"/>
  <c r="G27" i="2"/>
  <c r="F27" i="2"/>
  <c r="E27" i="2"/>
  <c r="D27" i="2"/>
  <c r="C27" i="2"/>
  <c r="M26" i="2"/>
  <c r="L26" i="2"/>
  <c r="K26" i="2"/>
  <c r="J26" i="2"/>
  <c r="I26" i="2"/>
  <c r="H26" i="2"/>
  <c r="G26" i="2"/>
  <c r="F26" i="2"/>
  <c r="E26" i="2"/>
  <c r="D26" i="2"/>
  <c r="C26" i="2"/>
  <c r="S30" i="1"/>
  <c r="R30" i="1"/>
  <c r="Q30" i="1"/>
  <c r="P30" i="1"/>
  <c r="O30" i="1"/>
  <c r="N30" i="1"/>
  <c r="M30" i="1"/>
  <c r="L30" i="1"/>
  <c r="K30" i="1"/>
  <c r="J30" i="1"/>
  <c r="I30" i="1"/>
  <c r="G30" i="1"/>
  <c r="F30" i="1"/>
  <c r="E30" i="1"/>
  <c r="D30" i="1"/>
  <c r="F22" i="2"/>
  <c r="E22" i="2"/>
  <c r="D22" i="2"/>
  <c r="C22" i="2"/>
  <c r="A22" i="2"/>
  <c r="F21" i="2"/>
  <c r="E21" i="2"/>
  <c r="D21" i="2"/>
  <c r="C21" i="2"/>
  <c r="A21" i="2"/>
  <c r="F20" i="2"/>
  <c r="E20" i="2"/>
  <c r="D20" i="2"/>
  <c r="C20" i="2"/>
  <c r="B20" i="2"/>
  <c r="A20" i="2"/>
  <c r="F19" i="2"/>
  <c r="E19" i="2"/>
  <c r="D19" i="2"/>
  <c r="C19" i="2"/>
  <c r="B19" i="2"/>
  <c r="A19" i="2"/>
  <c r="F18" i="2"/>
  <c r="E18" i="2"/>
  <c r="D18" i="2"/>
  <c r="C18" i="2"/>
  <c r="B18" i="2"/>
  <c r="A18" i="2"/>
  <c r="F17" i="2"/>
  <c r="E17" i="2"/>
  <c r="D17" i="2"/>
  <c r="C17" i="2"/>
  <c r="B17" i="2"/>
  <c r="A17" i="2"/>
  <c r="F16" i="2"/>
  <c r="E16" i="2"/>
  <c r="D16" i="2"/>
  <c r="C16" i="2"/>
  <c r="B16" i="2"/>
  <c r="A16" i="2"/>
  <c r="F15" i="2"/>
  <c r="E15" i="2"/>
  <c r="D15" i="2"/>
  <c r="C15" i="2"/>
  <c r="B15" i="2"/>
  <c r="A15" i="2"/>
  <c r="F14" i="2"/>
  <c r="E14" i="2"/>
  <c r="D14" i="2"/>
  <c r="C14" i="2"/>
  <c r="B14" i="2"/>
  <c r="A14" i="2"/>
  <c r="F13" i="2"/>
  <c r="E13" i="2"/>
  <c r="D13" i="2"/>
  <c r="C13" i="2"/>
  <c r="B13" i="2"/>
  <c r="A13" i="2"/>
  <c r="F12" i="2"/>
  <c r="E12" i="2"/>
  <c r="D12" i="2"/>
  <c r="C12" i="2"/>
  <c r="B12" i="2"/>
  <c r="A12" i="2"/>
  <c r="F11" i="2"/>
  <c r="E11" i="2"/>
  <c r="D11" i="2"/>
  <c r="C11" i="2"/>
  <c r="B11" i="2"/>
  <c r="A11" i="2"/>
  <c r="F10" i="2"/>
  <c r="E10" i="2"/>
  <c r="D10" i="2"/>
  <c r="C10" i="2"/>
  <c r="B10" i="2"/>
  <c r="A10" i="2"/>
  <c r="F9" i="2"/>
  <c r="E9" i="2"/>
  <c r="D9" i="2"/>
  <c r="C9" i="2"/>
  <c r="B9" i="2"/>
  <c r="A9" i="2"/>
  <c r="F8" i="2"/>
  <c r="E8" i="2"/>
  <c r="D8" i="2"/>
  <c r="C8" i="2"/>
  <c r="B8" i="2"/>
  <c r="A8" i="2"/>
  <c r="F7" i="2"/>
  <c r="E7" i="2"/>
  <c r="D7" i="2"/>
  <c r="C7" i="2"/>
  <c r="B7" i="2"/>
  <c r="A7" i="2"/>
  <c r="F6" i="2"/>
  <c r="E6" i="2"/>
  <c r="D6" i="2"/>
  <c r="C6" i="2"/>
  <c r="B6" i="2"/>
  <c r="A6" i="2"/>
  <c r="F5" i="2"/>
  <c r="E5" i="2"/>
  <c r="D5" i="2"/>
  <c r="C5" i="2"/>
  <c r="B5" i="2"/>
  <c r="A5" i="2"/>
  <c r="F4" i="2"/>
  <c r="E4" i="2"/>
  <c r="D4" i="2"/>
  <c r="C4" i="2"/>
  <c r="B4" i="2"/>
  <c r="A4" i="2"/>
  <c r="F3" i="2"/>
  <c r="E3" i="2"/>
  <c r="D3" i="2"/>
  <c r="C3" i="2"/>
  <c r="B3" i="2"/>
  <c r="A3" i="2"/>
  <c r="C13" i="1"/>
  <c r="C14" i="1"/>
  <c r="C15" i="1"/>
  <c r="C16" i="1"/>
  <c r="C17" i="1"/>
  <c r="C18" i="1"/>
  <c r="C19" i="1"/>
  <c r="C20" i="1"/>
  <c r="C21" i="1"/>
  <c r="C22" i="1"/>
  <c r="C23" i="1"/>
  <c r="C24" i="1"/>
  <c r="C25" i="1"/>
  <c r="C26" i="1"/>
  <c r="C27" i="1"/>
  <c r="C28" i="1"/>
  <c r="F7" i="1"/>
  <c r="F6" i="1"/>
  <c r="F5" i="1"/>
  <c r="F4" i="1"/>
  <c r="G29" i="1"/>
  <c r="F29" i="1"/>
  <c r="E29" i="1"/>
  <c r="D29" i="1"/>
  <c r="S28" i="1"/>
  <c r="S27" i="1"/>
  <c r="S26" i="1"/>
  <c r="S25" i="1"/>
  <c r="S24" i="1"/>
  <c r="S23" i="1"/>
  <c r="S22" i="1"/>
  <c r="S21" i="1"/>
  <c r="S20" i="1"/>
  <c r="S19" i="1"/>
  <c r="S18" i="1"/>
  <c r="S17" i="1"/>
  <c r="S16" i="1"/>
  <c r="S15" i="1"/>
  <c r="S14" i="1"/>
  <c r="S13" i="1"/>
  <c r="S12" i="1"/>
  <c r="R28" i="1"/>
  <c r="R27" i="1"/>
  <c r="R26" i="1"/>
  <c r="R25" i="1"/>
  <c r="R24" i="1"/>
  <c r="R23" i="1"/>
  <c r="R22" i="1"/>
  <c r="R21" i="1"/>
  <c r="R20" i="1"/>
  <c r="R19" i="1"/>
  <c r="R18" i="1"/>
  <c r="R17" i="1"/>
  <c r="R16" i="1"/>
  <c r="R15" i="1"/>
  <c r="R14" i="1"/>
  <c r="R13" i="1"/>
  <c r="R12" i="1"/>
  <c r="S29" i="1"/>
  <c r="R29" i="1"/>
  <c r="Q25" i="1"/>
  <c r="Q12" i="1"/>
  <c r="Q13" i="1"/>
  <c r="Q14" i="1"/>
  <c r="Q15" i="1"/>
  <c r="Q16" i="1"/>
  <c r="Q17" i="1"/>
  <c r="Q18" i="1"/>
  <c r="Q19" i="1"/>
  <c r="Q20" i="1"/>
  <c r="Q21" i="1"/>
  <c r="Q22" i="1"/>
  <c r="Q23" i="1"/>
  <c r="Q24" i="1"/>
  <c r="Q26" i="1"/>
  <c r="Q27" i="1"/>
  <c r="Q28" i="1"/>
  <c r="Q29" i="1"/>
  <c r="P20" i="1"/>
  <c r="P25" i="1"/>
  <c r="P12" i="1"/>
  <c r="P13" i="1"/>
  <c r="P14" i="1"/>
  <c r="P15" i="1"/>
  <c r="P16" i="1"/>
  <c r="P17" i="1"/>
  <c r="P18" i="1"/>
  <c r="P19" i="1"/>
  <c r="P21" i="1"/>
  <c r="P22" i="1"/>
  <c r="P23" i="1"/>
  <c r="P24" i="1"/>
  <c r="P26" i="1"/>
  <c r="P27" i="1"/>
  <c r="P28" i="1"/>
  <c r="P29" i="1"/>
  <c r="O20" i="1"/>
  <c r="O25" i="1"/>
  <c r="O12" i="1"/>
  <c r="O13" i="1"/>
  <c r="O14" i="1"/>
  <c r="O15" i="1"/>
  <c r="O16" i="1"/>
  <c r="O17" i="1"/>
  <c r="O18" i="1"/>
  <c r="O19" i="1"/>
  <c r="O21" i="1"/>
  <c r="O22" i="1"/>
  <c r="O23" i="1"/>
  <c r="O24" i="1"/>
  <c r="O26" i="1"/>
  <c r="O27" i="1"/>
  <c r="O28" i="1"/>
  <c r="O29" i="1"/>
  <c r="N25" i="1"/>
  <c r="N12" i="1"/>
  <c r="N13" i="1"/>
  <c r="N14" i="1"/>
  <c r="N15" i="1"/>
  <c r="N16" i="1"/>
  <c r="N17" i="1"/>
  <c r="N18" i="1"/>
  <c r="N19" i="1"/>
  <c r="N20" i="1"/>
  <c r="N21" i="1"/>
  <c r="N22" i="1"/>
  <c r="N23" i="1"/>
  <c r="N24" i="1"/>
  <c r="N26" i="1"/>
  <c r="N27" i="1"/>
  <c r="N28" i="1"/>
  <c r="N29" i="1"/>
  <c r="M20" i="1"/>
  <c r="M25" i="1"/>
  <c r="M12" i="1"/>
  <c r="M13" i="1"/>
  <c r="M14" i="1"/>
  <c r="M15" i="1"/>
  <c r="M16" i="1"/>
  <c r="M17" i="1"/>
  <c r="M18" i="1"/>
  <c r="M19" i="1"/>
  <c r="M21" i="1"/>
  <c r="M22" i="1"/>
  <c r="M23" i="1"/>
  <c r="M24" i="1"/>
  <c r="M26" i="1"/>
  <c r="M27" i="1"/>
  <c r="M28" i="1"/>
  <c r="M29" i="1"/>
  <c r="L20" i="1"/>
  <c r="L25" i="1"/>
  <c r="L12" i="1"/>
  <c r="L13" i="1"/>
  <c r="L14" i="1"/>
  <c r="L15" i="1"/>
  <c r="L16" i="1"/>
  <c r="L17" i="1"/>
  <c r="L18" i="1"/>
  <c r="L19" i="1"/>
  <c r="L21" i="1"/>
  <c r="L22" i="1"/>
  <c r="L23" i="1"/>
  <c r="L24" i="1"/>
  <c r="L26" i="1"/>
  <c r="L27" i="1"/>
  <c r="L28" i="1"/>
  <c r="L29" i="1"/>
  <c r="K25" i="1"/>
  <c r="K12" i="1"/>
  <c r="K13" i="1"/>
  <c r="K14" i="1"/>
  <c r="K15" i="1"/>
  <c r="K16" i="1"/>
  <c r="K17" i="1"/>
  <c r="K18" i="1"/>
  <c r="K19" i="1"/>
  <c r="K20" i="1"/>
  <c r="K21" i="1"/>
  <c r="K22" i="1"/>
  <c r="K23" i="1"/>
  <c r="K24" i="1"/>
  <c r="K26" i="1"/>
  <c r="K27" i="1"/>
  <c r="K28" i="1"/>
  <c r="K29" i="1"/>
  <c r="J25" i="1"/>
  <c r="J12" i="1"/>
  <c r="J13" i="1"/>
  <c r="J14" i="1"/>
  <c r="J15" i="1"/>
  <c r="J16" i="1"/>
  <c r="J17" i="1"/>
  <c r="J18" i="1"/>
  <c r="J19" i="1"/>
  <c r="J20" i="1"/>
  <c r="J21" i="1"/>
  <c r="J22" i="1"/>
  <c r="J23" i="1"/>
  <c r="J24" i="1"/>
  <c r="J26" i="1"/>
  <c r="J27" i="1"/>
  <c r="J28" i="1"/>
  <c r="J29" i="1"/>
  <c r="I20" i="1"/>
  <c r="I12" i="1"/>
  <c r="I13" i="1"/>
  <c r="I14" i="1"/>
  <c r="I15" i="1"/>
  <c r="I16" i="1"/>
  <c r="I17" i="1"/>
  <c r="I18" i="1"/>
  <c r="I19" i="1"/>
  <c r="I21" i="1"/>
  <c r="I22" i="1"/>
  <c r="I23" i="1"/>
  <c r="I24" i="1"/>
  <c r="I25" i="1"/>
  <c r="I26" i="1"/>
  <c r="I27" i="1"/>
  <c r="I28" i="1"/>
  <c r="I29" i="1"/>
  <c r="Z17" i="1"/>
  <c r="Z18" i="1"/>
  <c r="Y19" i="1"/>
  <c r="X19" i="1"/>
  <c r="X18" i="1"/>
  <c r="Y17" i="1"/>
  <c r="Z16" i="1"/>
  <c r="W19" i="1"/>
  <c r="Y16" i="1"/>
  <c r="W18" i="1"/>
  <c r="W17" i="1"/>
  <c r="X16" i="1"/>
  <c r="AE12" i="1"/>
  <c r="AF12" i="1"/>
  <c r="AC12" i="1"/>
  <c r="AD12" i="1"/>
  <c r="AG12" i="1"/>
  <c r="AH12" i="1"/>
  <c r="AE13" i="1"/>
  <c r="AF13" i="1"/>
  <c r="AC13" i="1"/>
  <c r="AD13" i="1"/>
  <c r="AG13" i="1"/>
  <c r="AH13" i="1"/>
  <c r="AE14" i="1"/>
  <c r="AF14" i="1"/>
  <c r="AC14" i="1"/>
  <c r="AD14" i="1"/>
  <c r="AG14" i="1"/>
  <c r="AH14" i="1"/>
  <c r="AE15" i="1"/>
  <c r="AF15" i="1"/>
  <c r="AC15" i="1"/>
  <c r="AD15" i="1"/>
  <c r="AG15" i="1"/>
  <c r="AH15" i="1"/>
  <c r="AE16" i="1"/>
  <c r="AF16" i="1"/>
  <c r="AC16" i="1"/>
  <c r="AD16" i="1"/>
  <c r="AG16" i="1"/>
  <c r="AH16" i="1"/>
  <c r="AE17" i="1"/>
  <c r="AF17" i="1"/>
  <c r="AC17" i="1"/>
  <c r="AD17" i="1"/>
  <c r="AG17" i="1"/>
  <c r="AH17" i="1"/>
  <c r="AE18" i="1"/>
  <c r="AF18" i="1"/>
  <c r="AC18" i="1"/>
  <c r="AD18" i="1"/>
  <c r="AG18" i="1"/>
  <c r="AH18" i="1"/>
  <c r="AE19" i="1"/>
  <c r="AF19" i="1"/>
  <c r="AC19" i="1"/>
  <c r="AD19" i="1"/>
  <c r="AG19" i="1"/>
  <c r="AH19" i="1"/>
  <c r="AE20" i="1"/>
  <c r="AF20" i="1"/>
  <c r="AC20" i="1"/>
  <c r="AD20" i="1"/>
  <c r="AG20" i="1"/>
  <c r="AH20" i="1"/>
  <c r="AE21" i="1"/>
  <c r="AF21" i="1"/>
  <c r="AC21" i="1"/>
  <c r="AD21" i="1"/>
  <c r="AG21" i="1"/>
  <c r="AH21" i="1"/>
  <c r="AE22" i="1"/>
  <c r="AF22" i="1"/>
  <c r="AC22" i="1"/>
  <c r="AD22" i="1"/>
  <c r="AG22" i="1"/>
  <c r="AH22" i="1"/>
  <c r="AE23" i="1"/>
  <c r="AF23" i="1"/>
  <c r="AC23" i="1"/>
  <c r="AD23" i="1"/>
  <c r="AG23" i="1"/>
  <c r="AH23" i="1"/>
  <c r="AE24" i="1"/>
  <c r="AF24" i="1"/>
  <c r="AC24" i="1"/>
  <c r="AD24" i="1"/>
  <c r="AG24" i="1"/>
  <c r="AH24" i="1"/>
  <c r="AE25" i="1"/>
  <c r="AF25" i="1"/>
  <c r="AC25" i="1"/>
  <c r="AD25" i="1"/>
  <c r="AG25" i="1"/>
  <c r="AH25" i="1"/>
  <c r="AE26" i="1"/>
  <c r="AF26" i="1"/>
  <c r="AC26" i="1"/>
  <c r="AD26" i="1"/>
  <c r="AG26" i="1"/>
  <c r="AH26" i="1"/>
  <c r="AE27" i="1"/>
  <c r="AF27" i="1"/>
  <c r="AC27" i="1"/>
  <c r="AD27" i="1"/>
  <c r="AG27" i="1"/>
  <c r="AH27" i="1"/>
  <c r="AE28" i="1"/>
  <c r="AF28" i="1"/>
  <c r="AC28" i="1"/>
  <c r="AD28" i="1"/>
  <c r="AG28" i="1"/>
  <c r="AH28" i="1"/>
  <c r="AH29" i="1"/>
  <c r="AD29" i="1"/>
  <c r="AE29" i="1"/>
  <c r="AF29" i="1"/>
  <c r="AG29" i="1"/>
  <c r="AC29" i="1"/>
</calcChain>
</file>

<file path=xl/sharedStrings.xml><?xml version="1.0" encoding="utf-8"?>
<sst xmlns="http://schemas.openxmlformats.org/spreadsheetml/2006/main" count="136" uniqueCount="64">
  <si>
    <t>Room A</t>
  </si>
  <si>
    <t>Room B</t>
  </si>
  <si>
    <t>Room C</t>
  </si>
  <si>
    <t>Room D</t>
  </si>
  <si>
    <t>Sally</t>
  </si>
  <si>
    <t>Mary</t>
  </si>
  <si>
    <t>Jessie</t>
  </si>
  <si>
    <t>Tegan</t>
  </si>
  <si>
    <t>James</t>
  </si>
  <si>
    <t>Jon</t>
  </si>
  <si>
    <t>Bob</t>
  </si>
  <si>
    <t>Joe</t>
  </si>
  <si>
    <t>Jim</t>
  </si>
  <si>
    <t>Stuart</t>
  </si>
  <si>
    <t>Todd</t>
  </si>
  <si>
    <t>Tara</t>
  </si>
  <si>
    <t>Tim</t>
  </si>
  <si>
    <t>Tom</t>
  </si>
  <si>
    <t>Paul</t>
  </si>
  <si>
    <t>Peter</t>
  </si>
  <si>
    <t>x</t>
  </si>
  <si>
    <t>Demand</t>
  </si>
  <si>
    <t>An algorithm for efficiently pricing sublets</t>
  </si>
  <si>
    <t>Arrays (Python Input)</t>
  </si>
  <si>
    <t>Expected Payment</t>
  </si>
  <si>
    <t>Counts</t>
  </si>
  <si>
    <t>Chance</t>
  </si>
  <si>
    <t>A</t>
  </si>
  <si>
    <t>B</t>
  </si>
  <si>
    <t>C</t>
  </si>
  <si>
    <t>D</t>
  </si>
  <si>
    <t>Conditional Probability</t>
  </si>
  <si>
    <t>P(Row Label | Column Label)</t>
  </si>
  <si>
    <t>Each entry in the table corresponds to</t>
  </si>
  <si>
    <t>A&amp;B</t>
  </si>
  <si>
    <t>A&amp;C</t>
  </si>
  <si>
    <t>A&amp;D</t>
  </si>
  <si>
    <t>B&amp;C</t>
  </si>
  <si>
    <t>B&amp;D</t>
  </si>
  <si>
    <t>C&amp;D</t>
  </si>
  <si>
    <t>A&amp;B&amp;C</t>
  </si>
  <si>
    <t>A&amp;B&amp;D</t>
  </si>
  <si>
    <t>A&amp;C&amp;D</t>
  </si>
  <si>
    <t>B&amp;C&amp;D</t>
  </si>
  <si>
    <t>A&amp;B&amp;C&amp;D</t>
  </si>
  <si>
    <t>*Note A&amp;B&amp;C&amp;D &lt;= A&amp;B&amp;D &lt;= A&amp;B</t>
  </si>
  <si>
    <r>
      <t xml:space="preserve">
</t>
    </r>
    <r>
      <rPr>
        <b/>
        <sz val="12"/>
        <color theme="1"/>
        <rFont val="Calibri"/>
        <family val="2"/>
        <scheme val="minor"/>
      </rPr>
      <t xml:space="preserve">Note:
</t>
    </r>
    <r>
      <rPr>
        <sz val="12"/>
        <color theme="1"/>
        <rFont val="Calibri"/>
        <family val="2"/>
        <charset val="238"/>
        <scheme val="minor"/>
      </rPr>
      <t>A (non-randomly) generated input with the following condition: if an individual bids on more than one room, the bids must be adjacent (i.e you can bid on A&amp;B, not A&amp;D, unless A&amp;B&amp;C&amp;D). This will likely not hold in practice.</t>
    </r>
  </si>
  <si>
    <r>
      <t xml:space="preserve">
</t>
    </r>
    <r>
      <rPr>
        <b/>
        <sz val="12"/>
        <color theme="1"/>
        <rFont val="Calibri"/>
        <family val="2"/>
        <scheme val="minor"/>
      </rPr>
      <t xml:space="preserve">Note:
</t>
    </r>
    <r>
      <rPr>
        <sz val="12"/>
        <color theme="1"/>
        <rFont val="Calibri"/>
        <family val="2"/>
        <charset val="238"/>
        <scheme val="minor"/>
      </rPr>
      <t>So, what is the probability that an individual will bid on Room D, given that they have already bid on Room A? We check the table above (Row D, Column A), and find a probability of 0.27. That means, there's a 27% chance that an individual who bids on Room A will also bid on Room D. Notice this table is not symmetric. The probability of an individual bidding on Room A, given they have already bid on Room D is higher at 0.38. This implies there's a 38% chance that an individual who bids on Room D will also bid on Room A. What would this mean to an economist? Our groups are more price sensitive (in general) than they are 'luxury' goods buyers.</t>
    </r>
  </si>
  <si>
    <r>
      <t xml:space="preserve">
</t>
    </r>
    <r>
      <rPr>
        <b/>
        <sz val="12"/>
        <color theme="1"/>
        <rFont val="Calibri"/>
        <family val="2"/>
        <scheme val="minor"/>
      </rPr>
      <t xml:space="preserve">Note:
</t>
    </r>
    <r>
      <rPr>
        <sz val="12"/>
        <color theme="1"/>
        <rFont val="Calibri"/>
        <family val="2"/>
        <charset val="238"/>
        <scheme val="minor"/>
      </rPr>
      <t xml:space="preserve">The above tables computes the probability of being assigned a particular room, as well as the overall probability of getting a room. The overall probability for an individual decreases as additional bids are made. </t>
    </r>
  </si>
  <si>
    <t>roomA</t>
  </si>
  <si>
    <t>roomB</t>
  </si>
  <si>
    <t>roomC</t>
  </si>
  <si>
    <t>roomD</t>
  </si>
  <si>
    <t>A, B, C, D</t>
  </si>
  <si>
    <t>D, C, B, A</t>
  </si>
  <si>
    <t>B, D, A, C</t>
  </si>
  <si>
    <t>C, D, B, A</t>
  </si>
  <si>
    <t>Student</t>
  </si>
  <si>
    <t>ID</t>
  </si>
  <si>
    <t>Total:</t>
  </si>
  <si>
    <t>Prior Probability</t>
  </si>
  <si>
    <t>Total(%):</t>
  </si>
  <si>
    <t xml:space="preserve">
Note:
This table is meant to give some insight into an individual's sensitivity to price, and how demand is distributed accross product categories. Note the difference in price between Room A and Room D; it's $1,375. If individuals are price sensitive we should expect to see fewer people bidding on Room A and Room D (A&amp;D), than say, Room A and Room B (A&amp;B), where the differential is smaller (only $375). If you look at the 'Counts' table above, you'll notice that A&amp;D &lt; A&amp;B =&gt; Pr(A&amp;D) &lt; Pr(A&amp;B). I admit, I constructed the Demand table to produce this result. But perhaps one day, this model will see real data. 
What might we expect it there are individuals with 'high end' tastes? In this case, you might see people are more likely to bid on Room D and Room C, than Room D and Room A. Again, in the table above, you'll notice that A&amp;D &lt; C&amp;D =&gt; Pr(A&amp;D) &lt; Pr(C&amp;D). In our example, that's 18% vs 47%. </t>
  </si>
  <si>
    <t>Posterior Probabilities: MC Simulation (10,000 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</si>
</sst>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5" x14ac:knownFonts="1">
    <font>
      <sz val="12"/>
      <color theme="1"/>
      <name val="Calibri"/>
      <family val="2"/>
      <charset val="238"/>
      <scheme val="minor"/>
    </font>
    <font>
      <sz val="12"/>
      <color theme="1"/>
      <name val="Calibri"/>
      <family val="2"/>
      <scheme val="minor"/>
    </font>
    <font>
      <sz val="12"/>
      <color theme="1"/>
      <name val="Calibri"/>
      <family val="2"/>
      <scheme val="minor"/>
    </font>
    <font>
      <b/>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b/>
      <sz val="14"/>
      <color theme="1"/>
      <name val="Calibri"/>
      <scheme val="minor"/>
    </font>
    <font>
      <sz val="10"/>
      <color theme="1"/>
      <name val="Calibri"/>
      <scheme val="minor"/>
    </font>
    <font>
      <b/>
      <u/>
      <sz val="10"/>
      <color theme="1"/>
      <name val="Calibri"/>
      <scheme val="minor"/>
    </font>
    <font>
      <b/>
      <sz val="10"/>
      <color theme="1"/>
      <name val="Calibri"/>
      <scheme val="minor"/>
    </font>
    <font>
      <b/>
      <i/>
      <sz val="10"/>
      <color theme="1"/>
      <name val="Calibri"/>
      <scheme val="minor"/>
    </font>
    <font>
      <i/>
      <sz val="10"/>
      <color theme="1"/>
      <name val="Calibri"/>
      <scheme val="minor"/>
    </font>
  </fonts>
  <fills count="3">
    <fill>
      <patternFill patternType="none"/>
    </fill>
    <fill>
      <patternFill patternType="gray125"/>
    </fill>
    <fill>
      <patternFill patternType="solid">
        <fgColor theme="0" tint="-0.249977111117893"/>
        <bgColor indexed="64"/>
      </patternFill>
    </fill>
  </fills>
  <borders count="47">
    <border>
      <left/>
      <right/>
      <top/>
      <bottom/>
      <diagonal/>
    </border>
    <border>
      <left/>
      <right/>
      <top style="medium">
        <color auto="1"/>
      </top>
      <bottom/>
      <diagonal/>
    </border>
    <border>
      <left/>
      <right/>
      <top/>
      <bottom style="thin">
        <color auto="1"/>
      </bottom>
      <diagonal/>
    </border>
    <border>
      <left/>
      <right/>
      <top style="thin">
        <color auto="1"/>
      </top>
      <bottom/>
      <diagonal/>
    </border>
    <border>
      <left style="dashed">
        <color auto="1"/>
      </left>
      <right/>
      <top style="thin">
        <color auto="1"/>
      </top>
      <bottom/>
      <diagonal/>
    </border>
    <border>
      <left style="dashed">
        <color auto="1"/>
      </left>
      <right/>
      <top/>
      <bottom/>
      <diagonal/>
    </border>
    <border>
      <left style="dashed">
        <color auto="1"/>
      </left>
      <right/>
      <top style="medium">
        <color auto="1"/>
      </top>
      <bottom/>
      <diagonal/>
    </border>
    <border>
      <left style="medium">
        <color auto="1"/>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thick">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s>
  <cellStyleXfs count="257">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2">
    <xf numFmtId="0" fontId="0" fillId="0" borderId="0" xfId="0"/>
    <xf numFmtId="0" fontId="3" fillId="0" borderId="0" xfId="0" applyFont="1"/>
    <xf numFmtId="0" fontId="4" fillId="0" borderId="0" xfId="0" applyFont="1" applyAlignment="1">
      <alignment horizontal="left"/>
    </xf>
    <xf numFmtId="0" fontId="0" fillId="0" borderId="0" xfId="0" applyAlignment="1">
      <alignment horizontal="right"/>
    </xf>
    <xf numFmtId="0" fontId="0" fillId="0" borderId="0" xfId="0" applyAlignment="1">
      <alignment horizontal="center"/>
    </xf>
    <xf numFmtId="0" fontId="7" fillId="0" borderId="0" xfId="0" applyFont="1"/>
    <xf numFmtId="0" fontId="0" fillId="0" borderId="1" xfId="0" applyBorder="1"/>
    <xf numFmtId="0" fontId="7" fillId="0" borderId="0" xfId="0" applyFont="1" applyBorder="1"/>
    <xf numFmtId="0" fontId="7" fillId="0" borderId="0" xfId="0" applyFont="1" applyAlignment="1">
      <alignment horizontal="center"/>
    </xf>
    <xf numFmtId="0" fontId="8" fillId="0" borderId="0" xfId="0" applyFont="1" applyAlignment="1">
      <alignment horizontal="center" vertical="center"/>
    </xf>
    <xf numFmtId="0" fontId="7" fillId="0" borderId="1" xfId="0" applyFont="1" applyBorder="1"/>
    <xf numFmtId="9" fontId="2" fillId="0" borderId="0" xfId="2" applyFont="1" applyAlignment="1">
      <alignment horizontal="center" vertical="center"/>
    </xf>
    <xf numFmtId="9" fontId="0" fillId="0" borderId="1" xfId="0" applyNumberFormat="1" applyFont="1" applyBorder="1"/>
    <xf numFmtId="0" fontId="0" fillId="0" borderId="0" xfId="0" applyFont="1" applyAlignment="1">
      <alignment horizontal="right"/>
    </xf>
    <xf numFmtId="164" fontId="7" fillId="0" borderId="0" xfId="1" applyNumberFormat="1" applyFont="1"/>
    <xf numFmtId="164" fontId="0" fillId="0" borderId="0" xfId="1" applyNumberFormat="1" applyFont="1" applyAlignment="1">
      <alignment horizontal="right"/>
    </xf>
    <xf numFmtId="164" fontId="0" fillId="0" borderId="0" xfId="0" applyNumberFormat="1"/>
    <xf numFmtId="0" fontId="0" fillId="0" borderId="4" xfId="0" applyBorder="1" applyAlignment="1">
      <alignment horizontal="center"/>
    </xf>
    <xf numFmtId="9" fontId="0" fillId="0" borderId="5" xfId="0" applyNumberFormat="1" applyBorder="1"/>
    <xf numFmtId="9" fontId="0" fillId="0" borderId="6" xfId="0" applyNumberFormat="1" applyFont="1" applyBorder="1"/>
    <xf numFmtId="164" fontId="0" fillId="0" borderId="0" xfId="1" applyNumberFormat="1" applyFont="1" applyBorder="1"/>
    <xf numFmtId="164" fontId="0" fillId="0" borderId="1" xfId="1" applyNumberFormat="1" applyFont="1" applyBorder="1"/>
    <xf numFmtId="0" fontId="0" fillId="0" borderId="3" xfId="0" applyBorder="1" applyAlignment="1">
      <alignment horizontal="center" wrapText="1"/>
    </xf>
    <xf numFmtId="0" fontId="0" fillId="2" borderId="7" xfId="0" applyFont="1" applyFill="1" applyBorder="1" applyAlignment="1">
      <alignment horizontal="right"/>
    </xf>
    <xf numFmtId="0" fontId="0" fillId="2" borderId="7" xfId="0" applyFill="1" applyBorder="1"/>
    <xf numFmtId="0" fontId="7" fillId="2" borderId="7" xfId="0" applyFont="1" applyFill="1" applyBorder="1"/>
    <xf numFmtId="0" fontId="9" fillId="0" borderId="0" xfId="0" applyFont="1"/>
    <xf numFmtId="0" fontId="7" fillId="0" borderId="0" xfId="0" applyFont="1" applyAlignment="1">
      <alignment horizontal="right"/>
    </xf>
    <xf numFmtId="9" fontId="7" fillId="0" borderId="0" xfId="2" applyFont="1" applyAlignment="1">
      <alignment horizontal="center" vertical="center"/>
    </xf>
    <xf numFmtId="9" fontId="7" fillId="0" borderId="1" xfId="0" applyNumberFormat="1" applyFont="1" applyBorder="1"/>
    <xf numFmtId="0" fontId="8" fillId="0" borderId="0" xfId="0" applyFont="1" applyAlignment="1">
      <alignment horizontal="center"/>
    </xf>
    <xf numFmtId="2" fontId="0" fillId="0" borderId="0" xfId="0" applyNumberFormat="1" applyAlignment="1">
      <alignment horizontal="center"/>
    </xf>
    <xf numFmtId="0" fontId="3" fillId="0" borderId="2" xfId="0" applyFont="1" applyBorder="1" applyAlignment="1">
      <alignment horizontal="center"/>
    </xf>
    <xf numFmtId="2" fontId="0" fillId="0" borderId="11" xfId="0" applyNumberFormat="1" applyBorder="1" applyAlignment="1">
      <alignment horizontal="center"/>
    </xf>
    <xf numFmtId="2" fontId="3" fillId="0" borderId="10" xfId="0" applyNumberFormat="1" applyFont="1" applyBorder="1" applyAlignment="1">
      <alignment horizontal="center"/>
    </xf>
    <xf numFmtId="2" fontId="3" fillId="0" borderId="0" xfId="0" applyNumberFormat="1" applyFont="1" applyAlignment="1">
      <alignment horizontal="center"/>
    </xf>
    <xf numFmtId="9" fontId="3" fillId="0" borderId="0" xfId="2" applyFont="1" applyAlignment="1">
      <alignment horizontal="right" vertical="center"/>
    </xf>
    <xf numFmtId="0" fontId="0" fillId="0" borderId="0" xfId="0" applyFont="1" applyAlignment="1">
      <alignment horizontal="left"/>
    </xf>
    <xf numFmtId="0" fontId="0" fillId="0" borderId="0" xfId="0" applyAlignment="1">
      <alignment horizontal="left" vertical="top" indent="3"/>
    </xf>
    <xf numFmtId="0" fontId="0" fillId="0" borderId="0" xfId="0" applyBorder="1" applyAlignment="1">
      <alignment horizontal="left" vertical="top" indent="1"/>
    </xf>
    <xf numFmtId="0" fontId="0" fillId="0" borderId="0" xfId="0" applyAlignment="1">
      <alignment horizontal="left" vertical="top" indent="1"/>
    </xf>
    <xf numFmtId="0" fontId="3" fillId="0" borderId="3" xfId="0" applyFont="1" applyBorder="1" applyAlignment="1">
      <alignment horizontal="center"/>
    </xf>
    <xf numFmtId="9" fontId="0" fillId="0" borderId="0" xfId="2" applyFont="1"/>
    <xf numFmtId="9" fontId="0" fillId="0" borderId="0" xfId="0" applyNumberFormat="1"/>
    <xf numFmtId="0" fontId="0" fillId="0" borderId="0" xfId="0" applyFont="1"/>
    <xf numFmtId="9" fontId="1" fillId="0" borderId="0" xfId="2" applyFont="1"/>
    <xf numFmtId="9" fontId="0" fillId="0" borderId="0" xfId="0" applyNumberFormat="1" applyFont="1"/>
    <xf numFmtId="0" fontId="7" fillId="0" borderId="2" xfId="0" applyFont="1" applyBorder="1" applyAlignment="1">
      <alignment horizontal="center"/>
    </xf>
    <xf numFmtId="0" fontId="0" fillId="0" borderId="2" xfId="0"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7" fillId="0" borderId="8" xfId="0" applyFont="1" applyBorder="1" applyAlignment="1">
      <alignment horizontal="center"/>
    </xf>
    <xf numFmtId="0" fontId="0" fillId="0" borderId="10" xfId="0" applyBorder="1" applyAlignment="1">
      <alignment horizontal="left" vertical="top" wrapText="1" indent="3"/>
    </xf>
    <xf numFmtId="0" fontId="0" fillId="0" borderId="3" xfId="0" applyBorder="1" applyAlignment="1">
      <alignment horizontal="left" vertical="top" indent="3"/>
    </xf>
    <xf numFmtId="0" fontId="0" fillId="0" borderId="0" xfId="0" applyBorder="1" applyAlignment="1">
      <alignment horizontal="left" vertical="top" indent="3"/>
    </xf>
    <xf numFmtId="0" fontId="0" fillId="0" borderId="10" xfId="0" applyBorder="1" applyAlignment="1">
      <alignment horizontal="left" vertical="top" wrapText="1" indent="1"/>
    </xf>
    <xf numFmtId="0" fontId="0" fillId="0" borderId="3" xfId="0" applyBorder="1" applyAlignment="1">
      <alignment horizontal="left" vertical="top" indent="1"/>
    </xf>
    <xf numFmtId="0" fontId="0" fillId="0" borderId="12" xfId="0" applyBorder="1" applyAlignment="1">
      <alignment horizontal="left" vertical="top" indent="1"/>
    </xf>
    <xf numFmtId="0" fontId="0" fillId="0" borderId="11" xfId="0" applyBorder="1" applyAlignment="1">
      <alignment horizontal="left" vertical="top" indent="1"/>
    </xf>
    <xf numFmtId="0" fontId="0" fillId="0" borderId="0" xfId="0" applyBorder="1" applyAlignment="1">
      <alignment horizontal="left" vertical="top" indent="1"/>
    </xf>
    <xf numFmtId="0" fontId="0" fillId="0" borderId="13" xfId="0" applyBorder="1" applyAlignment="1">
      <alignment horizontal="left" vertical="top" indent="1"/>
    </xf>
    <xf numFmtId="0" fontId="0" fillId="0" borderId="14" xfId="0" applyBorder="1" applyAlignment="1">
      <alignment horizontal="left" vertical="top" indent="1"/>
    </xf>
    <xf numFmtId="0" fontId="0" fillId="0" borderId="2" xfId="0" applyBorder="1" applyAlignment="1">
      <alignment horizontal="left" vertical="top" indent="1"/>
    </xf>
    <xf numFmtId="0" fontId="0" fillId="0" borderId="15" xfId="0" applyBorder="1" applyAlignment="1">
      <alignment horizontal="left" vertical="top" indent="1"/>
    </xf>
    <xf numFmtId="0" fontId="0" fillId="0" borderId="2" xfId="0" applyBorder="1" applyAlignment="1"/>
    <xf numFmtId="0" fontId="0" fillId="0" borderId="9" xfId="0" applyBorder="1" applyAlignment="1"/>
    <xf numFmtId="0" fontId="0" fillId="0" borderId="3" xfId="0" applyBorder="1" applyAlignment="1"/>
    <xf numFmtId="0" fontId="0" fillId="0" borderId="12" xfId="0" applyBorder="1" applyAlignment="1"/>
    <xf numFmtId="0" fontId="0" fillId="0" borderId="11" xfId="0" applyBorder="1" applyAlignment="1"/>
    <xf numFmtId="0" fontId="0" fillId="0" borderId="0" xfId="0" applyBorder="1" applyAlignment="1"/>
    <xf numFmtId="0" fontId="0" fillId="0" borderId="13" xfId="0" applyBorder="1" applyAlignment="1"/>
    <xf numFmtId="0" fontId="0" fillId="0" borderId="14" xfId="0" applyBorder="1" applyAlignment="1"/>
    <xf numFmtId="0" fontId="0" fillId="0" borderId="15" xfId="0" applyBorder="1" applyAlignment="1"/>
    <xf numFmtId="0" fontId="0" fillId="0" borderId="8" xfId="0"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8" fillId="0" borderId="18" xfId="0" applyFont="1" applyBorder="1" applyAlignment="1">
      <alignment horizontal="center"/>
    </xf>
    <xf numFmtId="0" fontId="3" fillId="0" borderId="19" xfId="0" applyFont="1" applyBorder="1" applyAlignment="1">
      <alignment horizontal="center"/>
    </xf>
    <xf numFmtId="0" fontId="0" fillId="0" borderId="20" xfId="0" applyBorder="1" applyAlignment="1">
      <alignment horizontal="center"/>
    </xf>
    <xf numFmtId="0" fontId="0" fillId="0" borderId="0" xfId="0" applyBorder="1"/>
    <xf numFmtId="0" fontId="8" fillId="0" borderId="0" xfId="0" applyFont="1" applyBorder="1" applyAlignment="1">
      <alignment horizontal="center" vertical="center"/>
    </xf>
    <xf numFmtId="0" fontId="3" fillId="0" borderId="0" xfId="0" applyFont="1" applyBorder="1" applyAlignment="1">
      <alignment horizontal="center" vertical="center"/>
    </xf>
    <xf numFmtId="0" fontId="3" fillId="0" borderId="21" xfId="0" applyFont="1" applyBorder="1" applyAlignment="1">
      <alignment horizontal="center" vertical="center"/>
    </xf>
    <xf numFmtId="0" fontId="0" fillId="0" borderId="22" xfId="0" applyBorder="1" applyAlignment="1">
      <alignment horizontal="center"/>
    </xf>
    <xf numFmtId="0" fontId="0" fillId="0" borderId="23" xfId="0" applyBorder="1"/>
    <xf numFmtId="0" fontId="8" fillId="0" borderId="23"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7" fillId="0" borderId="25"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7" fillId="0" borderId="0" xfId="0" applyFont="1" applyBorder="1" applyAlignment="1">
      <alignment horizontal="right"/>
    </xf>
    <xf numFmtId="0" fontId="8" fillId="0" borderId="16" xfId="0" applyFont="1" applyBorder="1" applyAlignment="1">
      <alignment horizontal="center" vertical="center"/>
    </xf>
    <xf numFmtId="0" fontId="8" fillId="0" borderId="39" xfId="0" applyFont="1" applyBorder="1" applyAlignment="1">
      <alignment horizontal="center" vertical="center"/>
    </xf>
    <xf numFmtId="0" fontId="0" fillId="2" borderId="20" xfId="0" applyFill="1" applyBorder="1"/>
    <xf numFmtId="0" fontId="0" fillId="2" borderId="21" xfId="0" applyFill="1" applyBorder="1"/>
    <xf numFmtId="0" fontId="7" fillId="0" borderId="29" xfId="0" applyFont="1" applyBorder="1" applyAlignment="1">
      <alignment horizontal="center"/>
    </xf>
    <xf numFmtId="0" fontId="0" fillId="0" borderId="1"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2" xfId="0" applyFont="1" applyBorder="1" applyAlignment="1">
      <alignment horizontal="center"/>
    </xf>
    <xf numFmtId="0" fontId="0" fillId="0" borderId="32" xfId="0" applyFont="1" applyBorder="1" applyAlignment="1">
      <alignment horizontal="center" wrapText="1"/>
    </xf>
    <xf numFmtId="0" fontId="0" fillId="0" borderId="33" xfId="0" applyFont="1" applyBorder="1" applyAlignment="1">
      <alignment horizontal="center" wrapText="1"/>
    </xf>
    <xf numFmtId="0" fontId="8" fillId="0" borderId="44"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8" fillId="0" borderId="36"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8" fillId="0" borderId="40" xfId="0" applyFont="1" applyBorder="1" applyAlignment="1">
      <alignment horizontal="center" vertical="center"/>
    </xf>
    <xf numFmtId="0" fontId="10" fillId="0" borderId="0" xfId="0" applyFont="1"/>
    <xf numFmtId="0" fontId="11" fillId="0" borderId="0" xfId="0" applyFont="1" applyAlignment="1">
      <alignment horizontal="left"/>
    </xf>
    <xf numFmtId="0" fontId="10" fillId="0" borderId="41" xfId="0" applyFont="1" applyBorder="1" applyAlignment="1">
      <alignment horizontal="center"/>
    </xf>
    <xf numFmtId="0" fontId="10" fillId="0" borderId="42" xfId="0" applyFont="1" applyBorder="1" applyAlignment="1">
      <alignment horizontal="center"/>
    </xf>
    <xf numFmtId="0" fontId="10" fillId="0" borderId="43" xfId="0" applyFont="1" applyBorder="1" applyAlignment="1">
      <alignment horizontal="center"/>
    </xf>
    <xf numFmtId="0" fontId="12" fillId="0" borderId="31" xfId="0" applyFont="1" applyBorder="1" applyAlignment="1">
      <alignment horizontal="center"/>
    </xf>
    <xf numFmtId="0" fontId="12" fillId="0" borderId="32" xfId="0" applyFont="1" applyBorder="1" applyAlignment="1">
      <alignment horizontal="center"/>
    </xf>
    <xf numFmtId="0" fontId="13" fillId="0" borderId="32" xfId="0" applyFont="1" applyBorder="1" applyAlignment="1">
      <alignment horizontal="center"/>
    </xf>
    <xf numFmtId="0" fontId="12" fillId="0" borderId="33" xfId="0" applyFont="1" applyBorder="1" applyAlignment="1">
      <alignment horizontal="center"/>
    </xf>
    <xf numFmtId="0" fontId="10" fillId="0" borderId="34" xfId="0" applyFont="1" applyBorder="1" applyAlignment="1">
      <alignment horizontal="center"/>
    </xf>
    <xf numFmtId="0" fontId="10" fillId="0" borderId="28" xfId="0" applyFont="1" applyBorder="1"/>
    <xf numFmtId="0" fontId="13" fillId="0" borderId="28" xfId="0" applyFont="1" applyBorder="1" applyAlignment="1">
      <alignment horizontal="center" vertical="center"/>
    </xf>
    <xf numFmtId="0" fontId="12" fillId="0" borderId="28" xfId="0" applyFont="1" applyBorder="1" applyAlignment="1">
      <alignment horizontal="center" vertical="center"/>
    </xf>
    <xf numFmtId="0" fontId="12" fillId="0" borderId="35" xfId="0" applyFont="1" applyBorder="1" applyAlignment="1">
      <alignment horizontal="center" vertical="center"/>
    </xf>
    <xf numFmtId="0" fontId="10" fillId="0" borderId="36" xfId="0" applyFont="1" applyBorder="1" applyAlignment="1">
      <alignment horizontal="center"/>
    </xf>
    <xf numFmtId="0" fontId="10" fillId="0" borderId="16" xfId="0" applyFont="1" applyBorder="1"/>
    <xf numFmtId="0" fontId="13" fillId="0" borderId="16" xfId="0" applyFont="1" applyBorder="1" applyAlignment="1">
      <alignment horizontal="center" vertical="center"/>
    </xf>
    <xf numFmtId="0" fontId="12" fillId="0" borderId="16" xfId="0" applyFont="1" applyBorder="1" applyAlignment="1">
      <alignment horizontal="center" vertical="center"/>
    </xf>
    <xf numFmtId="0" fontId="12" fillId="0" borderId="37" xfId="0" applyFont="1" applyBorder="1" applyAlignment="1">
      <alignment horizontal="center" vertical="center"/>
    </xf>
    <xf numFmtId="0" fontId="10" fillId="0" borderId="38" xfId="0" applyFont="1" applyBorder="1" applyAlignment="1">
      <alignment horizontal="center"/>
    </xf>
    <xf numFmtId="0" fontId="10" fillId="0" borderId="39" xfId="0" applyFont="1" applyBorder="1"/>
    <xf numFmtId="0" fontId="13" fillId="0" borderId="39"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14" fillId="0" borderId="0" xfId="0" applyFont="1" applyBorder="1" applyAlignment="1">
      <alignment horizontal="right"/>
    </xf>
    <xf numFmtId="0" fontId="10" fillId="0" borderId="0" xfId="0" applyFont="1" applyBorder="1"/>
    <xf numFmtId="0" fontId="14" fillId="0" borderId="0" xfId="0" applyFont="1" applyBorder="1"/>
    <xf numFmtId="9" fontId="12" fillId="0" borderId="0" xfId="2" applyFont="1" applyAlignment="1">
      <alignment horizontal="right" vertical="center"/>
    </xf>
    <xf numFmtId="0" fontId="14" fillId="0" borderId="29" xfId="0" applyFont="1" applyBorder="1" applyAlignment="1">
      <alignment horizontal="center"/>
    </xf>
    <xf numFmtId="0" fontId="10" fillId="0" borderId="1" xfId="0" applyFont="1" applyBorder="1" applyAlignment="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10" fillId="0" borderId="32" xfId="0" applyFont="1" applyBorder="1" applyAlignment="1">
      <alignment horizontal="center"/>
    </xf>
    <xf numFmtId="0" fontId="10" fillId="0" borderId="32" xfId="0" applyFont="1" applyBorder="1" applyAlignment="1">
      <alignment horizontal="center" wrapText="1"/>
    </xf>
    <xf numFmtId="0" fontId="10" fillId="0" borderId="33" xfId="0" applyFont="1" applyBorder="1" applyAlignment="1">
      <alignment horizontal="center" wrapText="1"/>
    </xf>
    <xf numFmtId="0" fontId="13" fillId="0" borderId="44" xfId="0" applyFont="1" applyBorder="1" applyAlignment="1">
      <alignment horizontal="center" vertical="center"/>
    </xf>
    <xf numFmtId="0" fontId="13" fillId="0" borderId="45" xfId="0" applyFont="1" applyBorder="1" applyAlignment="1">
      <alignment horizontal="center" vertical="center"/>
    </xf>
    <xf numFmtId="0" fontId="13" fillId="0" borderId="46" xfId="0" applyFont="1"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40" xfId="0" applyFont="1" applyBorder="1" applyAlignment="1">
      <alignment horizontal="center" vertical="center"/>
    </xf>
    <xf numFmtId="0" fontId="14" fillId="0" borderId="41" xfId="0" applyFont="1" applyBorder="1" applyAlignment="1">
      <alignment horizontal="center"/>
    </xf>
    <xf numFmtId="0" fontId="14" fillId="0" borderId="42" xfId="0" applyFont="1" applyBorder="1" applyAlignment="1">
      <alignment horizontal="center"/>
    </xf>
    <xf numFmtId="0" fontId="10" fillId="0" borderId="20" xfId="0" applyFont="1" applyBorder="1" applyAlignment="1">
      <alignment horizontal="center"/>
    </xf>
    <xf numFmtId="0" fontId="10" fillId="0" borderId="0" xfId="0" applyFont="1" applyBorder="1" applyAlignment="1">
      <alignment horizontal="center"/>
    </xf>
    <xf numFmtId="0" fontId="10" fillId="0" borderId="21" xfId="0" applyFont="1" applyBorder="1" applyAlignment="1">
      <alignment horizontal="center"/>
    </xf>
    <xf numFmtId="0" fontId="13" fillId="0" borderId="20" xfId="0" applyFont="1" applyBorder="1" applyAlignment="1">
      <alignment horizontal="center" vertical="center"/>
    </xf>
    <xf numFmtId="0" fontId="10" fillId="0" borderId="0" xfId="0" applyFont="1" applyBorder="1" applyAlignment="1">
      <alignment horizontal="center" vertical="center"/>
    </xf>
    <xf numFmtId="0" fontId="13" fillId="0" borderId="21" xfId="0" applyFont="1" applyBorder="1" applyAlignment="1">
      <alignment horizontal="center" vertical="center"/>
    </xf>
    <xf numFmtId="0" fontId="12" fillId="0" borderId="0" xfId="0" applyFont="1" applyBorder="1" applyAlignment="1">
      <alignment horizontal="center" vertical="center"/>
    </xf>
    <xf numFmtId="0" fontId="13" fillId="0" borderId="0" xfId="0" applyFont="1" applyBorder="1" applyAlignment="1">
      <alignment horizontal="center" vertical="center"/>
    </xf>
    <xf numFmtId="0" fontId="12" fillId="0" borderId="0" xfId="0" applyFont="1" applyBorder="1" applyAlignment="1">
      <alignment horizontal="center"/>
    </xf>
    <xf numFmtId="0" fontId="13" fillId="0" borderId="0" xfId="0" applyFont="1" applyBorder="1" applyAlignment="1">
      <alignment horizontal="center"/>
    </xf>
    <xf numFmtId="2" fontId="12" fillId="0" borderId="29" xfId="0" applyNumberFormat="1" applyFont="1" applyBorder="1" applyAlignment="1">
      <alignment horizontal="center"/>
    </xf>
    <xf numFmtId="2" fontId="10" fillId="0" borderId="1" xfId="0" applyNumberFormat="1" applyFont="1" applyBorder="1" applyAlignment="1">
      <alignment horizontal="center"/>
    </xf>
    <xf numFmtId="2" fontId="10" fillId="0" borderId="20" xfId="0" applyNumberFormat="1" applyFont="1" applyBorder="1" applyAlignment="1">
      <alignment horizontal="center"/>
    </xf>
    <xf numFmtId="2" fontId="12" fillId="0" borderId="0" xfId="0" applyNumberFormat="1" applyFont="1" applyBorder="1" applyAlignment="1">
      <alignment horizontal="center"/>
    </xf>
    <xf numFmtId="2" fontId="10" fillId="0" borderId="0" xfId="0" applyNumberFormat="1" applyFont="1" applyBorder="1" applyAlignment="1">
      <alignment horizontal="center"/>
    </xf>
    <xf numFmtId="0" fontId="10" fillId="0" borderId="20" xfId="0" applyFont="1" applyBorder="1"/>
    <xf numFmtId="0" fontId="10" fillId="0" borderId="21" xfId="0" applyFont="1" applyBorder="1"/>
    <xf numFmtId="0" fontId="10" fillId="0" borderId="22" xfId="0" applyFont="1" applyBorder="1"/>
    <xf numFmtId="0" fontId="10" fillId="0" borderId="23" xfId="0" applyFont="1" applyBorder="1"/>
    <xf numFmtId="0" fontId="10" fillId="0" borderId="24" xfId="0" applyFont="1" applyBorder="1"/>
    <xf numFmtId="0" fontId="10" fillId="0" borderId="28" xfId="0" applyFont="1" applyBorder="1" applyAlignment="1">
      <alignment horizontal="center"/>
    </xf>
    <xf numFmtId="0" fontId="10" fillId="0" borderId="16" xfId="0" applyFont="1" applyBorder="1" applyAlignment="1">
      <alignment horizontal="center"/>
    </xf>
    <xf numFmtId="0" fontId="10" fillId="0" borderId="39" xfId="0" applyFont="1" applyBorder="1" applyAlignment="1">
      <alignment horizontal="center"/>
    </xf>
    <xf numFmtId="9" fontId="10" fillId="0" borderId="0" xfId="2" applyFont="1" applyAlignment="1">
      <alignment horizontal="right" vertical="center"/>
    </xf>
    <xf numFmtId="0" fontId="0" fillId="0" borderId="3" xfId="0" applyBorder="1" applyAlignment="1">
      <alignment horizontal="left" vertical="top" wrapText="1" indent="3"/>
    </xf>
    <xf numFmtId="0" fontId="0" fillId="0" borderId="0" xfId="0" applyAlignment="1"/>
  </cellXfs>
  <cellStyles count="257">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
  <sheetViews>
    <sheetView tabSelected="1" showRuler="0" workbookViewId="0"/>
  </sheetViews>
  <sheetFormatPr baseColWidth="10" defaultRowHeight="15" outlineLevelCol="1" x14ac:dyDescent="0"/>
  <cols>
    <col min="2" max="2" width="12.83203125" customWidth="1"/>
    <col min="3" max="3" width="3.1640625" bestFit="1" customWidth="1"/>
    <col min="4" max="4" width="9" style="5" bestFit="1" customWidth="1"/>
    <col min="5" max="5" width="8.33203125" bestFit="1" customWidth="1"/>
    <col min="6" max="6" width="7.5" bestFit="1" customWidth="1"/>
    <col min="7" max="7" width="7.6640625" bestFit="1" customWidth="1"/>
    <col min="8" max="8" width="2.1640625" customWidth="1"/>
    <col min="9" max="9" width="5.33203125" customWidth="1" outlineLevel="1"/>
    <col min="10" max="10" width="4.83203125" bestFit="1" customWidth="1" outlineLevel="1"/>
    <col min="11" max="11" width="5" bestFit="1" customWidth="1" outlineLevel="1"/>
    <col min="12" max="12" width="4.83203125" bestFit="1" customWidth="1" outlineLevel="1"/>
    <col min="13" max="13" width="5" bestFit="1" customWidth="1" outlineLevel="1"/>
    <col min="14" max="14" width="5" style="5" bestFit="1" customWidth="1" outlineLevel="1"/>
    <col min="15" max="15" width="7.33203125" style="5" bestFit="1" customWidth="1" outlineLevel="1"/>
    <col min="16" max="17" width="7.5" style="5" bestFit="1" customWidth="1" outlineLevel="1"/>
    <col min="18" max="18" width="7.33203125" style="5" bestFit="1" customWidth="1" outlineLevel="1"/>
    <col min="19" max="19" width="9.83203125" style="5" customWidth="1" outlineLevel="1"/>
    <col min="20" max="20" width="2.5" customWidth="1" outlineLevel="1"/>
    <col min="21" max="21" width="2.6640625" customWidth="1" outlineLevel="1"/>
    <col min="22" max="26" width="8" customWidth="1" outlineLevel="1"/>
    <col min="27" max="27" width="2.33203125" customWidth="1" outlineLevel="1"/>
    <col min="28" max="28" width="2.5" customWidth="1" outlineLevel="1"/>
    <col min="29" max="29" width="8.33203125" style="5" customWidth="1" outlineLevel="1"/>
    <col min="30" max="31" width="7.5" customWidth="1" outlineLevel="1"/>
    <col min="32" max="32" width="7.6640625" customWidth="1" outlineLevel="1"/>
    <col min="33" max="33" width="7.1640625" customWidth="1" outlineLevel="1"/>
    <col min="34" max="34" width="9" customWidth="1" outlineLevel="1"/>
    <col min="35" max="35" width="2.1640625" customWidth="1" outlineLevel="1"/>
    <col min="36" max="38" width="12.6640625" customWidth="1"/>
    <col min="39" max="39" width="12.6640625" style="44" customWidth="1"/>
    <col min="40" max="40" width="2.5" customWidth="1"/>
  </cols>
  <sheetData>
    <row r="1" spans="1:40" ht="18">
      <c r="A1" s="26" t="s">
        <v>22</v>
      </c>
    </row>
    <row r="2" spans="1:40" ht="18">
      <c r="A2" s="26"/>
    </row>
    <row r="3" spans="1:40">
      <c r="F3" s="1" t="s">
        <v>23</v>
      </c>
    </row>
    <row r="4" spans="1:40">
      <c r="B4" s="3" t="s">
        <v>49</v>
      </c>
      <c r="C4" s="3"/>
      <c r="D4" s="14">
        <v>2000</v>
      </c>
      <c r="F4" t="str">
        <f>B4 &amp;" = [" &amp; IF(ISBLANK(D12),,$C$12 &amp; ",") &amp; IF(ISBLANK(D13),, $C$13 &amp; ",") &amp; IF(ISBLANK(D14),, $C$14 &amp; ",") &amp; IF(ISBLANK(D15),,$C$15 &amp; ",") &amp; IF(ISBLANK(D16),,$C$16 &amp; ",") &amp; IF(ISBLANK(D17),,$C$17 &amp; ",") &amp; IF(ISBLANK(D18),,$C$18 &amp; ",") &amp; IF(ISBLANK(D19),,$C$19 &amp; ",") &amp; IF(ISBLANK(D20),,$C$20 &amp; ",") &amp; IF(ISBLANK(D21),,$C$21 &amp; ",") &amp; IF(ISBLANK(D22),,$C$22 &amp; ",") &amp; IF(ISBLANK(D23),,$C$23 &amp; ",") &amp; IF(ISBLANK(D24),,$C$24 &amp; ",") &amp; IF(ISBLANK(D25),,$C$25 &amp; ",") &amp; IF(ISBLANK(D26),,$C$26 &amp; ",") &amp; IF(ISBLANK(D27),,$C$27 &amp; ",")&amp; IF(ISBLANK(D28),,$C$28) &amp; "]"</f>
        <v>roomA = [2,3,7,8,9,10,12,14,15,16,17]</v>
      </c>
    </row>
    <row r="5" spans="1:40">
      <c r="B5" s="3" t="s">
        <v>50</v>
      </c>
      <c r="C5" s="3"/>
      <c r="D5" s="14">
        <v>2375</v>
      </c>
      <c r="F5" t="str">
        <f>B5 &amp;" = [" &amp; IF(ISBLANK(E12),,$C$12 &amp; ",") &amp; IF(ISBLANK(E13),, $C$13 &amp; ",") &amp; IF(ISBLANK(E14),, $C$14 &amp; ",") &amp; IF(ISBLANK(E15),,$C$15 &amp; ",") &amp; IF(ISBLANK(E16),,$C$16 &amp; ",") &amp; IF(ISBLANK(E17),,$C$17 &amp; ",") &amp; IF(ISBLANK(E18),,$C$18 &amp; ",") &amp; IF(ISBLANK(E19),,$C$19 &amp; ",") &amp; IF(ISBLANK(E20),,$C$20 &amp; ",") &amp; IF(ISBLANK(E21),,$C$21 &amp; ",") &amp; IF(ISBLANK(E22),,$C$22 &amp; ",") &amp; IF(ISBLANK(E23),,$C$23 &amp; ",") &amp; IF(ISBLANK(E24),,$C$24 &amp; ",") &amp; IF(ISBLANK(E25),,$C$25 &amp; ",") &amp; IF(ISBLANK(E26),,$C$26 &amp; ",") &amp; IF(ISBLANK(E27),,$C$27 &amp; ",")&amp; IF(ISBLANK(E28),,$C$28) &amp; "]"</f>
        <v>roomB = [2,3,4,5,8,9,10,11,13,14,16,17]</v>
      </c>
    </row>
    <row r="6" spans="1:40">
      <c r="B6" s="3" t="s">
        <v>51</v>
      </c>
      <c r="C6" s="3"/>
      <c r="D6" s="14">
        <v>2875</v>
      </c>
      <c r="F6" t="str">
        <f>B6 &amp;" = [" &amp; IF(ISBLANK(F12),,$C$12 &amp; ",") &amp; IF(ISBLANK(F13),, $C$13 &amp; ",") &amp; IF(ISBLANK(F14),, $C$14 &amp; ",") &amp; IF(ISBLANK(F15),,$C$15 &amp; ",") &amp; IF(ISBLANK(F16),,$C$16 &amp; ",") &amp; IF(ISBLANK(F17),,$C$17 &amp; ",") &amp; IF(ISBLANK(F18),,$C$18 &amp; ",") &amp; IF(ISBLANK(F19),,$C$19 &amp; ",") &amp; IF(ISBLANK(F20),,$C$20 &amp; ",") &amp; IF(ISBLANK(F21),,$C$21 &amp; ",") &amp; IF(ISBLANK(F22),,$C$22 &amp; ",") &amp; IF(ISBLANK(F23),,$C$23 &amp; ",") &amp; IF(ISBLANK(F24),,$C$24 &amp; ",") &amp; IF(ISBLANK(F25),,$C$25 &amp; ",") &amp; IF(ISBLANK(F26),,$C$26 &amp; ",") &amp; IF(ISBLANK(F27),,$C$27 &amp; ",")&amp; IF(ISBLANK(F28),,$C$28) &amp; "]"</f>
        <v>roomC = [1,3,4,5,6,7,9,10,11,13,14,17]</v>
      </c>
    </row>
    <row r="7" spans="1:40" s="13" customFormat="1">
      <c r="B7" s="3" t="s">
        <v>52</v>
      </c>
      <c r="C7" s="3"/>
      <c r="D7" s="15">
        <v>3375</v>
      </c>
      <c r="F7" t="str">
        <f>B7 &amp;" = [" &amp; IF(ISBLANK(G12),,$C$12 &amp; ",") &amp; IF(ISBLANK(G13),, $C$13 &amp; ",") &amp; IF(ISBLANK(G14),, $C$14 &amp; ",") &amp; IF(ISBLANK(G15),,$C$15 &amp; ",") &amp; IF(ISBLANK(G16),,$C$16 &amp; ",") &amp; IF(ISBLANK(G17),,$C$17 &amp; ",") &amp; IF(ISBLANK(G18),,$C$18 &amp; ",") &amp; IF(ISBLANK(G19),,$C$19 &amp; ",") &amp; IF(ISBLANK(G20),,$C$20 &amp; ",") &amp; IF(ISBLANK(G21),,$C$21 &amp; ",") &amp; IF(ISBLANK(G22),,$C$22 &amp; ",") &amp; IF(ISBLANK(G23),,$C$23 &amp; ",") &amp; IF(ISBLANK(G24),,$C$24 &amp; ",") &amp; IF(ISBLANK(G25),,$C$25 &amp; ",") &amp; IF(ISBLANK(G26),,$C$26 &amp; ",") &amp; IF(ISBLANK(G27),,$C$27 &amp; ",")&amp; IF(ISBLANK(G28),,$C$28) &amp; "]"</f>
        <v>roomD = [1,5,6,7,10,11,13,17]</v>
      </c>
      <c r="N7" s="27"/>
      <c r="O7" s="27"/>
      <c r="P7" s="27"/>
      <c r="Q7" s="27"/>
      <c r="R7" s="27"/>
      <c r="S7" s="27"/>
      <c r="AC7" s="27"/>
    </row>
    <row r="8" spans="1:40" s="13" customFormat="1">
      <c r="B8" s="3"/>
      <c r="C8" s="3"/>
      <c r="D8" s="16"/>
      <c r="E8"/>
      <c r="N8" s="27"/>
      <c r="O8" s="27"/>
      <c r="P8" s="27"/>
      <c r="Q8" s="27"/>
      <c r="R8" s="27"/>
      <c r="S8" s="27"/>
      <c r="AC8" s="27"/>
    </row>
    <row r="9" spans="1:40" s="13" customFormat="1" ht="16" thickBot="1">
      <c r="B9"/>
      <c r="C9"/>
      <c r="H9" s="23"/>
      <c r="I9" s="37" t="s">
        <v>45</v>
      </c>
      <c r="N9" s="27"/>
      <c r="O9" s="27"/>
      <c r="P9" s="27"/>
      <c r="Q9" s="27"/>
      <c r="R9" s="27"/>
      <c r="S9" s="27"/>
      <c r="T9" s="23"/>
      <c r="AB9" s="23"/>
      <c r="AC9" s="27"/>
      <c r="AI9" s="23"/>
      <c r="AN9" s="23"/>
    </row>
    <row r="10" spans="1:40" ht="16" thickBot="1">
      <c r="B10" s="2"/>
      <c r="C10" s="2"/>
      <c r="D10" s="89" t="s">
        <v>21</v>
      </c>
      <c r="E10" s="90"/>
      <c r="F10" s="90"/>
      <c r="G10" s="91"/>
      <c r="H10" s="24"/>
      <c r="I10" s="97" t="s">
        <v>25</v>
      </c>
      <c r="J10" s="98"/>
      <c r="K10" s="98"/>
      <c r="L10" s="98"/>
      <c r="M10" s="98"/>
      <c r="N10" s="98"/>
      <c r="O10" s="98"/>
      <c r="P10" s="98"/>
      <c r="Q10" s="98"/>
      <c r="R10" s="98"/>
      <c r="S10" s="99"/>
      <c r="T10" s="24"/>
      <c r="U10" s="47" t="s">
        <v>31</v>
      </c>
      <c r="V10" s="47"/>
      <c r="W10" s="48"/>
      <c r="X10" s="48"/>
      <c r="Y10" s="48"/>
      <c r="Z10" s="48"/>
      <c r="AA10" s="48"/>
      <c r="AB10" s="24"/>
      <c r="AC10" s="52" t="s">
        <v>60</v>
      </c>
      <c r="AD10" s="48"/>
      <c r="AE10" s="48"/>
      <c r="AF10" s="48"/>
      <c r="AG10" s="65"/>
      <c r="AH10" s="66"/>
      <c r="AI10" s="24"/>
      <c r="AJ10" s="74" t="s">
        <v>63</v>
      </c>
      <c r="AK10" s="48"/>
      <c r="AL10" s="48"/>
      <c r="AM10" s="48"/>
      <c r="AN10" s="24"/>
    </row>
    <row r="11" spans="1:40" ht="32" thickTop="1" thickBot="1">
      <c r="B11" s="75" t="s">
        <v>57</v>
      </c>
      <c r="C11" s="76" t="s">
        <v>58</v>
      </c>
      <c r="D11" s="77" t="s">
        <v>27</v>
      </c>
      <c r="E11" s="76" t="s">
        <v>28</v>
      </c>
      <c r="F11" s="76" t="s">
        <v>29</v>
      </c>
      <c r="G11" s="78" t="s">
        <v>30</v>
      </c>
      <c r="H11" s="95"/>
      <c r="I11" s="100" t="s">
        <v>34</v>
      </c>
      <c r="J11" s="101" t="s">
        <v>35</v>
      </c>
      <c r="K11" s="101" t="s">
        <v>36</v>
      </c>
      <c r="L11" s="101" t="s">
        <v>37</v>
      </c>
      <c r="M11" s="101" t="s">
        <v>38</v>
      </c>
      <c r="N11" s="102" t="s">
        <v>39</v>
      </c>
      <c r="O11" s="103" t="s">
        <v>40</v>
      </c>
      <c r="P11" s="103" t="s">
        <v>41</v>
      </c>
      <c r="Q11" s="103" t="s">
        <v>42</v>
      </c>
      <c r="R11" s="103" t="s">
        <v>43</v>
      </c>
      <c r="S11" s="104" t="s">
        <v>44</v>
      </c>
      <c r="T11" s="96"/>
      <c r="U11" s="4"/>
      <c r="V11" s="4"/>
      <c r="W11" s="4"/>
      <c r="X11" s="4"/>
      <c r="Y11" s="4"/>
      <c r="Z11" s="4"/>
      <c r="AA11" s="4"/>
      <c r="AB11" s="24"/>
      <c r="AC11" s="8" t="s">
        <v>0</v>
      </c>
      <c r="AD11" s="4" t="s">
        <v>1</v>
      </c>
      <c r="AE11" s="4" t="s">
        <v>2</v>
      </c>
      <c r="AF11" s="4" t="s">
        <v>3</v>
      </c>
      <c r="AG11" s="17" t="s">
        <v>26</v>
      </c>
      <c r="AH11" s="22" t="s">
        <v>24</v>
      </c>
      <c r="AI11" s="24"/>
      <c r="AJ11" s="41" t="s">
        <v>53</v>
      </c>
      <c r="AK11" s="41" t="s">
        <v>54</v>
      </c>
      <c r="AL11" s="41" t="s">
        <v>56</v>
      </c>
      <c r="AM11" s="41" t="s">
        <v>55</v>
      </c>
      <c r="AN11" s="24"/>
    </row>
    <row r="12" spans="1:40" ht="17" thickTop="1" thickBot="1">
      <c r="B12" s="79" t="s">
        <v>10</v>
      </c>
      <c r="C12" s="80">
        <v>1</v>
      </c>
      <c r="D12" s="81"/>
      <c r="E12" s="82"/>
      <c r="F12" s="82" t="s">
        <v>20</v>
      </c>
      <c r="G12" s="83" t="s">
        <v>20</v>
      </c>
      <c r="H12" s="95"/>
      <c r="I12" s="105">
        <f>IF(OR(ISBLANK($D12), ISBLANK(E12)), , 1)</f>
        <v>0</v>
      </c>
      <c r="J12" s="106">
        <f>IF(OR(ISBLANK($D12), ISBLANK(F12)), , 1)</f>
        <v>0</v>
      </c>
      <c r="K12" s="106">
        <f>IF(OR(ISBLANK($D12), ISBLANK(G12)), , 1)</f>
        <v>0</v>
      </c>
      <c r="L12" s="106">
        <f>IF(OR(ISBLANK($E12), ISBLANK(F12)), , 1)</f>
        <v>0</v>
      </c>
      <c r="M12" s="106">
        <f>IF(OR(ISBLANK($E12), ISBLANK(G12)), , 1)</f>
        <v>0</v>
      </c>
      <c r="N12" s="106">
        <f>IF(OR(ISBLANK($F12), ISBLANK(G12)), , 1)</f>
        <v>1</v>
      </c>
      <c r="O12" s="106">
        <f>IF(OR(ISBLANK($D12), ISBLANK(E12), ISBLANK(F12)), , 1)</f>
        <v>0</v>
      </c>
      <c r="P12" s="106">
        <f>IF(OR(ISBLANK($D12), ISBLANK(E12), ISBLANK(G12)), , 1)</f>
        <v>0</v>
      </c>
      <c r="Q12" s="106">
        <f>IF(OR(ISBLANK($D12), ISBLANK(F12), ISBLANK(G12)), , 1)</f>
        <v>0</v>
      </c>
      <c r="R12" s="106">
        <f>IF(OR(ISBLANK($E12), ISBLANK(F12), ISBLANK(G12)), , 1)</f>
        <v>0</v>
      </c>
      <c r="S12" s="107">
        <f>IF(OR(ISBLANK($D12), ISBLANK(E12), ISBLANK(F12), ISBLANK(G12)), , 1)</f>
        <v>0</v>
      </c>
      <c r="T12" s="96"/>
      <c r="U12" s="9"/>
      <c r="V12" s="51" t="s">
        <v>33</v>
      </c>
      <c r="W12" s="50"/>
      <c r="X12" s="50"/>
      <c r="Y12" s="50"/>
      <c r="Z12" s="50"/>
      <c r="AA12" s="9"/>
      <c r="AB12" s="24"/>
      <c r="AC12" s="28">
        <f t="shared" ref="AC12:AC28" si="0">IF(ISBLANK(D12),,1/D$29)</f>
        <v>0</v>
      </c>
      <c r="AD12" s="11">
        <f t="shared" ref="AD12:AD28" si="1">IF(ISBLANK(E12),,1/E$29)</f>
        <v>0</v>
      </c>
      <c r="AE12" s="11">
        <f t="shared" ref="AE12:AE28" si="2">IF(ISBLANK(F12),,1/F$29)</f>
        <v>8.3333333333333329E-2</v>
      </c>
      <c r="AF12" s="11">
        <f t="shared" ref="AF12:AF28" si="3">IF(ISBLANK(G12),,1/G$29)</f>
        <v>0.125</v>
      </c>
      <c r="AG12" s="18">
        <f>1 - (1-AC12)*(1-AD12)*(1-AE12)*(1-AF12)</f>
        <v>0.19791666666666674</v>
      </c>
      <c r="AH12" s="20">
        <f t="shared" ref="AH12:AH28" si="4">($D$4*AC12+$D$5*AD12+$D$6*AE12+$D$7*AF12)/AG12</f>
        <v>3342.1052631578932</v>
      </c>
      <c r="AI12" s="24"/>
      <c r="AJ12" s="42">
        <v>0.23280000000000001</v>
      </c>
      <c r="AK12" s="42">
        <v>0.19700000000000001</v>
      </c>
      <c r="AL12" s="42">
        <v>0.2087</v>
      </c>
      <c r="AM12" s="45">
        <v>0.21809999999999999</v>
      </c>
      <c r="AN12" s="24"/>
    </row>
    <row r="13" spans="1:40" ht="16" thickBot="1">
      <c r="B13" s="79" t="s">
        <v>8</v>
      </c>
      <c r="C13" s="80">
        <f>C12+1</f>
        <v>2</v>
      </c>
      <c r="D13" s="81" t="s">
        <v>20</v>
      </c>
      <c r="E13" s="82" t="s">
        <v>20</v>
      </c>
      <c r="F13" s="82"/>
      <c r="G13" s="83"/>
      <c r="H13" s="95"/>
      <c r="I13" s="108">
        <f t="shared" ref="I13:I28" si="5">IF(OR(ISBLANK($D13), ISBLANK(E13)), , 1)</f>
        <v>1</v>
      </c>
      <c r="J13" s="93">
        <f t="shared" ref="J13:J28" si="6">IF(OR(ISBLANK($D13), ISBLANK(F13)), , 1)</f>
        <v>0</v>
      </c>
      <c r="K13" s="93">
        <f t="shared" ref="K13:K28" si="7">IF(OR(ISBLANK($D13), ISBLANK(G13)), , 1)</f>
        <v>0</v>
      </c>
      <c r="L13" s="93">
        <f t="shared" ref="L13:L28" si="8">IF(OR(ISBLANK($E13), ISBLANK(F13)), , 1)</f>
        <v>0</v>
      </c>
      <c r="M13" s="93">
        <f t="shared" ref="M13:M28" si="9">IF(OR(ISBLANK($E13), ISBLANK(G13)), , 1)</f>
        <v>0</v>
      </c>
      <c r="N13" s="93">
        <f t="shared" ref="N13:N28" si="10">IF(OR(ISBLANK($F13), ISBLANK(G13)), , 1)</f>
        <v>0</v>
      </c>
      <c r="O13" s="93">
        <f t="shared" ref="O13:O28" si="11">IF(OR(ISBLANK($D13), ISBLANK(E13), ISBLANK(F13)), , 1)</f>
        <v>0</v>
      </c>
      <c r="P13" s="93">
        <f t="shared" ref="P13:P28" si="12">IF(OR(ISBLANK($D13), ISBLANK(E13), ISBLANK(G13)), , 1)</f>
        <v>0</v>
      </c>
      <c r="Q13" s="93">
        <f t="shared" ref="Q13:Q28" si="13">IF(OR(ISBLANK($D13), ISBLANK(F13), ISBLANK(G13)), , 1)</f>
        <v>0</v>
      </c>
      <c r="R13" s="93">
        <f t="shared" ref="R13:R28" si="14">IF(OR(ISBLANK($E13), ISBLANK(F13), ISBLANK(G13)), , 1)</f>
        <v>0</v>
      </c>
      <c r="S13" s="109">
        <f t="shared" ref="S13:S28" si="15">IF(OR(ISBLANK($D13), ISBLANK(E13), ISBLANK(F13), ISBLANK(G13)), , 1)</f>
        <v>0</v>
      </c>
      <c r="T13" s="96"/>
      <c r="U13" s="9"/>
      <c r="V13" s="49" t="s">
        <v>32</v>
      </c>
      <c r="W13" s="50"/>
      <c r="X13" s="50"/>
      <c r="Y13" s="50"/>
      <c r="Z13" s="50"/>
      <c r="AA13" s="9"/>
      <c r="AB13" s="24"/>
      <c r="AC13" s="28">
        <f t="shared" si="0"/>
        <v>9.0909090909090912E-2</v>
      </c>
      <c r="AD13" s="11">
        <f t="shared" si="1"/>
        <v>8.3333333333333329E-2</v>
      </c>
      <c r="AE13" s="11">
        <f t="shared" si="2"/>
        <v>0</v>
      </c>
      <c r="AF13" s="11">
        <f t="shared" si="3"/>
        <v>0</v>
      </c>
      <c r="AG13" s="18">
        <f t="shared" ref="AG13:AG28" si="16">1 - (1-AC13)*(1-AD13)*(1-AE13)*(1-AF13)</f>
        <v>0.16666666666666674</v>
      </c>
      <c r="AH13" s="20">
        <f t="shared" si="4"/>
        <v>2278.4090909090901</v>
      </c>
      <c r="AI13" s="24"/>
      <c r="AJ13" s="42">
        <v>0.17449999999999999</v>
      </c>
      <c r="AK13" s="42">
        <v>0.18579999999999999</v>
      </c>
      <c r="AL13" s="42">
        <v>0.1953</v>
      </c>
      <c r="AM13" s="45">
        <v>0.17549999999999999</v>
      </c>
      <c r="AN13" s="24"/>
    </row>
    <row r="14" spans="1:40" ht="16" thickBot="1">
      <c r="B14" s="79" t="s">
        <v>6</v>
      </c>
      <c r="C14" s="80">
        <f t="shared" ref="C14:C28" si="17">C13+1</f>
        <v>3</v>
      </c>
      <c r="D14" s="81" t="s">
        <v>20</v>
      </c>
      <c r="E14" s="82" t="s">
        <v>20</v>
      </c>
      <c r="F14" s="82" t="s">
        <v>20</v>
      </c>
      <c r="G14" s="83"/>
      <c r="H14" s="95"/>
      <c r="I14" s="108">
        <f t="shared" si="5"/>
        <v>1</v>
      </c>
      <c r="J14" s="93">
        <f t="shared" si="6"/>
        <v>1</v>
      </c>
      <c r="K14" s="93">
        <f t="shared" si="7"/>
        <v>0</v>
      </c>
      <c r="L14" s="93">
        <f t="shared" si="8"/>
        <v>1</v>
      </c>
      <c r="M14" s="93">
        <f t="shared" si="9"/>
        <v>0</v>
      </c>
      <c r="N14" s="93">
        <f t="shared" si="10"/>
        <v>0</v>
      </c>
      <c r="O14" s="93">
        <f t="shared" si="11"/>
        <v>1</v>
      </c>
      <c r="P14" s="93">
        <f t="shared" si="12"/>
        <v>0</v>
      </c>
      <c r="Q14" s="93">
        <f t="shared" si="13"/>
        <v>0</v>
      </c>
      <c r="R14" s="93">
        <f t="shared" si="14"/>
        <v>0</v>
      </c>
      <c r="S14" s="109">
        <f t="shared" si="15"/>
        <v>0</v>
      </c>
      <c r="T14" s="96"/>
      <c r="U14" s="9"/>
      <c r="V14" s="9"/>
      <c r="W14" s="9"/>
      <c r="X14" s="9"/>
      <c r="Y14" s="9"/>
      <c r="Z14" s="9"/>
      <c r="AA14" s="9"/>
      <c r="AB14" s="24"/>
      <c r="AC14" s="28">
        <f t="shared" si="0"/>
        <v>9.0909090909090912E-2</v>
      </c>
      <c r="AD14" s="11">
        <f t="shared" si="1"/>
        <v>8.3333333333333329E-2</v>
      </c>
      <c r="AE14" s="11">
        <f t="shared" si="2"/>
        <v>8.3333333333333329E-2</v>
      </c>
      <c r="AF14" s="11">
        <f t="shared" si="3"/>
        <v>0</v>
      </c>
      <c r="AG14" s="18">
        <f t="shared" si="16"/>
        <v>0.23611111111111116</v>
      </c>
      <c r="AH14" s="20">
        <f t="shared" si="4"/>
        <v>2622.9946524064162</v>
      </c>
      <c r="AI14" s="24"/>
      <c r="AJ14" s="42">
        <v>0.2414</v>
      </c>
      <c r="AK14" s="42">
        <v>0.26240000000000002</v>
      </c>
      <c r="AL14" s="42">
        <v>0.25380000000000003</v>
      </c>
      <c r="AM14" s="45">
        <v>0.26040000000000002</v>
      </c>
      <c r="AN14" s="24"/>
    </row>
    <row r="15" spans="1:40" ht="16" thickBot="1">
      <c r="B15" s="79" t="s">
        <v>12</v>
      </c>
      <c r="C15" s="80">
        <f t="shared" si="17"/>
        <v>4</v>
      </c>
      <c r="D15" s="81"/>
      <c r="E15" s="82" t="s">
        <v>20</v>
      </c>
      <c r="F15" s="82" t="s">
        <v>20</v>
      </c>
      <c r="G15" s="83"/>
      <c r="H15" s="95"/>
      <c r="I15" s="108">
        <f t="shared" si="5"/>
        <v>0</v>
      </c>
      <c r="J15" s="93">
        <f t="shared" si="6"/>
        <v>0</v>
      </c>
      <c r="K15" s="93">
        <f t="shared" si="7"/>
        <v>0</v>
      </c>
      <c r="L15" s="93">
        <f t="shared" si="8"/>
        <v>1</v>
      </c>
      <c r="M15" s="93">
        <f t="shared" si="9"/>
        <v>0</v>
      </c>
      <c r="N15" s="93">
        <f t="shared" si="10"/>
        <v>0</v>
      </c>
      <c r="O15" s="93">
        <f t="shared" si="11"/>
        <v>0</v>
      </c>
      <c r="P15" s="93">
        <f t="shared" si="12"/>
        <v>0</v>
      </c>
      <c r="Q15" s="93">
        <f t="shared" si="13"/>
        <v>0</v>
      </c>
      <c r="R15" s="93">
        <f t="shared" si="14"/>
        <v>0</v>
      </c>
      <c r="S15" s="109">
        <f t="shared" si="15"/>
        <v>0</v>
      </c>
      <c r="T15" s="96"/>
      <c r="U15" s="9"/>
      <c r="V15" s="5"/>
      <c r="W15" s="32" t="s">
        <v>27</v>
      </c>
      <c r="X15" s="32" t="s">
        <v>28</v>
      </c>
      <c r="Y15" s="32" t="s">
        <v>29</v>
      </c>
      <c r="Z15" s="32" t="s">
        <v>30</v>
      </c>
      <c r="AA15" s="9"/>
      <c r="AB15" s="24"/>
      <c r="AC15" s="28">
        <f t="shared" si="0"/>
        <v>0</v>
      </c>
      <c r="AD15" s="11">
        <f t="shared" si="1"/>
        <v>8.3333333333333329E-2</v>
      </c>
      <c r="AE15" s="11">
        <f t="shared" si="2"/>
        <v>8.3333333333333329E-2</v>
      </c>
      <c r="AF15" s="11">
        <f t="shared" si="3"/>
        <v>0</v>
      </c>
      <c r="AG15" s="18">
        <f t="shared" si="16"/>
        <v>0.15972222222222232</v>
      </c>
      <c r="AH15" s="20">
        <f t="shared" si="4"/>
        <v>2739.1304347826072</v>
      </c>
      <c r="AI15" s="24"/>
      <c r="AJ15" s="42">
        <v>0.1714</v>
      </c>
      <c r="AK15" s="42">
        <v>0.17169999999999999</v>
      </c>
      <c r="AL15" s="42">
        <v>0.1724</v>
      </c>
      <c r="AM15" s="45">
        <v>0.17630000000000001</v>
      </c>
      <c r="AN15" s="24"/>
    </row>
    <row r="16" spans="1:40" ht="16" thickBot="1">
      <c r="B16" s="79" t="s">
        <v>11</v>
      </c>
      <c r="C16" s="80">
        <f t="shared" si="17"/>
        <v>5</v>
      </c>
      <c r="D16" s="81"/>
      <c r="E16" s="82" t="s">
        <v>20</v>
      </c>
      <c r="F16" s="82" t="s">
        <v>20</v>
      </c>
      <c r="G16" s="83" t="s">
        <v>20</v>
      </c>
      <c r="H16" s="95"/>
      <c r="I16" s="108">
        <f t="shared" si="5"/>
        <v>0</v>
      </c>
      <c r="J16" s="93">
        <f t="shared" si="6"/>
        <v>0</v>
      </c>
      <c r="K16" s="93">
        <f t="shared" si="7"/>
        <v>0</v>
      </c>
      <c r="L16" s="93">
        <f t="shared" si="8"/>
        <v>1</v>
      </c>
      <c r="M16" s="93">
        <f t="shared" si="9"/>
        <v>1</v>
      </c>
      <c r="N16" s="93">
        <f t="shared" si="10"/>
        <v>1</v>
      </c>
      <c r="O16" s="93">
        <f t="shared" si="11"/>
        <v>0</v>
      </c>
      <c r="P16" s="93">
        <f t="shared" si="12"/>
        <v>0</v>
      </c>
      <c r="Q16" s="93">
        <f t="shared" si="13"/>
        <v>0</v>
      </c>
      <c r="R16" s="93">
        <f t="shared" si="14"/>
        <v>1</v>
      </c>
      <c r="S16" s="109">
        <f t="shared" si="15"/>
        <v>0</v>
      </c>
      <c r="T16" s="96"/>
      <c r="U16" s="9"/>
      <c r="V16" s="30" t="s">
        <v>27</v>
      </c>
      <c r="W16" s="34">
        <v>1</v>
      </c>
      <c r="X16" s="31">
        <f>I29/E29</f>
        <v>0.66666666666666663</v>
      </c>
      <c r="Y16" s="31">
        <f>J29/F29</f>
        <v>0.5</v>
      </c>
      <c r="Z16" s="31">
        <f>K29/G29</f>
        <v>0.375</v>
      </c>
      <c r="AA16" s="9"/>
      <c r="AB16" s="24"/>
      <c r="AC16" s="28">
        <f t="shared" si="0"/>
        <v>0</v>
      </c>
      <c r="AD16" s="11">
        <f t="shared" si="1"/>
        <v>8.3333333333333329E-2</v>
      </c>
      <c r="AE16" s="11">
        <f t="shared" si="2"/>
        <v>8.3333333333333329E-2</v>
      </c>
      <c r="AF16" s="11">
        <f t="shared" si="3"/>
        <v>0.125</v>
      </c>
      <c r="AG16" s="18">
        <f t="shared" si="16"/>
        <v>0.26475694444444453</v>
      </c>
      <c r="AH16" s="20">
        <f t="shared" si="4"/>
        <v>3245.9016393442612</v>
      </c>
      <c r="AI16" s="24"/>
      <c r="AJ16" s="42">
        <v>0.2984</v>
      </c>
      <c r="AK16" s="42">
        <v>0.27910000000000001</v>
      </c>
      <c r="AL16" s="42">
        <v>0.28899999999999998</v>
      </c>
      <c r="AM16" s="45">
        <v>0.28760000000000002</v>
      </c>
      <c r="AN16" s="24"/>
    </row>
    <row r="17" spans="2:40" ht="16" thickBot="1">
      <c r="B17" s="79" t="s">
        <v>9</v>
      </c>
      <c r="C17" s="80">
        <f t="shared" si="17"/>
        <v>6</v>
      </c>
      <c r="D17" s="81"/>
      <c r="E17" s="82"/>
      <c r="F17" s="82" t="s">
        <v>20</v>
      </c>
      <c r="G17" s="83" t="s">
        <v>20</v>
      </c>
      <c r="H17" s="95"/>
      <c r="I17" s="108">
        <f t="shared" si="5"/>
        <v>0</v>
      </c>
      <c r="J17" s="93">
        <f t="shared" si="6"/>
        <v>0</v>
      </c>
      <c r="K17" s="93">
        <f t="shared" si="7"/>
        <v>0</v>
      </c>
      <c r="L17" s="93">
        <f t="shared" si="8"/>
        <v>0</v>
      </c>
      <c r="M17" s="93">
        <f t="shared" si="9"/>
        <v>0</v>
      </c>
      <c r="N17" s="93">
        <f t="shared" si="10"/>
        <v>1</v>
      </c>
      <c r="O17" s="93">
        <f t="shared" si="11"/>
        <v>0</v>
      </c>
      <c r="P17" s="93">
        <f t="shared" si="12"/>
        <v>0</v>
      </c>
      <c r="Q17" s="93">
        <f t="shared" si="13"/>
        <v>0</v>
      </c>
      <c r="R17" s="93">
        <f t="shared" si="14"/>
        <v>0</v>
      </c>
      <c r="S17" s="109">
        <f t="shared" si="15"/>
        <v>0</v>
      </c>
      <c r="T17" s="96"/>
      <c r="U17" s="9"/>
      <c r="V17" s="30" t="s">
        <v>28</v>
      </c>
      <c r="W17" s="33">
        <f>I29/D29</f>
        <v>0.72727272727272729</v>
      </c>
      <c r="X17" s="35">
        <v>1</v>
      </c>
      <c r="Y17" s="31">
        <f>L29/F29</f>
        <v>0.75</v>
      </c>
      <c r="Z17" s="31">
        <f>M29/G29</f>
        <v>0.625</v>
      </c>
      <c r="AA17" s="9"/>
      <c r="AB17" s="24"/>
      <c r="AC17" s="28">
        <f t="shared" si="0"/>
        <v>0</v>
      </c>
      <c r="AD17" s="11">
        <f t="shared" si="1"/>
        <v>0</v>
      </c>
      <c r="AE17" s="11">
        <f t="shared" si="2"/>
        <v>8.3333333333333329E-2</v>
      </c>
      <c r="AF17" s="11">
        <f t="shared" si="3"/>
        <v>0.125</v>
      </c>
      <c r="AG17" s="18">
        <f t="shared" si="16"/>
        <v>0.19791666666666674</v>
      </c>
      <c r="AH17" s="20">
        <f t="shared" si="4"/>
        <v>3342.1052631578932</v>
      </c>
      <c r="AI17" s="24"/>
      <c r="AJ17" s="42">
        <v>0.23039999999999999</v>
      </c>
      <c r="AK17" s="42">
        <v>0.20549999999999999</v>
      </c>
      <c r="AL17" s="42">
        <v>0.21210000000000001</v>
      </c>
      <c r="AM17" s="45">
        <v>0.22209999999999999</v>
      </c>
      <c r="AN17" s="24"/>
    </row>
    <row r="18" spans="2:40" ht="16" thickBot="1">
      <c r="B18" s="79" t="s">
        <v>9</v>
      </c>
      <c r="C18" s="80">
        <f t="shared" si="17"/>
        <v>7</v>
      </c>
      <c r="D18" s="81" t="s">
        <v>20</v>
      </c>
      <c r="E18" s="82"/>
      <c r="F18" s="82" t="s">
        <v>20</v>
      </c>
      <c r="G18" s="83" t="s">
        <v>20</v>
      </c>
      <c r="H18" s="95"/>
      <c r="I18" s="108">
        <f t="shared" si="5"/>
        <v>0</v>
      </c>
      <c r="J18" s="93">
        <f t="shared" si="6"/>
        <v>1</v>
      </c>
      <c r="K18" s="93">
        <f t="shared" si="7"/>
        <v>1</v>
      </c>
      <c r="L18" s="93">
        <f t="shared" si="8"/>
        <v>0</v>
      </c>
      <c r="M18" s="93">
        <f t="shared" si="9"/>
        <v>0</v>
      </c>
      <c r="N18" s="93">
        <f t="shared" si="10"/>
        <v>1</v>
      </c>
      <c r="O18" s="93">
        <f t="shared" si="11"/>
        <v>0</v>
      </c>
      <c r="P18" s="93">
        <f t="shared" si="12"/>
        <v>0</v>
      </c>
      <c r="Q18" s="93">
        <f t="shared" si="13"/>
        <v>1</v>
      </c>
      <c r="R18" s="93">
        <f t="shared" si="14"/>
        <v>0</v>
      </c>
      <c r="S18" s="109">
        <f t="shared" si="15"/>
        <v>0</v>
      </c>
      <c r="T18" s="96"/>
      <c r="U18" s="9"/>
      <c r="V18" s="30" t="s">
        <v>29</v>
      </c>
      <c r="W18" s="33">
        <f>J29/D29</f>
        <v>0.54545454545454541</v>
      </c>
      <c r="X18" s="31">
        <f>L29/E29</f>
        <v>0.75</v>
      </c>
      <c r="Y18" s="35">
        <v>1</v>
      </c>
      <c r="Z18" s="31">
        <f>N29/G29</f>
        <v>1</v>
      </c>
      <c r="AA18" s="9"/>
      <c r="AB18" s="24"/>
      <c r="AC18" s="28">
        <f t="shared" si="0"/>
        <v>9.0909090909090912E-2</v>
      </c>
      <c r="AD18" s="11">
        <f t="shared" si="1"/>
        <v>0</v>
      </c>
      <c r="AE18" s="11">
        <f t="shared" si="2"/>
        <v>8.3333333333333329E-2</v>
      </c>
      <c r="AF18" s="11">
        <f t="shared" si="3"/>
        <v>0.125</v>
      </c>
      <c r="AG18" s="18">
        <f t="shared" si="16"/>
        <v>0.27083333333333337</v>
      </c>
      <c r="AH18" s="20">
        <f t="shared" si="4"/>
        <v>3113.6363636363631</v>
      </c>
      <c r="AI18" s="24"/>
      <c r="AJ18" s="42">
        <v>0.30509999999999998</v>
      </c>
      <c r="AK18" s="42">
        <v>0.28939999999999999</v>
      </c>
      <c r="AL18" s="42">
        <v>0.28839999999999999</v>
      </c>
      <c r="AM18" s="45">
        <v>0.30570000000000003</v>
      </c>
      <c r="AN18" s="24"/>
    </row>
    <row r="19" spans="2:40" ht="16" thickBot="1">
      <c r="B19" s="79" t="s">
        <v>5</v>
      </c>
      <c r="C19" s="80">
        <f t="shared" si="17"/>
        <v>8</v>
      </c>
      <c r="D19" s="81" t="s">
        <v>20</v>
      </c>
      <c r="E19" s="82" t="s">
        <v>20</v>
      </c>
      <c r="F19" s="82"/>
      <c r="G19" s="83"/>
      <c r="H19" s="95"/>
      <c r="I19" s="108">
        <f t="shared" si="5"/>
        <v>1</v>
      </c>
      <c r="J19" s="93">
        <f t="shared" si="6"/>
        <v>0</v>
      </c>
      <c r="K19" s="93">
        <f t="shared" si="7"/>
        <v>0</v>
      </c>
      <c r="L19" s="93">
        <f t="shared" si="8"/>
        <v>0</v>
      </c>
      <c r="M19" s="93">
        <f t="shared" si="9"/>
        <v>0</v>
      </c>
      <c r="N19" s="93">
        <f t="shared" si="10"/>
        <v>0</v>
      </c>
      <c r="O19" s="93">
        <f t="shared" si="11"/>
        <v>0</v>
      </c>
      <c r="P19" s="93">
        <f t="shared" si="12"/>
        <v>0</v>
      </c>
      <c r="Q19" s="93">
        <f t="shared" si="13"/>
        <v>0</v>
      </c>
      <c r="R19" s="93">
        <f t="shared" si="14"/>
        <v>0</v>
      </c>
      <c r="S19" s="109">
        <f t="shared" si="15"/>
        <v>0</v>
      </c>
      <c r="T19" s="96"/>
      <c r="U19" s="9"/>
      <c r="V19" s="30" t="s">
        <v>30</v>
      </c>
      <c r="W19" s="33">
        <f>K29/D29</f>
        <v>0.27272727272727271</v>
      </c>
      <c r="X19" s="31">
        <f>M29/E29</f>
        <v>0.41666666666666669</v>
      </c>
      <c r="Y19" s="31">
        <f>N29/F29</f>
        <v>0.66666666666666663</v>
      </c>
      <c r="Z19" s="35">
        <v>1</v>
      </c>
      <c r="AA19" s="9"/>
      <c r="AB19" s="24"/>
      <c r="AC19" s="28">
        <f t="shared" si="0"/>
        <v>9.0909090909090912E-2</v>
      </c>
      <c r="AD19" s="11">
        <f t="shared" si="1"/>
        <v>8.3333333333333329E-2</v>
      </c>
      <c r="AE19" s="11">
        <f t="shared" si="2"/>
        <v>0</v>
      </c>
      <c r="AF19" s="11">
        <f t="shared" si="3"/>
        <v>0</v>
      </c>
      <c r="AG19" s="18">
        <f t="shared" si="16"/>
        <v>0.16666666666666674</v>
      </c>
      <c r="AH19" s="20">
        <f t="shared" si="4"/>
        <v>2278.4090909090901</v>
      </c>
      <c r="AI19" s="24"/>
      <c r="AJ19" s="42">
        <v>0.1734</v>
      </c>
      <c r="AK19" s="42">
        <v>0.19339999999999999</v>
      </c>
      <c r="AL19" s="42">
        <v>0.1933</v>
      </c>
      <c r="AM19" s="45">
        <v>0.1807</v>
      </c>
      <c r="AN19" s="24"/>
    </row>
    <row r="20" spans="2:40" ht="16" thickBot="1">
      <c r="B20" s="79" t="s">
        <v>18</v>
      </c>
      <c r="C20" s="80">
        <f t="shared" si="17"/>
        <v>9</v>
      </c>
      <c r="D20" s="81" t="s">
        <v>20</v>
      </c>
      <c r="E20" s="82" t="s">
        <v>20</v>
      </c>
      <c r="F20" s="82" t="s">
        <v>20</v>
      </c>
      <c r="G20" s="83"/>
      <c r="H20" s="95"/>
      <c r="I20" s="108">
        <f t="shared" si="5"/>
        <v>1</v>
      </c>
      <c r="J20" s="93">
        <f t="shared" si="6"/>
        <v>1</v>
      </c>
      <c r="K20" s="93">
        <f t="shared" si="7"/>
        <v>0</v>
      </c>
      <c r="L20" s="93">
        <f t="shared" si="8"/>
        <v>1</v>
      </c>
      <c r="M20" s="93">
        <f t="shared" si="9"/>
        <v>0</v>
      </c>
      <c r="N20" s="93">
        <f t="shared" si="10"/>
        <v>0</v>
      </c>
      <c r="O20" s="93">
        <f t="shared" si="11"/>
        <v>1</v>
      </c>
      <c r="P20" s="93">
        <f t="shared" si="12"/>
        <v>0</v>
      </c>
      <c r="Q20" s="93">
        <f t="shared" si="13"/>
        <v>0</v>
      </c>
      <c r="R20" s="93">
        <f t="shared" si="14"/>
        <v>0</v>
      </c>
      <c r="S20" s="109">
        <f t="shared" si="15"/>
        <v>0</v>
      </c>
      <c r="T20" s="96"/>
      <c r="U20" s="9"/>
      <c r="V20" s="9"/>
      <c r="W20" s="9"/>
      <c r="X20" s="9"/>
      <c r="Y20" s="9"/>
      <c r="Z20" s="9"/>
      <c r="AA20" s="9"/>
      <c r="AB20" s="24"/>
      <c r="AC20" s="28">
        <f t="shared" si="0"/>
        <v>9.0909090909090912E-2</v>
      </c>
      <c r="AD20" s="11">
        <f t="shared" si="1"/>
        <v>8.3333333333333329E-2</v>
      </c>
      <c r="AE20" s="11">
        <f t="shared" si="2"/>
        <v>8.3333333333333329E-2</v>
      </c>
      <c r="AF20" s="11">
        <f t="shared" si="3"/>
        <v>0</v>
      </c>
      <c r="AG20" s="18">
        <f t="shared" si="16"/>
        <v>0.23611111111111116</v>
      </c>
      <c r="AH20" s="20">
        <f t="shared" si="4"/>
        <v>2622.9946524064162</v>
      </c>
      <c r="AI20" s="24"/>
      <c r="AJ20" s="42">
        <v>0.24379999999999999</v>
      </c>
      <c r="AK20" s="42">
        <v>0.26829999999999998</v>
      </c>
      <c r="AL20" s="42">
        <v>0.2601</v>
      </c>
      <c r="AM20" s="45">
        <v>0.26079999999999998</v>
      </c>
      <c r="AN20" s="24"/>
    </row>
    <row r="21" spans="2:40" ht="16" thickBot="1">
      <c r="B21" s="79" t="s">
        <v>19</v>
      </c>
      <c r="C21" s="80">
        <f t="shared" si="17"/>
        <v>10</v>
      </c>
      <c r="D21" s="81" t="s">
        <v>20</v>
      </c>
      <c r="E21" s="82" t="s">
        <v>20</v>
      </c>
      <c r="F21" s="82" t="s">
        <v>20</v>
      </c>
      <c r="G21" s="83" t="s">
        <v>20</v>
      </c>
      <c r="H21" s="95"/>
      <c r="I21" s="108">
        <f t="shared" si="5"/>
        <v>1</v>
      </c>
      <c r="J21" s="93">
        <f t="shared" si="6"/>
        <v>1</v>
      </c>
      <c r="K21" s="93">
        <f t="shared" si="7"/>
        <v>1</v>
      </c>
      <c r="L21" s="93">
        <f t="shared" si="8"/>
        <v>1</v>
      </c>
      <c r="M21" s="93">
        <f t="shared" si="9"/>
        <v>1</v>
      </c>
      <c r="N21" s="93">
        <f t="shared" si="10"/>
        <v>1</v>
      </c>
      <c r="O21" s="93">
        <f t="shared" si="11"/>
        <v>1</v>
      </c>
      <c r="P21" s="93">
        <f t="shared" si="12"/>
        <v>1</v>
      </c>
      <c r="Q21" s="93">
        <f t="shared" si="13"/>
        <v>1</v>
      </c>
      <c r="R21" s="93">
        <f t="shared" si="14"/>
        <v>1</v>
      </c>
      <c r="S21" s="109">
        <f t="shared" si="15"/>
        <v>1</v>
      </c>
      <c r="T21" s="96"/>
      <c r="U21" s="9"/>
      <c r="V21" s="9"/>
      <c r="W21" s="9"/>
      <c r="X21" s="9"/>
      <c r="Y21" s="9"/>
      <c r="Z21" s="9"/>
      <c r="AA21" s="9"/>
      <c r="AB21" s="24"/>
      <c r="AC21" s="28">
        <f t="shared" si="0"/>
        <v>9.0909090909090912E-2</v>
      </c>
      <c r="AD21" s="11">
        <f t="shared" si="1"/>
        <v>8.3333333333333329E-2</v>
      </c>
      <c r="AE21" s="11">
        <f t="shared" si="2"/>
        <v>8.3333333333333329E-2</v>
      </c>
      <c r="AF21" s="11">
        <f t="shared" si="3"/>
        <v>0.125</v>
      </c>
      <c r="AG21" s="18">
        <f t="shared" si="16"/>
        <v>0.33159722222222232</v>
      </c>
      <c r="AH21" s="20">
        <f t="shared" si="4"/>
        <v>3139.9333650642538</v>
      </c>
      <c r="AI21" s="24"/>
      <c r="AJ21" s="42">
        <v>0.36199999999999999</v>
      </c>
      <c r="AK21" s="42">
        <v>0.35170000000000001</v>
      </c>
      <c r="AL21" s="42">
        <v>0.35589999999999999</v>
      </c>
      <c r="AM21" s="45">
        <v>0.35310000000000002</v>
      </c>
      <c r="AN21" s="24"/>
    </row>
    <row r="22" spans="2:40" ht="16" thickBot="1">
      <c r="B22" s="79" t="s">
        <v>4</v>
      </c>
      <c r="C22" s="80">
        <f t="shared" si="17"/>
        <v>11</v>
      </c>
      <c r="D22" s="81"/>
      <c r="E22" s="82" t="s">
        <v>20</v>
      </c>
      <c r="F22" s="82" t="s">
        <v>20</v>
      </c>
      <c r="G22" s="83" t="s">
        <v>20</v>
      </c>
      <c r="H22" s="95"/>
      <c r="I22" s="108">
        <f t="shared" si="5"/>
        <v>0</v>
      </c>
      <c r="J22" s="93">
        <f t="shared" si="6"/>
        <v>0</v>
      </c>
      <c r="K22" s="93">
        <f t="shared" si="7"/>
        <v>0</v>
      </c>
      <c r="L22" s="93">
        <f t="shared" si="8"/>
        <v>1</v>
      </c>
      <c r="M22" s="93">
        <f t="shared" si="9"/>
        <v>1</v>
      </c>
      <c r="N22" s="93">
        <f t="shared" si="10"/>
        <v>1</v>
      </c>
      <c r="O22" s="93">
        <f t="shared" si="11"/>
        <v>0</v>
      </c>
      <c r="P22" s="93">
        <f t="shared" si="12"/>
        <v>0</v>
      </c>
      <c r="Q22" s="93">
        <f t="shared" si="13"/>
        <v>0</v>
      </c>
      <c r="R22" s="93">
        <f t="shared" si="14"/>
        <v>1</v>
      </c>
      <c r="S22" s="109">
        <f t="shared" si="15"/>
        <v>0</v>
      </c>
      <c r="T22" s="96"/>
      <c r="U22" s="9"/>
      <c r="V22" s="9"/>
      <c r="W22" s="9"/>
      <c r="X22" s="9"/>
      <c r="Y22" s="9"/>
      <c r="Z22" s="9"/>
      <c r="AA22" s="9"/>
      <c r="AB22" s="24"/>
      <c r="AC22" s="28">
        <f t="shared" si="0"/>
        <v>0</v>
      </c>
      <c r="AD22" s="11">
        <f t="shared" si="1"/>
        <v>8.3333333333333329E-2</v>
      </c>
      <c r="AE22" s="11">
        <f t="shared" si="2"/>
        <v>8.3333333333333329E-2</v>
      </c>
      <c r="AF22" s="11">
        <f t="shared" si="3"/>
        <v>0.125</v>
      </c>
      <c r="AG22" s="18">
        <f t="shared" si="16"/>
        <v>0.26475694444444453</v>
      </c>
      <c r="AH22" s="20">
        <f t="shared" si="4"/>
        <v>3245.9016393442612</v>
      </c>
      <c r="AI22" s="24"/>
      <c r="AJ22" s="42">
        <v>0.30130000000000001</v>
      </c>
      <c r="AK22" s="42">
        <v>0.28160000000000002</v>
      </c>
      <c r="AL22" s="42">
        <v>0.28889999999999999</v>
      </c>
      <c r="AM22" s="45">
        <v>0.29010000000000002</v>
      </c>
      <c r="AN22" s="24"/>
    </row>
    <row r="23" spans="2:40" ht="16" thickBot="1">
      <c r="B23" s="79" t="s">
        <v>13</v>
      </c>
      <c r="C23" s="80">
        <f t="shared" si="17"/>
        <v>12</v>
      </c>
      <c r="D23" s="81" t="s">
        <v>20</v>
      </c>
      <c r="E23" s="82"/>
      <c r="F23" s="82"/>
      <c r="G23" s="83"/>
      <c r="H23" s="95"/>
      <c r="I23" s="108">
        <f t="shared" si="5"/>
        <v>0</v>
      </c>
      <c r="J23" s="93">
        <f t="shared" si="6"/>
        <v>0</v>
      </c>
      <c r="K23" s="93">
        <f t="shared" si="7"/>
        <v>0</v>
      </c>
      <c r="L23" s="93">
        <f t="shared" si="8"/>
        <v>0</v>
      </c>
      <c r="M23" s="93">
        <f t="shared" si="9"/>
        <v>0</v>
      </c>
      <c r="N23" s="93">
        <f t="shared" si="10"/>
        <v>0</v>
      </c>
      <c r="O23" s="93">
        <f t="shared" si="11"/>
        <v>0</v>
      </c>
      <c r="P23" s="93">
        <f t="shared" si="12"/>
        <v>0</v>
      </c>
      <c r="Q23" s="93">
        <f t="shared" si="13"/>
        <v>0</v>
      </c>
      <c r="R23" s="93">
        <f t="shared" si="14"/>
        <v>0</v>
      </c>
      <c r="S23" s="109">
        <f t="shared" si="15"/>
        <v>0</v>
      </c>
      <c r="T23" s="96"/>
      <c r="U23" s="9"/>
      <c r="V23" s="9"/>
      <c r="W23" s="9"/>
      <c r="X23" s="9"/>
      <c r="Y23" s="9"/>
      <c r="Z23" s="9"/>
      <c r="AA23" s="9"/>
      <c r="AB23" s="24"/>
      <c r="AC23" s="28">
        <f t="shared" si="0"/>
        <v>9.0909090909090912E-2</v>
      </c>
      <c r="AD23" s="11">
        <f t="shared" si="1"/>
        <v>0</v>
      </c>
      <c r="AE23" s="11">
        <f t="shared" si="2"/>
        <v>0</v>
      </c>
      <c r="AF23" s="11">
        <f t="shared" si="3"/>
        <v>0</v>
      </c>
      <c r="AG23" s="18">
        <f t="shared" si="16"/>
        <v>9.0909090909090939E-2</v>
      </c>
      <c r="AH23" s="20">
        <f t="shared" si="4"/>
        <v>1999.9999999999993</v>
      </c>
      <c r="AI23" s="24"/>
      <c r="AJ23" s="42">
        <v>8.8400000000000006E-2</v>
      </c>
      <c r="AK23" s="42">
        <v>0.1137</v>
      </c>
      <c r="AL23" s="42">
        <v>0.10829999999999999</v>
      </c>
      <c r="AM23" s="45">
        <v>9.8199999999999996E-2</v>
      </c>
      <c r="AN23" s="24"/>
    </row>
    <row r="24" spans="2:40" ht="16" thickBot="1">
      <c r="B24" s="79" t="s">
        <v>15</v>
      </c>
      <c r="C24" s="80">
        <f t="shared" si="17"/>
        <v>13</v>
      </c>
      <c r="D24" s="81"/>
      <c r="E24" s="82" t="s">
        <v>20</v>
      </c>
      <c r="F24" s="82" t="s">
        <v>20</v>
      </c>
      <c r="G24" s="83" t="s">
        <v>20</v>
      </c>
      <c r="H24" s="95"/>
      <c r="I24" s="108">
        <f t="shared" si="5"/>
        <v>0</v>
      </c>
      <c r="J24" s="93">
        <f t="shared" si="6"/>
        <v>0</v>
      </c>
      <c r="K24" s="93">
        <f t="shared" si="7"/>
        <v>0</v>
      </c>
      <c r="L24" s="93">
        <f t="shared" si="8"/>
        <v>1</v>
      </c>
      <c r="M24" s="93">
        <f t="shared" si="9"/>
        <v>1</v>
      </c>
      <c r="N24" s="93">
        <f t="shared" si="10"/>
        <v>1</v>
      </c>
      <c r="O24" s="93">
        <f t="shared" si="11"/>
        <v>0</v>
      </c>
      <c r="P24" s="93">
        <f t="shared" si="12"/>
        <v>0</v>
      </c>
      <c r="Q24" s="93">
        <f t="shared" si="13"/>
        <v>0</v>
      </c>
      <c r="R24" s="93">
        <f t="shared" si="14"/>
        <v>1</v>
      </c>
      <c r="S24" s="109">
        <f t="shared" si="15"/>
        <v>0</v>
      </c>
      <c r="T24" s="96"/>
      <c r="U24" s="9"/>
      <c r="V24" s="9"/>
      <c r="W24" s="9"/>
      <c r="X24" s="9"/>
      <c r="Y24" s="9"/>
      <c r="Z24" s="9"/>
      <c r="AA24" s="9"/>
      <c r="AB24" s="24"/>
      <c r="AC24" s="28">
        <f t="shared" si="0"/>
        <v>0</v>
      </c>
      <c r="AD24" s="11">
        <f t="shared" si="1"/>
        <v>8.3333333333333329E-2</v>
      </c>
      <c r="AE24" s="11">
        <f t="shared" si="2"/>
        <v>8.3333333333333329E-2</v>
      </c>
      <c r="AF24" s="11">
        <f t="shared" si="3"/>
        <v>0.125</v>
      </c>
      <c r="AG24" s="18">
        <f t="shared" si="16"/>
        <v>0.26475694444444453</v>
      </c>
      <c r="AH24" s="20">
        <f t="shared" si="4"/>
        <v>3245.9016393442612</v>
      </c>
      <c r="AI24" s="24"/>
      <c r="AJ24" s="42">
        <v>0.30230000000000001</v>
      </c>
      <c r="AK24" s="42">
        <v>0.28050000000000003</v>
      </c>
      <c r="AL24" s="42">
        <v>0.27700000000000002</v>
      </c>
      <c r="AM24" s="45">
        <v>0.28089999999999998</v>
      </c>
      <c r="AN24" s="24"/>
    </row>
    <row r="25" spans="2:40" ht="16" thickBot="1">
      <c r="B25" s="79" t="s">
        <v>7</v>
      </c>
      <c r="C25" s="80">
        <f t="shared" si="17"/>
        <v>14</v>
      </c>
      <c r="D25" s="81" t="s">
        <v>20</v>
      </c>
      <c r="E25" s="82" t="s">
        <v>20</v>
      </c>
      <c r="F25" s="82" t="s">
        <v>20</v>
      </c>
      <c r="G25" s="83"/>
      <c r="H25" s="95"/>
      <c r="I25" s="108">
        <f t="shared" si="5"/>
        <v>1</v>
      </c>
      <c r="J25" s="93">
        <f t="shared" si="6"/>
        <v>1</v>
      </c>
      <c r="K25" s="93">
        <f t="shared" si="7"/>
        <v>0</v>
      </c>
      <c r="L25" s="93">
        <f t="shared" si="8"/>
        <v>1</v>
      </c>
      <c r="M25" s="93">
        <f t="shared" si="9"/>
        <v>0</v>
      </c>
      <c r="N25" s="93">
        <f t="shared" si="10"/>
        <v>0</v>
      </c>
      <c r="O25" s="93">
        <f t="shared" si="11"/>
        <v>1</v>
      </c>
      <c r="P25" s="93">
        <f t="shared" si="12"/>
        <v>0</v>
      </c>
      <c r="Q25" s="93">
        <f t="shared" si="13"/>
        <v>0</v>
      </c>
      <c r="R25" s="93">
        <f t="shared" si="14"/>
        <v>0</v>
      </c>
      <c r="S25" s="109">
        <f t="shared" si="15"/>
        <v>0</v>
      </c>
      <c r="T25" s="96"/>
      <c r="U25" s="9"/>
      <c r="V25" s="9"/>
      <c r="W25" s="9"/>
      <c r="X25" s="9"/>
      <c r="Y25" s="9"/>
      <c r="Z25" s="9"/>
      <c r="AA25" s="9"/>
      <c r="AB25" s="24"/>
      <c r="AC25" s="28">
        <f t="shared" si="0"/>
        <v>9.0909090909090912E-2</v>
      </c>
      <c r="AD25" s="11">
        <f t="shared" si="1"/>
        <v>8.3333333333333329E-2</v>
      </c>
      <c r="AE25" s="11">
        <f t="shared" si="2"/>
        <v>8.3333333333333329E-2</v>
      </c>
      <c r="AF25" s="11">
        <f t="shared" si="3"/>
        <v>0</v>
      </c>
      <c r="AG25" s="18">
        <f t="shared" si="16"/>
        <v>0.23611111111111116</v>
      </c>
      <c r="AH25" s="20">
        <f t="shared" si="4"/>
        <v>2622.9946524064162</v>
      </c>
      <c r="AI25" s="24"/>
      <c r="AJ25" s="42">
        <v>0.24560000000000001</v>
      </c>
      <c r="AK25" s="42">
        <v>0.2646</v>
      </c>
      <c r="AL25" s="42">
        <v>0.24859999999999999</v>
      </c>
      <c r="AM25" s="45">
        <v>0.2576</v>
      </c>
      <c r="AN25" s="24"/>
    </row>
    <row r="26" spans="2:40" ht="16" thickBot="1">
      <c r="B26" s="79" t="s">
        <v>16</v>
      </c>
      <c r="C26" s="80">
        <f t="shared" si="17"/>
        <v>15</v>
      </c>
      <c r="D26" s="81" t="s">
        <v>20</v>
      </c>
      <c r="E26" s="82"/>
      <c r="F26" s="82"/>
      <c r="G26" s="83"/>
      <c r="H26" s="95"/>
      <c r="I26" s="108">
        <f t="shared" si="5"/>
        <v>0</v>
      </c>
      <c r="J26" s="93">
        <f t="shared" si="6"/>
        <v>0</v>
      </c>
      <c r="K26" s="93">
        <f t="shared" si="7"/>
        <v>0</v>
      </c>
      <c r="L26" s="93">
        <f t="shared" si="8"/>
        <v>0</v>
      </c>
      <c r="M26" s="93">
        <f t="shared" si="9"/>
        <v>0</v>
      </c>
      <c r="N26" s="93">
        <f t="shared" si="10"/>
        <v>0</v>
      </c>
      <c r="O26" s="93">
        <f t="shared" si="11"/>
        <v>0</v>
      </c>
      <c r="P26" s="93">
        <f t="shared" si="12"/>
        <v>0</v>
      </c>
      <c r="Q26" s="93">
        <f t="shared" si="13"/>
        <v>0</v>
      </c>
      <c r="R26" s="93">
        <f t="shared" si="14"/>
        <v>0</v>
      </c>
      <c r="S26" s="109">
        <f t="shared" si="15"/>
        <v>0</v>
      </c>
      <c r="T26" s="96"/>
      <c r="U26" s="9"/>
      <c r="V26" s="9"/>
      <c r="W26" s="9"/>
      <c r="X26" s="9"/>
      <c r="Y26" s="9"/>
      <c r="Z26" s="9"/>
      <c r="AA26" s="9"/>
      <c r="AB26" s="24"/>
      <c r="AC26" s="28">
        <f t="shared" si="0"/>
        <v>9.0909090909090912E-2</v>
      </c>
      <c r="AD26" s="11">
        <f t="shared" si="1"/>
        <v>0</v>
      </c>
      <c r="AE26" s="11">
        <f t="shared" si="2"/>
        <v>0</v>
      </c>
      <c r="AF26" s="11">
        <f t="shared" si="3"/>
        <v>0</v>
      </c>
      <c r="AG26" s="18">
        <f t="shared" si="16"/>
        <v>9.0909090909090939E-2</v>
      </c>
      <c r="AH26" s="20">
        <f t="shared" si="4"/>
        <v>1999.9999999999993</v>
      </c>
      <c r="AI26" s="24"/>
      <c r="AJ26" s="42">
        <v>9.5399999999999999E-2</v>
      </c>
      <c r="AK26" s="42">
        <v>0.1056</v>
      </c>
      <c r="AL26" s="42">
        <v>0.1048</v>
      </c>
      <c r="AM26" s="45">
        <v>0.1062</v>
      </c>
      <c r="AN26" s="24"/>
    </row>
    <row r="27" spans="2:40" ht="16" thickBot="1">
      <c r="B27" s="79" t="s">
        <v>14</v>
      </c>
      <c r="C27" s="80">
        <f t="shared" si="17"/>
        <v>16</v>
      </c>
      <c r="D27" s="81" t="s">
        <v>20</v>
      </c>
      <c r="E27" s="82" t="s">
        <v>20</v>
      </c>
      <c r="F27" s="82"/>
      <c r="G27" s="83"/>
      <c r="H27" s="95"/>
      <c r="I27" s="108">
        <f t="shared" si="5"/>
        <v>1</v>
      </c>
      <c r="J27" s="93">
        <f t="shared" si="6"/>
        <v>0</v>
      </c>
      <c r="K27" s="93">
        <f t="shared" si="7"/>
        <v>0</v>
      </c>
      <c r="L27" s="93">
        <f t="shared" si="8"/>
        <v>0</v>
      </c>
      <c r="M27" s="93">
        <f t="shared" si="9"/>
        <v>0</v>
      </c>
      <c r="N27" s="93">
        <f t="shared" si="10"/>
        <v>0</v>
      </c>
      <c r="O27" s="93">
        <f t="shared" si="11"/>
        <v>0</v>
      </c>
      <c r="P27" s="93">
        <f t="shared" si="12"/>
        <v>0</v>
      </c>
      <c r="Q27" s="93">
        <f t="shared" si="13"/>
        <v>0</v>
      </c>
      <c r="R27" s="93">
        <f t="shared" si="14"/>
        <v>0</v>
      </c>
      <c r="S27" s="109">
        <f t="shared" si="15"/>
        <v>0</v>
      </c>
      <c r="T27" s="96"/>
      <c r="U27" s="9"/>
      <c r="V27" s="9"/>
      <c r="W27" s="9"/>
      <c r="X27" s="9"/>
      <c r="Y27" s="9"/>
      <c r="Z27" s="9"/>
      <c r="AA27" s="9"/>
      <c r="AB27" s="24"/>
      <c r="AC27" s="28">
        <f t="shared" si="0"/>
        <v>9.0909090909090912E-2</v>
      </c>
      <c r="AD27" s="11">
        <f t="shared" si="1"/>
        <v>8.3333333333333329E-2</v>
      </c>
      <c r="AE27" s="11">
        <f t="shared" si="2"/>
        <v>0</v>
      </c>
      <c r="AF27" s="11">
        <f t="shared" si="3"/>
        <v>0</v>
      </c>
      <c r="AG27" s="18">
        <f t="shared" si="16"/>
        <v>0.16666666666666674</v>
      </c>
      <c r="AH27" s="20">
        <f t="shared" si="4"/>
        <v>2278.4090909090901</v>
      </c>
      <c r="AI27" s="24"/>
      <c r="AJ27" s="42">
        <v>0.17399999999999999</v>
      </c>
      <c r="AK27" s="42">
        <v>0.1951</v>
      </c>
      <c r="AL27" s="42">
        <v>0.18729999999999999</v>
      </c>
      <c r="AM27" s="45">
        <v>0.17610000000000001</v>
      </c>
      <c r="AN27" s="24"/>
    </row>
    <row r="28" spans="2:40" ht="16" thickBot="1">
      <c r="B28" s="84" t="s">
        <v>17</v>
      </c>
      <c r="C28" s="85">
        <f t="shared" si="17"/>
        <v>17</v>
      </c>
      <c r="D28" s="86" t="s">
        <v>20</v>
      </c>
      <c r="E28" s="87" t="s">
        <v>20</v>
      </c>
      <c r="F28" s="87" t="s">
        <v>20</v>
      </c>
      <c r="G28" s="88" t="s">
        <v>20</v>
      </c>
      <c r="H28" s="95"/>
      <c r="I28" s="110">
        <f t="shared" si="5"/>
        <v>1</v>
      </c>
      <c r="J28" s="94">
        <f t="shared" si="6"/>
        <v>1</v>
      </c>
      <c r="K28" s="94">
        <f t="shared" si="7"/>
        <v>1</v>
      </c>
      <c r="L28" s="94">
        <f t="shared" si="8"/>
        <v>1</v>
      </c>
      <c r="M28" s="94">
        <f t="shared" si="9"/>
        <v>1</v>
      </c>
      <c r="N28" s="94">
        <f t="shared" si="10"/>
        <v>1</v>
      </c>
      <c r="O28" s="94">
        <f t="shared" si="11"/>
        <v>1</v>
      </c>
      <c r="P28" s="94">
        <f t="shared" si="12"/>
        <v>1</v>
      </c>
      <c r="Q28" s="94">
        <f t="shared" si="13"/>
        <v>1</v>
      </c>
      <c r="R28" s="94">
        <f t="shared" si="14"/>
        <v>1</v>
      </c>
      <c r="S28" s="111">
        <f t="shared" si="15"/>
        <v>1</v>
      </c>
      <c r="T28" s="96"/>
      <c r="U28" s="9"/>
      <c r="V28" s="9"/>
      <c r="W28" s="9"/>
      <c r="X28" s="9"/>
      <c r="Y28" s="9"/>
      <c r="Z28" s="9"/>
      <c r="AA28" s="9"/>
      <c r="AB28" s="24"/>
      <c r="AC28" s="28">
        <f t="shared" si="0"/>
        <v>9.0909090909090912E-2</v>
      </c>
      <c r="AD28" s="11">
        <f t="shared" si="1"/>
        <v>8.3333333333333329E-2</v>
      </c>
      <c r="AE28" s="11">
        <f t="shared" si="2"/>
        <v>8.3333333333333329E-2</v>
      </c>
      <c r="AF28" s="11">
        <f t="shared" si="3"/>
        <v>0.125</v>
      </c>
      <c r="AG28" s="18">
        <f t="shared" si="16"/>
        <v>0.33159722222222232</v>
      </c>
      <c r="AH28" s="20">
        <f t="shared" si="4"/>
        <v>3139.9333650642538</v>
      </c>
      <c r="AI28" s="24"/>
      <c r="AJ28" s="42">
        <v>0.35980000000000001</v>
      </c>
      <c r="AK28" s="42">
        <v>0.35460000000000003</v>
      </c>
      <c r="AL28" s="42">
        <v>0.35610000000000003</v>
      </c>
      <c r="AM28" s="45">
        <v>0.35060000000000002</v>
      </c>
      <c r="AN28" s="24"/>
    </row>
    <row r="29" spans="2:40">
      <c r="B29" s="92" t="s">
        <v>59</v>
      </c>
      <c r="C29" s="6"/>
      <c r="D29" s="10">
        <f>COUNTA(D12:D28)</f>
        <v>11</v>
      </c>
      <c r="E29" s="6">
        <f>COUNTA(E12:E28)</f>
        <v>12</v>
      </c>
      <c r="F29" s="6">
        <f>COUNTA(F12:F28)</f>
        <v>12</v>
      </c>
      <c r="G29" s="6">
        <f>COUNTA(G12:G28)</f>
        <v>8</v>
      </c>
      <c r="H29" s="24"/>
      <c r="I29" s="7">
        <f t="shared" ref="I29:N29" si="18">SUM(I12:I28)</f>
        <v>8</v>
      </c>
      <c r="J29" s="7">
        <f t="shared" si="18"/>
        <v>6</v>
      </c>
      <c r="K29" s="7">
        <f t="shared" si="18"/>
        <v>3</v>
      </c>
      <c r="L29" s="7">
        <f t="shared" si="18"/>
        <v>9</v>
      </c>
      <c r="M29" s="7">
        <f t="shared" si="18"/>
        <v>5</v>
      </c>
      <c r="N29" s="7">
        <f t="shared" si="18"/>
        <v>8</v>
      </c>
      <c r="O29" s="7">
        <f t="shared" ref="O29:S29" si="19">SUM(O12:O28)</f>
        <v>5</v>
      </c>
      <c r="P29" s="7">
        <f>SUM(P12:P28)</f>
        <v>2</v>
      </c>
      <c r="Q29" s="7">
        <f>SUM(Q12:Q28)</f>
        <v>3</v>
      </c>
      <c r="R29" s="7">
        <f t="shared" si="19"/>
        <v>5</v>
      </c>
      <c r="S29" s="7">
        <f t="shared" si="19"/>
        <v>2</v>
      </c>
      <c r="T29" s="24"/>
      <c r="U29" s="10"/>
      <c r="V29" s="10"/>
      <c r="W29" s="10"/>
      <c r="X29" s="10"/>
      <c r="Y29" s="10"/>
      <c r="Z29" s="10"/>
      <c r="AA29" s="10"/>
      <c r="AB29" s="24"/>
      <c r="AC29" s="29">
        <f>SUM(AC12:AC28)</f>
        <v>1.0000000000000002</v>
      </c>
      <c r="AD29" s="12">
        <f>SUM(AD12:AD28)</f>
        <v>1</v>
      </c>
      <c r="AE29" s="12">
        <f>SUM(AE12:AE28)</f>
        <v>1</v>
      </c>
      <c r="AF29" s="12">
        <f>SUM(AF12:AF28)</f>
        <v>1</v>
      </c>
      <c r="AG29" s="19">
        <f>SUM(AG12:AG28)/17</f>
        <v>0.21611798128342249</v>
      </c>
      <c r="AH29" s="21">
        <f>SUM(AH12:AH28)/17</f>
        <v>2779.9270707554447</v>
      </c>
      <c r="AI29" s="24"/>
      <c r="AJ29" s="43"/>
      <c r="AK29" s="43"/>
      <c r="AL29" s="43"/>
      <c r="AM29" s="46"/>
      <c r="AN29" s="24"/>
    </row>
    <row r="30" spans="2:40" s="5" customFormat="1">
      <c r="B30" s="92" t="s">
        <v>61</v>
      </c>
      <c r="C30" s="7"/>
      <c r="D30" s="36">
        <f>D29/COUNTA($B$12:$B$28)</f>
        <v>0.6470588235294118</v>
      </c>
      <c r="E30" s="36">
        <f>E29/COUNTA($B$12:$B$28)</f>
        <v>0.70588235294117652</v>
      </c>
      <c r="F30" s="36">
        <f>F29/COUNTA($B$12:$B$28)</f>
        <v>0.70588235294117652</v>
      </c>
      <c r="G30" s="36">
        <f>G29/COUNTA($B$12:$B$28)</f>
        <v>0.47058823529411764</v>
      </c>
      <c r="H30" s="25"/>
      <c r="I30" s="36">
        <f>I29/COUNTA($B$12:$B$28)</f>
        <v>0.47058823529411764</v>
      </c>
      <c r="J30" s="36">
        <f>J29/COUNTA($B$12:$B$28)</f>
        <v>0.35294117647058826</v>
      </c>
      <c r="K30" s="36">
        <f t="shared" ref="K30:S30" si="20">K29/COUNTA($B$12:$B$28)</f>
        <v>0.17647058823529413</v>
      </c>
      <c r="L30" s="36">
        <f t="shared" si="20"/>
        <v>0.52941176470588236</v>
      </c>
      <c r="M30" s="36">
        <f t="shared" si="20"/>
        <v>0.29411764705882354</v>
      </c>
      <c r="N30" s="36">
        <f t="shared" si="20"/>
        <v>0.47058823529411764</v>
      </c>
      <c r="O30" s="36">
        <f t="shared" si="20"/>
        <v>0.29411764705882354</v>
      </c>
      <c r="P30" s="36">
        <f t="shared" si="20"/>
        <v>0.11764705882352941</v>
      </c>
      <c r="Q30" s="36">
        <f t="shared" si="20"/>
        <v>0.17647058823529413</v>
      </c>
      <c r="R30" s="36">
        <f t="shared" si="20"/>
        <v>0.29411764705882354</v>
      </c>
      <c r="S30" s="36">
        <f t="shared" si="20"/>
        <v>0.11764705882352941</v>
      </c>
      <c r="T30" s="25"/>
      <c r="U30"/>
      <c r="V30"/>
      <c r="W30"/>
      <c r="X30"/>
      <c r="Y30"/>
      <c r="Z30"/>
      <c r="AA30"/>
      <c r="AB30" s="25"/>
      <c r="AI30" s="25"/>
      <c r="AM30" s="44"/>
      <c r="AN30" s="25"/>
    </row>
    <row r="31" spans="2:40">
      <c r="H31" s="25"/>
      <c r="AC31"/>
    </row>
    <row r="32" spans="2:40">
      <c r="B32" s="4"/>
    </row>
    <row r="33" spans="2:35">
      <c r="B33" s="53" t="s">
        <v>46</v>
      </c>
      <c r="C33" s="54"/>
      <c r="D33" s="54"/>
      <c r="E33" s="54"/>
      <c r="F33" s="67"/>
      <c r="G33" s="68"/>
      <c r="I33" s="180" t="s">
        <v>62</v>
      </c>
      <c r="J33" s="54"/>
      <c r="K33" s="54"/>
      <c r="L33" s="54"/>
      <c r="M33" s="54"/>
      <c r="N33" s="54"/>
      <c r="O33" s="54"/>
      <c r="P33" s="54"/>
      <c r="Q33" s="54"/>
      <c r="R33" s="54"/>
      <c r="S33" s="54"/>
      <c r="U33" s="56" t="s">
        <v>47</v>
      </c>
      <c r="V33" s="57"/>
      <c r="W33" s="57"/>
      <c r="X33" s="57"/>
      <c r="Y33" s="57"/>
      <c r="Z33" s="57"/>
      <c r="AA33" s="58"/>
      <c r="AC33" s="56" t="s">
        <v>48</v>
      </c>
      <c r="AD33" s="57"/>
      <c r="AE33" s="57"/>
      <c r="AF33" s="57"/>
      <c r="AG33" s="57"/>
      <c r="AH33" s="58"/>
      <c r="AI33" s="39"/>
    </row>
    <row r="34" spans="2:35">
      <c r="B34" s="69"/>
      <c r="C34" s="70"/>
      <c r="D34" s="70"/>
      <c r="E34" s="70"/>
      <c r="F34" s="70"/>
      <c r="G34" s="71"/>
      <c r="I34" s="55"/>
      <c r="J34" s="55"/>
      <c r="K34" s="55"/>
      <c r="L34" s="55"/>
      <c r="M34" s="55"/>
      <c r="N34" s="55"/>
      <c r="O34" s="55"/>
      <c r="P34" s="55"/>
      <c r="Q34" s="55"/>
      <c r="R34" s="55"/>
      <c r="S34" s="55"/>
      <c r="U34" s="59"/>
      <c r="V34" s="60"/>
      <c r="W34" s="60"/>
      <c r="X34" s="60"/>
      <c r="Y34" s="60"/>
      <c r="Z34" s="60"/>
      <c r="AA34" s="61"/>
      <c r="AC34" s="59"/>
      <c r="AD34" s="60"/>
      <c r="AE34" s="60"/>
      <c r="AF34" s="60"/>
      <c r="AG34" s="60"/>
      <c r="AH34" s="61"/>
      <c r="AI34" s="39"/>
    </row>
    <row r="35" spans="2:35">
      <c r="B35" s="69"/>
      <c r="C35" s="70"/>
      <c r="D35" s="70"/>
      <c r="E35" s="70"/>
      <c r="F35" s="70"/>
      <c r="G35" s="71"/>
      <c r="I35" s="55"/>
      <c r="J35" s="55"/>
      <c r="K35" s="55"/>
      <c r="L35" s="55"/>
      <c r="M35" s="55"/>
      <c r="N35" s="55"/>
      <c r="O35" s="55"/>
      <c r="P35" s="55"/>
      <c r="Q35" s="55"/>
      <c r="R35" s="55"/>
      <c r="S35" s="55"/>
      <c r="U35" s="59"/>
      <c r="V35" s="60"/>
      <c r="W35" s="60"/>
      <c r="X35" s="60"/>
      <c r="Y35" s="60"/>
      <c r="Z35" s="60"/>
      <c r="AA35" s="61"/>
      <c r="AC35" s="59"/>
      <c r="AD35" s="60"/>
      <c r="AE35" s="60"/>
      <c r="AF35" s="60"/>
      <c r="AG35" s="60"/>
      <c r="AH35" s="61"/>
      <c r="AI35" s="39"/>
    </row>
    <row r="36" spans="2:35">
      <c r="B36" s="69"/>
      <c r="C36" s="70"/>
      <c r="D36" s="70"/>
      <c r="E36" s="70"/>
      <c r="F36" s="70"/>
      <c r="G36" s="71"/>
      <c r="I36" s="55"/>
      <c r="J36" s="55"/>
      <c r="K36" s="55"/>
      <c r="L36" s="55"/>
      <c r="M36" s="55"/>
      <c r="N36" s="55"/>
      <c r="O36" s="55"/>
      <c r="P36" s="55"/>
      <c r="Q36" s="55"/>
      <c r="R36" s="55"/>
      <c r="S36" s="55"/>
      <c r="U36" s="59"/>
      <c r="V36" s="60"/>
      <c r="W36" s="60"/>
      <c r="X36" s="60"/>
      <c r="Y36" s="60"/>
      <c r="Z36" s="60"/>
      <c r="AA36" s="61"/>
      <c r="AC36" s="59"/>
      <c r="AD36" s="60"/>
      <c r="AE36" s="60"/>
      <c r="AF36" s="60"/>
      <c r="AG36" s="60"/>
      <c r="AH36" s="61"/>
      <c r="AI36" s="39"/>
    </row>
    <row r="37" spans="2:35">
      <c r="B37" s="69"/>
      <c r="C37" s="70"/>
      <c r="D37" s="70"/>
      <c r="E37" s="70"/>
      <c r="F37" s="70"/>
      <c r="G37" s="71"/>
      <c r="I37" s="55"/>
      <c r="J37" s="55"/>
      <c r="K37" s="55"/>
      <c r="L37" s="55"/>
      <c r="M37" s="55"/>
      <c r="N37" s="55"/>
      <c r="O37" s="55"/>
      <c r="P37" s="55"/>
      <c r="Q37" s="55"/>
      <c r="R37" s="55"/>
      <c r="S37" s="55"/>
      <c r="U37" s="59"/>
      <c r="V37" s="60"/>
      <c r="W37" s="60"/>
      <c r="X37" s="60"/>
      <c r="Y37" s="60"/>
      <c r="Z37" s="60"/>
      <c r="AA37" s="61"/>
      <c r="AC37" s="59"/>
      <c r="AD37" s="60"/>
      <c r="AE37" s="60"/>
      <c r="AF37" s="60"/>
      <c r="AG37" s="60"/>
      <c r="AH37" s="61"/>
      <c r="AI37" s="39"/>
    </row>
    <row r="38" spans="2:35">
      <c r="B38" s="69"/>
      <c r="C38" s="70"/>
      <c r="D38" s="70"/>
      <c r="E38" s="70"/>
      <c r="F38" s="70"/>
      <c r="G38" s="71"/>
      <c r="I38" s="55"/>
      <c r="J38" s="55"/>
      <c r="K38" s="55"/>
      <c r="L38" s="55"/>
      <c r="M38" s="55"/>
      <c r="N38" s="55"/>
      <c r="O38" s="55"/>
      <c r="P38" s="55"/>
      <c r="Q38" s="55"/>
      <c r="R38" s="55"/>
      <c r="S38" s="55"/>
      <c r="U38" s="59"/>
      <c r="V38" s="60"/>
      <c r="W38" s="60"/>
      <c r="X38" s="60"/>
      <c r="Y38" s="60"/>
      <c r="Z38" s="60"/>
      <c r="AA38" s="61"/>
      <c r="AC38" s="59"/>
      <c r="AD38" s="60"/>
      <c r="AE38" s="60"/>
      <c r="AF38" s="60"/>
      <c r="AG38" s="60"/>
      <c r="AH38" s="61"/>
      <c r="AI38" s="39"/>
    </row>
    <row r="39" spans="2:35">
      <c r="B39" s="69"/>
      <c r="C39" s="70"/>
      <c r="D39" s="70"/>
      <c r="E39" s="70"/>
      <c r="F39" s="70"/>
      <c r="G39" s="71"/>
      <c r="I39" s="55"/>
      <c r="J39" s="55"/>
      <c r="K39" s="55"/>
      <c r="L39" s="55"/>
      <c r="M39" s="55"/>
      <c r="N39" s="55"/>
      <c r="O39" s="55"/>
      <c r="P39" s="55"/>
      <c r="Q39" s="55"/>
      <c r="R39" s="55"/>
      <c r="S39" s="55"/>
      <c r="U39" s="59"/>
      <c r="V39" s="60"/>
      <c r="W39" s="60"/>
      <c r="X39" s="60"/>
      <c r="Y39" s="60"/>
      <c r="Z39" s="60"/>
      <c r="AA39" s="61"/>
      <c r="AC39" s="59"/>
      <c r="AD39" s="60"/>
      <c r="AE39" s="60"/>
      <c r="AF39" s="60"/>
      <c r="AG39" s="60"/>
      <c r="AH39" s="61"/>
      <c r="AI39" s="39"/>
    </row>
    <row r="40" spans="2:35">
      <c r="B40" s="69"/>
      <c r="C40" s="70"/>
      <c r="D40" s="70"/>
      <c r="E40" s="70"/>
      <c r="F40" s="70"/>
      <c r="G40" s="71"/>
      <c r="I40" s="55"/>
      <c r="J40" s="55"/>
      <c r="K40" s="55"/>
      <c r="L40" s="55"/>
      <c r="M40" s="55"/>
      <c r="N40" s="55"/>
      <c r="O40" s="55"/>
      <c r="P40" s="55"/>
      <c r="Q40" s="55"/>
      <c r="R40" s="55"/>
      <c r="S40" s="55"/>
      <c r="U40" s="59"/>
      <c r="V40" s="60"/>
      <c r="W40" s="60"/>
      <c r="X40" s="60"/>
      <c r="Y40" s="60"/>
      <c r="Z40" s="60"/>
      <c r="AA40" s="61"/>
      <c r="AC40" s="59"/>
      <c r="AD40" s="60"/>
      <c r="AE40" s="60"/>
      <c r="AF40" s="60"/>
      <c r="AG40" s="60"/>
      <c r="AH40" s="61"/>
      <c r="AI40" s="39"/>
    </row>
    <row r="41" spans="2:35">
      <c r="B41" s="69"/>
      <c r="C41" s="70"/>
      <c r="D41" s="70"/>
      <c r="E41" s="70"/>
      <c r="F41" s="70"/>
      <c r="G41" s="71"/>
      <c r="I41" s="55"/>
      <c r="J41" s="55"/>
      <c r="K41" s="55"/>
      <c r="L41" s="55"/>
      <c r="M41" s="55"/>
      <c r="N41" s="55"/>
      <c r="O41" s="55"/>
      <c r="P41" s="55"/>
      <c r="Q41" s="55"/>
      <c r="R41" s="55"/>
      <c r="S41" s="55"/>
      <c r="U41" s="59"/>
      <c r="V41" s="60"/>
      <c r="W41" s="60"/>
      <c r="X41" s="60"/>
      <c r="Y41" s="60"/>
      <c r="Z41" s="60"/>
      <c r="AA41" s="61"/>
      <c r="AC41" s="59"/>
      <c r="AD41" s="60"/>
      <c r="AE41" s="60"/>
      <c r="AF41" s="60"/>
      <c r="AG41" s="60"/>
      <c r="AH41" s="61"/>
      <c r="AI41" s="39"/>
    </row>
    <row r="42" spans="2:35">
      <c r="B42" s="69"/>
      <c r="C42" s="70"/>
      <c r="D42" s="70"/>
      <c r="E42" s="70"/>
      <c r="F42" s="70"/>
      <c r="G42" s="71"/>
      <c r="I42" s="55"/>
      <c r="J42" s="55"/>
      <c r="K42" s="55"/>
      <c r="L42" s="55"/>
      <c r="M42" s="55"/>
      <c r="N42" s="55"/>
      <c r="O42" s="55"/>
      <c r="P42" s="55"/>
      <c r="Q42" s="55"/>
      <c r="R42" s="55"/>
      <c r="S42" s="55"/>
      <c r="U42" s="59"/>
      <c r="V42" s="60"/>
      <c r="W42" s="60"/>
      <c r="X42" s="60"/>
      <c r="Y42" s="60"/>
      <c r="Z42" s="60"/>
      <c r="AA42" s="61"/>
      <c r="AC42" s="59"/>
      <c r="AD42" s="60"/>
      <c r="AE42" s="60"/>
      <c r="AF42" s="60"/>
      <c r="AG42" s="60"/>
      <c r="AH42" s="61"/>
      <c r="AI42" s="39"/>
    </row>
    <row r="43" spans="2:35">
      <c r="B43" s="69"/>
      <c r="C43" s="70"/>
      <c r="D43" s="70"/>
      <c r="E43" s="70"/>
      <c r="F43" s="70"/>
      <c r="G43" s="71"/>
      <c r="I43" s="55"/>
      <c r="J43" s="55"/>
      <c r="K43" s="55"/>
      <c r="L43" s="55"/>
      <c r="M43" s="55"/>
      <c r="N43" s="55"/>
      <c r="O43" s="55"/>
      <c r="P43" s="55"/>
      <c r="Q43" s="55"/>
      <c r="R43" s="55"/>
      <c r="S43" s="55"/>
      <c r="U43" s="59"/>
      <c r="V43" s="60"/>
      <c r="W43" s="60"/>
      <c r="X43" s="60"/>
      <c r="Y43" s="60"/>
      <c r="Z43" s="60"/>
      <c r="AA43" s="61"/>
      <c r="AC43" s="59"/>
      <c r="AD43" s="60"/>
      <c r="AE43" s="60"/>
      <c r="AF43" s="60"/>
      <c r="AG43" s="60"/>
      <c r="AH43" s="61"/>
      <c r="AI43" s="39"/>
    </row>
    <row r="44" spans="2:35">
      <c r="B44" s="69"/>
      <c r="C44" s="70"/>
      <c r="D44" s="70"/>
      <c r="E44" s="70"/>
      <c r="F44" s="70"/>
      <c r="G44" s="71"/>
      <c r="I44" s="55"/>
      <c r="J44" s="55"/>
      <c r="K44" s="55"/>
      <c r="L44" s="55"/>
      <c r="M44" s="55"/>
      <c r="N44" s="55"/>
      <c r="O44" s="55"/>
      <c r="P44" s="55"/>
      <c r="Q44" s="55"/>
      <c r="R44" s="55"/>
      <c r="S44" s="55"/>
      <c r="U44" s="59"/>
      <c r="V44" s="60"/>
      <c r="W44" s="60"/>
      <c r="X44" s="60"/>
      <c r="Y44" s="60"/>
      <c r="Z44" s="60"/>
      <c r="AA44" s="61"/>
      <c r="AC44" s="59"/>
      <c r="AD44" s="60"/>
      <c r="AE44" s="60"/>
      <c r="AF44" s="60"/>
      <c r="AG44" s="60"/>
      <c r="AH44" s="61"/>
      <c r="AI44" s="39"/>
    </row>
    <row r="45" spans="2:35">
      <c r="B45" s="69"/>
      <c r="C45" s="70"/>
      <c r="D45" s="70"/>
      <c r="E45" s="70"/>
      <c r="F45" s="70"/>
      <c r="G45" s="71"/>
      <c r="I45" s="55"/>
      <c r="J45" s="55"/>
      <c r="K45" s="55"/>
      <c r="L45" s="55"/>
      <c r="M45" s="55"/>
      <c r="N45" s="55"/>
      <c r="O45" s="55"/>
      <c r="P45" s="55"/>
      <c r="Q45" s="55"/>
      <c r="R45" s="55"/>
      <c r="S45" s="55"/>
      <c r="U45" s="59"/>
      <c r="V45" s="60"/>
      <c r="W45" s="60"/>
      <c r="X45" s="60"/>
      <c r="Y45" s="60"/>
      <c r="Z45" s="60"/>
      <c r="AA45" s="61"/>
      <c r="AC45" s="59"/>
      <c r="AD45" s="60"/>
      <c r="AE45" s="60"/>
      <c r="AF45" s="60"/>
      <c r="AG45" s="60"/>
      <c r="AH45" s="61"/>
      <c r="AI45" s="39"/>
    </row>
    <row r="46" spans="2:35">
      <c r="B46" s="69"/>
      <c r="C46" s="70"/>
      <c r="D46" s="70"/>
      <c r="E46" s="70"/>
      <c r="F46" s="70"/>
      <c r="G46" s="71"/>
      <c r="I46" s="55"/>
      <c r="J46" s="55"/>
      <c r="K46" s="55"/>
      <c r="L46" s="55"/>
      <c r="M46" s="55"/>
      <c r="N46" s="55"/>
      <c r="O46" s="55"/>
      <c r="P46" s="55"/>
      <c r="Q46" s="55"/>
      <c r="R46" s="55"/>
      <c r="S46" s="55"/>
      <c r="U46" s="59"/>
      <c r="V46" s="60"/>
      <c r="W46" s="60"/>
      <c r="X46" s="60"/>
      <c r="Y46" s="60"/>
      <c r="Z46" s="60"/>
      <c r="AA46" s="61"/>
      <c r="AC46" s="59"/>
      <c r="AD46" s="60"/>
      <c r="AE46" s="60"/>
      <c r="AF46" s="60"/>
      <c r="AG46" s="60"/>
      <c r="AH46" s="61"/>
      <c r="AI46" s="39"/>
    </row>
    <row r="47" spans="2:35">
      <c r="B47" s="72"/>
      <c r="C47" s="65"/>
      <c r="D47" s="65"/>
      <c r="E47" s="65"/>
      <c r="F47" s="65"/>
      <c r="G47" s="73"/>
      <c r="I47" s="55"/>
      <c r="J47" s="55"/>
      <c r="K47" s="55"/>
      <c r="L47" s="55"/>
      <c r="M47" s="55"/>
      <c r="N47" s="55"/>
      <c r="O47" s="55"/>
      <c r="P47" s="55"/>
      <c r="Q47" s="55"/>
      <c r="R47" s="55"/>
      <c r="S47" s="55"/>
      <c r="U47" s="59"/>
      <c r="V47" s="60"/>
      <c r="W47" s="60"/>
      <c r="X47" s="60"/>
      <c r="Y47" s="60"/>
      <c r="Z47" s="60"/>
      <c r="AA47" s="61"/>
      <c r="AC47" s="59"/>
      <c r="AD47" s="60"/>
      <c r="AE47" s="60"/>
      <c r="AF47" s="60"/>
      <c r="AG47" s="60"/>
      <c r="AH47" s="61"/>
      <c r="AI47" s="39"/>
    </row>
    <row r="48" spans="2:35">
      <c r="I48" s="181"/>
      <c r="J48" s="181"/>
      <c r="K48" s="181"/>
      <c r="L48" s="181"/>
      <c r="M48" s="181"/>
      <c r="N48" s="181"/>
      <c r="O48" s="181"/>
      <c r="P48" s="181"/>
      <c r="Q48" s="181"/>
      <c r="R48" s="181"/>
      <c r="S48" s="181"/>
      <c r="U48" s="59"/>
      <c r="V48" s="60"/>
      <c r="W48" s="60"/>
      <c r="X48" s="60"/>
      <c r="Y48" s="60"/>
      <c r="Z48" s="60"/>
      <c r="AA48" s="61"/>
      <c r="AC48" s="59"/>
      <c r="AD48" s="60"/>
      <c r="AE48" s="60"/>
      <c r="AF48" s="60"/>
      <c r="AG48" s="60"/>
      <c r="AH48" s="61"/>
      <c r="AI48" s="39"/>
    </row>
    <row r="49" spans="9:35">
      <c r="I49" s="181"/>
      <c r="J49" s="181"/>
      <c r="K49" s="181"/>
      <c r="L49" s="181"/>
      <c r="M49" s="181"/>
      <c r="N49" s="181"/>
      <c r="O49" s="181"/>
      <c r="P49" s="181"/>
      <c r="Q49" s="181"/>
      <c r="R49" s="181"/>
      <c r="S49" s="181"/>
      <c r="U49" s="59"/>
      <c r="V49" s="60"/>
      <c r="W49" s="60"/>
      <c r="X49" s="60"/>
      <c r="Y49" s="60"/>
      <c r="Z49" s="60"/>
      <c r="AA49" s="61"/>
      <c r="AC49" s="59"/>
      <c r="AD49" s="60"/>
      <c r="AE49" s="60"/>
      <c r="AF49" s="60"/>
      <c r="AG49" s="60"/>
      <c r="AH49" s="61"/>
      <c r="AI49" s="39"/>
    </row>
    <row r="50" spans="9:35">
      <c r="I50" s="38"/>
      <c r="J50" s="38"/>
      <c r="K50" s="38"/>
      <c r="L50" s="38"/>
      <c r="M50" s="38"/>
      <c r="N50" s="38"/>
      <c r="O50" s="38"/>
      <c r="P50" s="38"/>
      <c r="Q50" s="38"/>
      <c r="R50" s="38"/>
      <c r="S50" s="38"/>
      <c r="U50" s="59"/>
      <c r="V50" s="60"/>
      <c r="W50" s="60"/>
      <c r="X50" s="60"/>
      <c r="Y50" s="60"/>
      <c r="Z50" s="60"/>
      <c r="AA50" s="61"/>
      <c r="AC50" s="59"/>
      <c r="AD50" s="60"/>
      <c r="AE50" s="60"/>
      <c r="AF50" s="60"/>
      <c r="AG50" s="60"/>
      <c r="AH50" s="61"/>
      <c r="AI50" s="39"/>
    </row>
    <row r="51" spans="9:35">
      <c r="I51" s="38"/>
      <c r="J51" s="38"/>
      <c r="K51" s="38"/>
      <c r="L51" s="38"/>
      <c r="M51" s="38"/>
      <c r="N51" s="38"/>
      <c r="O51" s="38"/>
      <c r="P51" s="38"/>
      <c r="Q51" s="38"/>
      <c r="R51" s="38"/>
      <c r="S51" s="38"/>
      <c r="U51" s="62"/>
      <c r="V51" s="63"/>
      <c r="W51" s="63"/>
      <c r="X51" s="63"/>
      <c r="Y51" s="63"/>
      <c r="Z51" s="63"/>
      <c r="AA51" s="64"/>
      <c r="AC51" s="62"/>
      <c r="AD51" s="63"/>
      <c r="AE51" s="63"/>
      <c r="AF51" s="63"/>
      <c r="AG51" s="63"/>
      <c r="AH51" s="64"/>
      <c r="AI51" s="39"/>
    </row>
    <row r="52" spans="9:35">
      <c r="I52" s="38"/>
      <c r="J52" s="38"/>
      <c r="K52" s="38"/>
      <c r="L52" s="38"/>
      <c r="M52" s="38"/>
      <c r="N52" s="38"/>
      <c r="O52" s="38"/>
      <c r="P52" s="38"/>
      <c r="Q52" s="38"/>
      <c r="R52" s="38"/>
      <c r="S52" s="38"/>
      <c r="U52" s="40"/>
      <c r="V52" s="40"/>
      <c r="W52" s="40"/>
      <c r="X52" s="40"/>
      <c r="Y52" s="40"/>
      <c r="Z52" s="40"/>
      <c r="AA52" s="40"/>
    </row>
    <row r="53" spans="9:35">
      <c r="I53" s="38"/>
      <c r="J53" s="38"/>
      <c r="K53" s="38"/>
      <c r="L53" s="38"/>
      <c r="M53" s="38"/>
      <c r="N53" s="38"/>
      <c r="O53" s="38"/>
      <c r="P53" s="38"/>
      <c r="Q53" s="38"/>
      <c r="R53" s="38"/>
      <c r="S53" s="38"/>
      <c r="U53" s="40"/>
      <c r="V53" s="40"/>
      <c r="W53" s="40"/>
      <c r="X53" s="40"/>
      <c r="Y53" s="40"/>
      <c r="Z53" s="40"/>
      <c r="AA53" s="40"/>
    </row>
    <row r="54" spans="9:35">
      <c r="I54" s="38"/>
      <c r="J54" s="38"/>
      <c r="K54" s="38"/>
      <c r="L54" s="38"/>
      <c r="M54" s="38"/>
      <c r="N54" s="38"/>
      <c r="O54" s="38"/>
      <c r="P54" s="38"/>
      <c r="Q54" s="38"/>
      <c r="R54" s="38"/>
      <c r="S54" s="38"/>
      <c r="U54" s="40"/>
      <c r="V54" s="40"/>
      <c r="W54" s="40"/>
      <c r="X54" s="40"/>
      <c r="Y54" s="40"/>
      <c r="Z54" s="40"/>
      <c r="AA54" s="40"/>
    </row>
    <row r="55" spans="9:35">
      <c r="I55" s="38"/>
      <c r="J55" s="38"/>
      <c r="K55" s="38"/>
      <c r="L55" s="38"/>
      <c r="M55" s="38"/>
      <c r="N55" s="38"/>
      <c r="O55" s="38"/>
      <c r="P55" s="38"/>
      <c r="Q55" s="38"/>
      <c r="R55" s="38"/>
      <c r="S55" s="38"/>
    </row>
    <row r="56" spans="9:35">
      <c r="I56" s="38"/>
      <c r="J56" s="38"/>
      <c r="K56" s="38"/>
      <c r="L56" s="38"/>
      <c r="M56" s="38"/>
      <c r="N56" s="38"/>
      <c r="O56" s="38"/>
      <c r="P56" s="38"/>
      <c r="Q56" s="38"/>
      <c r="R56" s="38"/>
      <c r="S56" s="38"/>
    </row>
    <row r="57" spans="9:35">
      <c r="I57" s="38"/>
      <c r="J57" s="38"/>
      <c r="K57" s="38"/>
      <c r="L57" s="38"/>
      <c r="M57" s="38"/>
      <c r="N57" s="38"/>
      <c r="O57" s="38"/>
      <c r="P57" s="38"/>
      <c r="Q57" s="38"/>
      <c r="R57" s="38"/>
      <c r="S57" s="38"/>
    </row>
    <row r="58" spans="9:35">
      <c r="I58" s="38"/>
      <c r="J58" s="38"/>
      <c r="K58" s="38"/>
      <c r="L58" s="38"/>
      <c r="M58" s="38"/>
      <c r="N58" s="38"/>
      <c r="O58" s="38"/>
      <c r="P58" s="38"/>
      <c r="Q58" s="38"/>
      <c r="R58" s="38"/>
      <c r="S58" s="38"/>
    </row>
    <row r="59" spans="9:35">
      <c r="I59" s="38"/>
      <c r="J59" s="38"/>
      <c r="K59" s="38"/>
      <c r="L59" s="38"/>
      <c r="M59" s="38"/>
      <c r="N59" s="38"/>
      <c r="O59" s="38"/>
      <c r="P59" s="38"/>
      <c r="Q59" s="38"/>
      <c r="R59" s="38"/>
      <c r="S59" s="38"/>
    </row>
    <row r="60" spans="9:35">
      <c r="I60" s="38"/>
      <c r="J60" s="38"/>
      <c r="K60" s="38"/>
      <c r="L60" s="38"/>
      <c r="M60" s="38"/>
      <c r="N60" s="38"/>
      <c r="O60" s="38"/>
      <c r="P60" s="38"/>
      <c r="Q60" s="38"/>
      <c r="R60" s="38"/>
      <c r="S60" s="38"/>
    </row>
    <row r="61" spans="9:35">
      <c r="I61" s="38"/>
      <c r="J61" s="38"/>
      <c r="K61" s="38"/>
      <c r="L61" s="38"/>
      <c r="M61" s="38"/>
      <c r="N61" s="38"/>
      <c r="O61" s="38"/>
      <c r="P61" s="38"/>
      <c r="Q61" s="38"/>
      <c r="R61" s="38"/>
      <c r="S61" s="38"/>
    </row>
    <row r="62" spans="9:35">
      <c r="I62" s="38"/>
      <c r="J62" s="38"/>
      <c r="K62" s="38"/>
      <c r="L62" s="38"/>
      <c r="M62" s="38"/>
      <c r="N62" s="38"/>
      <c r="O62" s="38"/>
      <c r="P62" s="38"/>
      <c r="Q62" s="38"/>
      <c r="R62" s="38"/>
      <c r="S62" s="38"/>
    </row>
    <row r="63" spans="9:35">
      <c r="I63" s="38"/>
      <c r="J63" s="38"/>
      <c r="K63" s="38"/>
      <c r="L63" s="38"/>
      <c r="M63" s="38"/>
      <c r="N63" s="38"/>
      <c r="O63" s="38"/>
      <c r="P63" s="38"/>
      <c r="Q63" s="38"/>
      <c r="R63" s="38"/>
      <c r="S63" s="38"/>
    </row>
  </sheetData>
  <sortState ref="B3:B20">
    <sortCondition ref="B3:B20"/>
  </sortState>
  <mergeCells count="11">
    <mergeCell ref="D10:G10"/>
    <mergeCell ref="AC10:AH10"/>
    <mergeCell ref="B33:G47"/>
    <mergeCell ref="AC33:AH51"/>
    <mergeCell ref="AJ10:AM10"/>
    <mergeCell ref="I33:S49"/>
    <mergeCell ref="U10:AA10"/>
    <mergeCell ref="V13:Z13"/>
    <mergeCell ref="V12:Z12"/>
    <mergeCell ref="I10:S10"/>
    <mergeCell ref="U33:AA5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Ruler="0" topLeftCell="A15" workbookViewId="0">
      <selection activeCell="A22" sqref="A22"/>
    </sheetView>
  </sheetViews>
  <sheetFormatPr baseColWidth="10" defaultRowHeight="14" x14ac:dyDescent="0"/>
  <cols>
    <col min="1" max="1" width="7" style="112" bestFit="1" customWidth="1"/>
    <col min="2" max="2" width="5" style="112" bestFit="1" customWidth="1"/>
    <col min="3" max="13" width="6.5" style="112" bestFit="1" customWidth="1"/>
    <col min="14" max="16384" width="10.83203125" style="112"/>
  </cols>
  <sheetData>
    <row r="1" spans="1:6" ht="15" thickBot="1"/>
    <row r="2" spans="1:6" ht="16" thickTop="1" thickBot="1">
      <c r="A2" s="113"/>
      <c r="B2" s="113"/>
      <c r="C2" s="114" t="s">
        <v>21</v>
      </c>
      <c r="D2" s="115"/>
      <c r="E2" s="115"/>
      <c r="F2" s="116"/>
    </row>
    <row r="3" spans="1:6" ht="16" thickTop="1" thickBot="1">
      <c r="A3" s="117" t="str">
        <f>Model!B11</f>
        <v>Student</v>
      </c>
      <c r="B3" s="118" t="str">
        <f>Model!C11</f>
        <v>ID</v>
      </c>
      <c r="C3" s="119" t="str">
        <f>Model!D11</f>
        <v>A</v>
      </c>
      <c r="D3" s="118" t="str">
        <f>Model!E11</f>
        <v>B</v>
      </c>
      <c r="E3" s="118" t="str">
        <f>Model!F11</f>
        <v>C</v>
      </c>
      <c r="F3" s="120" t="str">
        <f>Model!G11</f>
        <v>D</v>
      </c>
    </row>
    <row r="4" spans="1:6" ht="16" thickTop="1" thickBot="1">
      <c r="A4" s="121" t="str">
        <f>Model!B12</f>
        <v>Bob</v>
      </c>
      <c r="B4" s="176">
        <f>Model!C12</f>
        <v>1</v>
      </c>
      <c r="C4" s="123">
        <f>Model!D12</f>
        <v>0</v>
      </c>
      <c r="D4" s="124">
        <f>Model!E12</f>
        <v>0</v>
      </c>
      <c r="E4" s="124" t="str">
        <f>Model!F12</f>
        <v>x</v>
      </c>
      <c r="F4" s="125" t="str">
        <f>Model!G12</f>
        <v>x</v>
      </c>
    </row>
    <row r="5" spans="1:6" ht="15" thickBot="1">
      <c r="A5" s="126" t="str">
        <f>Model!B13</f>
        <v>James</v>
      </c>
      <c r="B5" s="177">
        <f>Model!C13</f>
        <v>2</v>
      </c>
      <c r="C5" s="128" t="str">
        <f>Model!D13</f>
        <v>x</v>
      </c>
      <c r="D5" s="129" t="str">
        <f>Model!E13</f>
        <v>x</v>
      </c>
      <c r="E5" s="129">
        <f>Model!F13</f>
        <v>0</v>
      </c>
      <c r="F5" s="130">
        <f>Model!G13</f>
        <v>0</v>
      </c>
    </row>
    <row r="6" spans="1:6" ht="15" thickBot="1">
      <c r="A6" s="126" t="str">
        <f>Model!B14</f>
        <v>Jessie</v>
      </c>
      <c r="B6" s="177">
        <f>Model!C14</f>
        <v>3</v>
      </c>
      <c r="C6" s="128" t="str">
        <f>Model!D14</f>
        <v>x</v>
      </c>
      <c r="D6" s="129" t="str">
        <f>Model!E14</f>
        <v>x</v>
      </c>
      <c r="E6" s="129" t="str">
        <f>Model!F14</f>
        <v>x</v>
      </c>
      <c r="F6" s="130">
        <f>Model!G14</f>
        <v>0</v>
      </c>
    </row>
    <row r="7" spans="1:6" ht="15" thickBot="1">
      <c r="A7" s="126" t="str">
        <f>Model!B15</f>
        <v>Jim</v>
      </c>
      <c r="B7" s="177">
        <f>Model!C15</f>
        <v>4</v>
      </c>
      <c r="C7" s="128">
        <f>Model!D15</f>
        <v>0</v>
      </c>
      <c r="D7" s="129" t="str">
        <f>Model!E15</f>
        <v>x</v>
      </c>
      <c r="E7" s="129" t="str">
        <f>Model!F15</f>
        <v>x</v>
      </c>
      <c r="F7" s="130">
        <f>Model!G15</f>
        <v>0</v>
      </c>
    </row>
    <row r="8" spans="1:6" ht="15" thickBot="1">
      <c r="A8" s="126" t="str">
        <f>Model!B16</f>
        <v>Joe</v>
      </c>
      <c r="B8" s="177">
        <f>Model!C16</f>
        <v>5</v>
      </c>
      <c r="C8" s="128">
        <f>Model!D16</f>
        <v>0</v>
      </c>
      <c r="D8" s="129" t="str">
        <f>Model!E16</f>
        <v>x</v>
      </c>
      <c r="E8" s="129" t="str">
        <f>Model!F16</f>
        <v>x</v>
      </c>
      <c r="F8" s="130" t="str">
        <f>Model!G16</f>
        <v>x</v>
      </c>
    </row>
    <row r="9" spans="1:6" ht="15" thickBot="1">
      <c r="A9" s="126" t="str">
        <f>Model!B17</f>
        <v>Jon</v>
      </c>
      <c r="B9" s="177">
        <f>Model!C17</f>
        <v>6</v>
      </c>
      <c r="C9" s="128">
        <f>Model!D17</f>
        <v>0</v>
      </c>
      <c r="D9" s="129">
        <f>Model!E17</f>
        <v>0</v>
      </c>
      <c r="E9" s="129" t="str">
        <f>Model!F17</f>
        <v>x</v>
      </c>
      <c r="F9" s="130" t="str">
        <f>Model!G17</f>
        <v>x</v>
      </c>
    </row>
    <row r="10" spans="1:6" ht="15" thickBot="1">
      <c r="A10" s="126" t="str">
        <f>Model!B18</f>
        <v>Jon</v>
      </c>
      <c r="B10" s="177">
        <f>Model!C18</f>
        <v>7</v>
      </c>
      <c r="C10" s="128" t="str">
        <f>Model!D18</f>
        <v>x</v>
      </c>
      <c r="D10" s="129">
        <f>Model!E18</f>
        <v>0</v>
      </c>
      <c r="E10" s="129" t="str">
        <f>Model!F18</f>
        <v>x</v>
      </c>
      <c r="F10" s="130" t="str">
        <f>Model!G18</f>
        <v>x</v>
      </c>
    </row>
    <row r="11" spans="1:6" ht="15" thickBot="1">
      <c r="A11" s="126" t="str">
        <f>Model!B19</f>
        <v>Mary</v>
      </c>
      <c r="B11" s="177">
        <f>Model!C19</f>
        <v>8</v>
      </c>
      <c r="C11" s="128" t="str">
        <f>Model!D19</f>
        <v>x</v>
      </c>
      <c r="D11" s="129" t="str">
        <f>Model!E19</f>
        <v>x</v>
      </c>
      <c r="E11" s="129">
        <f>Model!F19</f>
        <v>0</v>
      </c>
      <c r="F11" s="130">
        <f>Model!G19</f>
        <v>0</v>
      </c>
    </row>
    <row r="12" spans="1:6" ht="15" thickBot="1">
      <c r="A12" s="126" t="str">
        <f>Model!B20</f>
        <v>Paul</v>
      </c>
      <c r="B12" s="177">
        <f>Model!C20</f>
        <v>9</v>
      </c>
      <c r="C12" s="128" t="str">
        <f>Model!D20</f>
        <v>x</v>
      </c>
      <c r="D12" s="129" t="str">
        <f>Model!E20</f>
        <v>x</v>
      </c>
      <c r="E12" s="129" t="str">
        <f>Model!F20</f>
        <v>x</v>
      </c>
      <c r="F12" s="130">
        <f>Model!G20</f>
        <v>0</v>
      </c>
    </row>
    <row r="13" spans="1:6" ht="15" thickBot="1">
      <c r="A13" s="126" t="str">
        <f>Model!B21</f>
        <v>Peter</v>
      </c>
      <c r="B13" s="177">
        <f>Model!C21</f>
        <v>10</v>
      </c>
      <c r="C13" s="128" t="str">
        <f>Model!D21</f>
        <v>x</v>
      </c>
      <c r="D13" s="129" t="str">
        <f>Model!E21</f>
        <v>x</v>
      </c>
      <c r="E13" s="129" t="str">
        <f>Model!F21</f>
        <v>x</v>
      </c>
      <c r="F13" s="130" t="str">
        <f>Model!G21</f>
        <v>x</v>
      </c>
    </row>
    <row r="14" spans="1:6" ht="15" thickBot="1">
      <c r="A14" s="126" t="str">
        <f>Model!B22</f>
        <v>Sally</v>
      </c>
      <c r="B14" s="177">
        <f>Model!C22</f>
        <v>11</v>
      </c>
      <c r="C14" s="128">
        <f>Model!D22</f>
        <v>0</v>
      </c>
      <c r="D14" s="129" t="str">
        <f>Model!E22</f>
        <v>x</v>
      </c>
      <c r="E14" s="129" t="str">
        <f>Model!F22</f>
        <v>x</v>
      </c>
      <c r="F14" s="130" t="str">
        <f>Model!G22</f>
        <v>x</v>
      </c>
    </row>
    <row r="15" spans="1:6" ht="15" thickBot="1">
      <c r="A15" s="126" t="str">
        <f>Model!B23</f>
        <v>Stuart</v>
      </c>
      <c r="B15" s="177">
        <f>Model!C23</f>
        <v>12</v>
      </c>
      <c r="C15" s="128" t="str">
        <f>Model!D23</f>
        <v>x</v>
      </c>
      <c r="D15" s="129">
        <f>Model!E23</f>
        <v>0</v>
      </c>
      <c r="E15" s="129">
        <f>Model!F23</f>
        <v>0</v>
      </c>
      <c r="F15" s="130">
        <f>Model!G23</f>
        <v>0</v>
      </c>
    </row>
    <row r="16" spans="1:6" ht="15" thickBot="1">
      <c r="A16" s="126" t="str">
        <f>Model!B24</f>
        <v>Tara</v>
      </c>
      <c r="B16" s="177">
        <f>Model!C24</f>
        <v>13</v>
      </c>
      <c r="C16" s="128">
        <f>Model!D24</f>
        <v>0</v>
      </c>
      <c r="D16" s="129" t="str">
        <f>Model!E24</f>
        <v>x</v>
      </c>
      <c r="E16" s="129" t="str">
        <f>Model!F24</f>
        <v>x</v>
      </c>
      <c r="F16" s="130" t="str">
        <f>Model!G24</f>
        <v>x</v>
      </c>
    </row>
    <row r="17" spans="1:13" ht="15" thickBot="1">
      <c r="A17" s="126" t="str">
        <f>Model!B25</f>
        <v>Tegan</v>
      </c>
      <c r="B17" s="177">
        <f>Model!C25</f>
        <v>14</v>
      </c>
      <c r="C17" s="128" t="str">
        <f>Model!D25</f>
        <v>x</v>
      </c>
      <c r="D17" s="129" t="str">
        <f>Model!E25</f>
        <v>x</v>
      </c>
      <c r="E17" s="129" t="str">
        <f>Model!F25</f>
        <v>x</v>
      </c>
      <c r="F17" s="130">
        <f>Model!G25</f>
        <v>0</v>
      </c>
    </row>
    <row r="18" spans="1:13" ht="15" thickBot="1">
      <c r="A18" s="126" t="str">
        <f>Model!B26</f>
        <v>Tim</v>
      </c>
      <c r="B18" s="177">
        <f>Model!C26</f>
        <v>15</v>
      </c>
      <c r="C18" s="128" t="str">
        <f>Model!D26</f>
        <v>x</v>
      </c>
      <c r="D18" s="129">
        <f>Model!E26</f>
        <v>0</v>
      </c>
      <c r="E18" s="129">
        <f>Model!F26</f>
        <v>0</v>
      </c>
      <c r="F18" s="130">
        <f>Model!G26</f>
        <v>0</v>
      </c>
    </row>
    <row r="19" spans="1:13" ht="15" thickBot="1">
      <c r="A19" s="126" t="str">
        <f>Model!B27</f>
        <v>Todd</v>
      </c>
      <c r="B19" s="177">
        <f>Model!C27</f>
        <v>16</v>
      </c>
      <c r="C19" s="128" t="str">
        <f>Model!D27</f>
        <v>x</v>
      </c>
      <c r="D19" s="129" t="str">
        <f>Model!E27</f>
        <v>x</v>
      </c>
      <c r="E19" s="129">
        <f>Model!F27</f>
        <v>0</v>
      </c>
      <c r="F19" s="130">
        <f>Model!G27</f>
        <v>0</v>
      </c>
    </row>
    <row r="20" spans="1:13" ht="15" thickBot="1">
      <c r="A20" s="131" t="str">
        <f>Model!B28</f>
        <v>Tom</v>
      </c>
      <c r="B20" s="178">
        <f>Model!C28</f>
        <v>17</v>
      </c>
      <c r="C20" s="133" t="str">
        <f>Model!D28</f>
        <v>x</v>
      </c>
      <c r="D20" s="134" t="str">
        <f>Model!E28</f>
        <v>x</v>
      </c>
      <c r="E20" s="134" t="str">
        <f>Model!F28</f>
        <v>x</v>
      </c>
      <c r="F20" s="135" t="str">
        <f>Model!G28</f>
        <v>x</v>
      </c>
    </row>
    <row r="21" spans="1:13" ht="15" thickTop="1">
      <c r="A21" s="136" t="str">
        <f>Model!B29</f>
        <v>Total:</v>
      </c>
      <c r="B21" s="137">
        <f>COUNTA(B4:B20)</f>
        <v>17</v>
      </c>
      <c r="C21" s="138">
        <f>Model!D29</f>
        <v>11</v>
      </c>
      <c r="D21" s="137">
        <f>Model!E29</f>
        <v>12</v>
      </c>
      <c r="E21" s="137">
        <f>Model!F29</f>
        <v>12</v>
      </c>
      <c r="F21" s="137">
        <f>Model!G29</f>
        <v>8</v>
      </c>
    </row>
    <row r="22" spans="1:13">
      <c r="A22" s="136" t="str">
        <f>Model!B30</f>
        <v>Total(%):</v>
      </c>
      <c r="B22" s="179">
        <f>B20/B21</f>
        <v>1</v>
      </c>
      <c r="C22" s="179">
        <f>Model!D30</f>
        <v>0.6470588235294118</v>
      </c>
      <c r="D22" s="179">
        <f>Model!E30</f>
        <v>0.70588235294117652</v>
      </c>
      <c r="E22" s="179">
        <f>Model!F30</f>
        <v>0.70588235294117652</v>
      </c>
      <c r="F22" s="179">
        <f>Model!G30</f>
        <v>0.47058823529411764</v>
      </c>
    </row>
    <row r="24" spans="1:13" ht="15" thickBot="1"/>
    <row r="25" spans="1:13" ht="15" thickBot="1">
      <c r="C25" s="140" t="s">
        <v>25</v>
      </c>
      <c r="D25" s="141"/>
      <c r="E25" s="141"/>
      <c r="F25" s="141"/>
      <c r="G25" s="141"/>
      <c r="H25" s="141"/>
      <c r="I25" s="141"/>
      <c r="J25" s="141"/>
      <c r="K25" s="141"/>
      <c r="L25" s="141"/>
      <c r="M25" s="142"/>
    </row>
    <row r="26" spans="1:13" ht="30" thickTop="1" thickBot="1">
      <c r="A26" s="117" t="str">
        <f>A3</f>
        <v>Student</v>
      </c>
      <c r="B26" s="118" t="str">
        <f>B3</f>
        <v>ID</v>
      </c>
      <c r="C26" s="143" t="str">
        <f>Model!I11</f>
        <v>A&amp;B</v>
      </c>
      <c r="D26" s="144" t="str">
        <f>Model!J11</f>
        <v>A&amp;C</v>
      </c>
      <c r="E26" s="144" t="str">
        <f>Model!K11</f>
        <v>A&amp;D</v>
      </c>
      <c r="F26" s="144" t="str">
        <f>Model!L11</f>
        <v>B&amp;C</v>
      </c>
      <c r="G26" s="144" t="str">
        <f>Model!M11</f>
        <v>B&amp;D</v>
      </c>
      <c r="H26" s="144" t="str">
        <f>Model!N11</f>
        <v>C&amp;D</v>
      </c>
      <c r="I26" s="145" t="str">
        <f>Model!O11</f>
        <v>A&amp;B&amp;C</v>
      </c>
      <c r="J26" s="145" t="str">
        <f>Model!P11</f>
        <v>A&amp;B&amp;D</v>
      </c>
      <c r="K26" s="145" t="str">
        <f>Model!Q11</f>
        <v>A&amp;C&amp;D</v>
      </c>
      <c r="L26" s="145" t="str">
        <f>Model!R11</f>
        <v>B&amp;C&amp;D</v>
      </c>
      <c r="M26" s="146" t="str">
        <f>Model!S11</f>
        <v>A&amp;B&amp;C&amp;D</v>
      </c>
    </row>
    <row r="27" spans="1:13" ht="16" thickTop="1" thickBot="1">
      <c r="A27" s="121" t="str">
        <f>A4</f>
        <v>Bob</v>
      </c>
      <c r="B27" s="122">
        <f>B4</f>
        <v>1</v>
      </c>
      <c r="C27" s="147">
        <f>Model!I12</f>
        <v>0</v>
      </c>
      <c r="D27" s="148">
        <f>Model!J12</f>
        <v>0</v>
      </c>
      <c r="E27" s="148">
        <f>Model!K12</f>
        <v>0</v>
      </c>
      <c r="F27" s="148">
        <f>Model!L12</f>
        <v>0</v>
      </c>
      <c r="G27" s="148">
        <f>Model!M12</f>
        <v>0</v>
      </c>
      <c r="H27" s="148">
        <f>Model!N12</f>
        <v>1</v>
      </c>
      <c r="I27" s="148">
        <f>Model!O12</f>
        <v>0</v>
      </c>
      <c r="J27" s="148">
        <f>Model!P12</f>
        <v>0</v>
      </c>
      <c r="K27" s="148">
        <f>Model!Q12</f>
        <v>0</v>
      </c>
      <c r="L27" s="148">
        <f>Model!R12</f>
        <v>0</v>
      </c>
      <c r="M27" s="149">
        <f>Model!S12</f>
        <v>0</v>
      </c>
    </row>
    <row r="28" spans="1:13" ht="15" thickBot="1">
      <c r="A28" s="126" t="str">
        <f>A5</f>
        <v>James</v>
      </c>
      <c r="B28" s="127">
        <f>B5</f>
        <v>2</v>
      </c>
      <c r="C28" s="150">
        <f>Model!I13</f>
        <v>1</v>
      </c>
      <c r="D28" s="128">
        <f>Model!J13</f>
        <v>0</v>
      </c>
      <c r="E28" s="128">
        <f>Model!K13</f>
        <v>0</v>
      </c>
      <c r="F28" s="128">
        <f>Model!L13</f>
        <v>0</v>
      </c>
      <c r="G28" s="128">
        <f>Model!M13</f>
        <v>0</v>
      </c>
      <c r="H28" s="128">
        <f>Model!N13</f>
        <v>0</v>
      </c>
      <c r="I28" s="128">
        <f>Model!O13</f>
        <v>0</v>
      </c>
      <c r="J28" s="128">
        <f>Model!P13</f>
        <v>0</v>
      </c>
      <c r="K28" s="128">
        <f>Model!Q13</f>
        <v>0</v>
      </c>
      <c r="L28" s="128">
        <f>Model!R13</f>
        <v>0</v>
      </c>
      <c r="M28" s="151">
        <f>Model!S13</f>
        <v>0</v>
      </c>
    </row>
    <row r="29" spans="1:13" ht="15" thickBot="1">
      <c r="A29" s="126" t="str">
        <f>A6</f>
        <v>Jessie</v>
      </c>
      <c r="B29" s="127">
        <f>B6</f>
        <v>3</v>
      </c>
      <c r="C29" s="150">
        <f>Model!I14</f>
        <v>1</v>
      </c>
      <c r="D29" s="128">
        <f>Model!J14</f>
        <v>1</v>
      </c>
      <c r="E29" s="128">
        <f>Model!K14</f>
        <v>0</v>
      </c>
      <c r="F29" s="128">
        <f>Model!L14</f>
        <v>1</v>
      </c>
      <c r="G29" s="128">
        <f>Model!M14</f>
        <v>0</v>
      </c>
      <c r="H29" s="128">
        <f>Model!N14</f>
        <v>0</v>
      </c>
      <c r="I29" s="128">
        <f>Model!O14</f>
        <v>1</v>
      </c>
      <c r="J29" s="128">
        <f>Model!P14</f>
        <v>0</v>
      </c>
      <c r="K29" s="128">
        <f>Model!Q14</f>
        <v>0</v>
      </c>
      <c r="L29" s="128">
        <f>Model!R14</f>
        <v>0</v>
      </c>
      <c r="M29" s="151">
        <f>Model!S14</f>
        <v>0</v>
      </c>
    </row>
    <row r="30" spans="1:13" ht="15" thickBot="1">
      <c r="A30" s="126" t="str">
        <f>A7</f>
        <v>Jim</v>
      </c>
      <c r="B30" s="127">
        <f>B7</f>
        <v>4</v>
      </c>
      <c r="C30" s="150">
        <f>Model!I15</f>
        <v>0</v>
      </c>
      <c r="D30" s="128">
        <f>Model!J15</f>
        <v>0</v>
      </c>
      <c r="E30" s="128">
        <f>Model!K15</f>
        <v>0</v>
      </c>
      <c r="F30" s="128">
        <f>Model!L15</f>
        <v>1</v>
      </c>
      <c r="G30" s="128">
        <f>Model!M15</f>
        <v>0</v>
      </c>
      <c r="H30" s="128">
        <f>Model!N15</f>
        <v>0</v>
      </c>
      <c r="I30" s="128">
        <f>Model!O15</f>
        <v>0</v>
      </c>
      <c r="J30" s="128">
        <f>Model!P15</f>
        <v>0</v>
      </c>
      <c r="K30" s="128">
        <f>Model!Q15</f>
        <v>0</v>
      </c>
      <c r="L30" s="128">
        <f>Model!R15</f>
        <v>0</v>
      </c>
      <c r="M30" s="151">
        <f>Model!S15</f>
        <v>0</v>
      </c>
    </row>
    <row r="31" spans="1:13" ht="15" thickBot="1">
      <c r="A31" s="126" t="str">
        <f>A8</f>
        <v>Joe</v>
      </c>
      <c r="B31" s="127">
        <f>B8</f>
        <v>5</v>
      </c>
      <c r="C31" s="150">
        <f>Model!I16</f>
        <v>0</v>
      </c>
      <c r="D31" s="128">
        <f>Model!J16</f>
        <v>0</v>
      </c>
      <c r="E31" s="128">
        <f>Model!K16</f>
        <v>0</v>
      </c>
      <c r="F31" s="128">
        <f>Model!L16</f>
        <v>1</v>
      </c>
      <c r="G31" s="128">
        <f>Model!M16</f>
        <v>1</v>
      </c>
      <c r="H31" s="128">
        <f>Model!N16</f>
        <v>1</v>
      </c>
      <c r="I31" s="128">
        <f>Model!O16</f>
        <v>0</v>
      </c>
      <c r="J31" s="128">
        <f>Model!P16</f>
        <v>0</v>
      </c>
      <c r="K31" s="128">
        <f>Model!Q16</f>
        <v>0</v>
      </c>
      <c r="L31" s="128">
        <f>Model!R16</f>
        <v>1</v>
      </c>
      <c r="M31" s="151">
        <f>Model!S16</f>
        <v>0</v>
      </c>
    </row>
    <row r="32" spans="1:13" ht="15" thickBot="1">
      <c r="A32" s="126" t="str">
        <f>A9</f>
        <v>Jon</v>
      </c>
      <c r="B32" s="127">
        <f>B9</f>
        <v>6</v>
      </c>
      <c r="C32" s="150">
        <f>Model!I17</f>
        <v>0</v>
      </c>
      <c r="D32" s="128">
        <f>Model!J17</f>
        <v>0</v>
      </c>
      <c r="E32" s="128">
        <f>Model!K17</f>
        <v>0</v>
      </c>
      <c r="F32" s="128">
        <f>Model!L17</f>
        <v>0</v>
      </c>
      <c r="G32" s="128">
        <f>Model!M17</f>
        <v>0</v>
      </c>
      <c r="H32" s="128">
        <f>Model!N17</f>
        <v>1</v>
      </c>
      <c r="I32" s="128">
        <f>Model!O17</f>
        <v>0</v>
      </c>
      <c r="J32" s="128">
        <f>Model!P17</f>
        <v>0</v>
      </c>
      <c r="K32" s="128">
        <f>Model!Q17</f>
        <v>0</v>
      </c>
      <c r="L32" s="128">
        <f>Model!R17</f>
        <v>0</v>
      </c>
      <c r="M32" s="151">
        <f>Model!S17</f>
        <v>0</v>
      </c>
    </row>
    <row r="33" spans="1:13" ht="15" thickBot="1">
      <c r="A33" s="126" t="str">
        <f>A10</f>
        <v>Jon</v>
      </c>
      <c r="B33" s="127">
        <f>B10</f>
        <v>7</v>
      </c>
      <c r="C33" s="150">
        <f>Model!I18</f>
        <v>0</v>
      </c>
      <c r="D33" s="128">
        <f>Model!J18</f>
        <v>1</v>
      </c>
      <c r="E33" s="128">
        <f>Model!K18</f>
        <v>1</v>
      </c>
      <c r="F33" s="128">
        <f>Model!L18</f>
        <v>0</v>
      </c>
      <c r="G33" s="128">
        <f>Model!M18</f>
        <v>0</v>
      </c>
      <c r="H33" s="128">
        <f>Model!N18</f>
        <v>1</v>
      </c>
      <c r="I33" s="128">
        <f>Model!O18</f>
        <v>0</v>
      </c>
      <c r="J33" s="128">
        <f>Model!P18</f>
        <v>0</v>
      </c>
      <c r="K33" s="128">
        <f>Model!Q18</f>
        <v>1</v>
      </c>
      <c r="L33" s="128">
        <f>Model!R18</f>
        <v>0</v>
      </c>
      <c r="M33" s="151">
        <f>Model!S18</f>
        <v>0</v>
      </c>
    </row>
    <row r="34" spans="1:13" ht="15" thickBot="1">
      <c r="A34" s="126" t="str">
        <f>A11</f>
        <v>Mary</v>
      </c>
      <c r="B34" s="127">
        <f>B11</f>
        <v>8</v>
      </c>
      <c r="C34" s="150">
        <f>Model!I19</f>
        <v>1</v>
      </c>
      <c r="D34" s="128">
        <f>Model!J19</f>
        <v>0</v>
      </c>
      <c r="E34" s="128">
        <f>Model!K19</f>
        <v>0</v>
      </c>
      <c r="F34" s="128">
        <f>Model!L19</f>
        <v>0</v>
      </c>
      <c r="G34" s="128">
        <f>Model!M19</f>
        <v>0</v>
      </c>
      <c r="H34" s="128">
        <f>Model!N19</f>
        <v>0</v>
      </c>
      <c r="I34" s="128">
        <f>Model!O19</f>
        <v>0</v>
      </c>
      <c r="J34" s="128">
        <f>Model!P19</f>
        <v>0</v>
      </c>
      <c r="K34" s="128">
        <f>Model!Q19</f>
        <v>0</v>
      </c>
      <c r="L34" s="128">
        <f>Model!R19</f>
        <v>0</v>
      </c>
      <c r="M34" s="151">
        <f>Model!S19</f>
        <v>0</v>
      </c>
    </row>
    <row r="35" spans="1:13" ht="15" thickBot="1">
      <c r="A35" s="126" t="str">
        <f>A12</f>
        <v>Paul</v>
      </c>
      <c r="B35" s="127">
        <f>B12</f>
        <v>9</v>
      </c>
      <c r="C35" s="150">
        <f>Model!I20</f>
        <v>1</v>
      </c>
      <c r="D35" s="128">
        <f>Model!J20</f>
        <v>1</v>
      </c>
      <c r="E35" s="128">
        <f>Model!K20</f>
        <v>0</v>
      </c>
      <c r="F35" s="128">
        <f>Model!L20</f>
        <v>1</v>
      </c>
      <c r="G35" s="128">
        <f>Model!M20</f>
        <v>0</v>
      </c>
      <c r="H35" s="128">
        <f>Model!N20</f>
        <v>0</v>
      </c>
      <c r="I35" s="128">
        <f>Model!O20</f>
        <v>1</v>
      </c>
      <c r="J35" s="128">
        <f>Model!P20</f>
        <v>0</v>
      </c>
      <c r="K35" s="128">
        <f>Model!Q20</f>
        <v>0</v>
      </c>
      <c r="L35" s="128">
        <f>Model!R20</f>
        <v>0</v>
      </c>
      <c r="M35" s="151">
        <f>Model!S20</f>
        <v>0</v>
      </c>
    </row>
    <row r="36" spans="1:13" ht="15" thickBot="1">
      <c r="A36" s="126" t="str">
        <f>A13</f>
        <v>Peter</v>
      </c>
      <c r="B36" s="127">
        <f>B13</f>
        <v>10</v>
      </c>
      <c r="C36" s="150">
        <f>Model!I21</f>
        <v>1</v>
      </c>
      <c r="D36" s="128">
        <f>Model!J21</f>
        <v>1</v>
      </c>
      <c r="E36" s="128">
        <f>Model!K21</f>
        <v>1</v>
      </c>
      <c r="F36" s="128">
        <f>Model!L21</f>
        <v>1</v>
      </c>
      <c r="G36" s="128">
        <f>Model!M21</f>
        <v>1</v>
      </c>
      <c r="H36" s="128">
        <f>Model!N21</f>
        <v>1</v>
      </c>
      <c r="I36" s="128">
        <f>Model!O21</f>
        <v>1</v>
      </c>
      <c r="J36" s="128">
        <f>Model!P21</f>
        <v>1</v>
      </c>
      <c r="K36" s="128">
        <f>Model!Q21</f>
        <v>1</v>
      </c>
      <c r="L36" s="128">
        <f>Model!R21</f>
        <v>1</v>
      </c>
      <c r="M36" s="151">
        <f>Model!S21</f>
        <v>1</v>
      </c>
    </row>
    <row r="37" spans="1:13" ht="15" thickBot="1">
      <c r="A37" s="126" t="str">
        <f>A14</f>
        <v>Sally</v>
      </c>
      <c r="B37" s="127">
        <f>B14</f>
        <v>11</v>
      </c>
      <c r="C37" s="150">
        <f>Model!I22</f>
        <v>0</v>
      </c>
      <c r="D37" s="128">
        <f>Model!J22</f>
        <v>0</v>
      </c>
      <c r="E37" s="128">
        <f>Model!K22</f>
        <v>0</v>
      </c>
      <c r="F37" s="128">
        <f>Model!L22</f>
        <v>1</v>
      </c>
      <c r="G37" s="128">
        <f>Model!M22</f>
        <v>1</v>
      </c>
      <c r="H37" s="128">
        <f>Model!N22</f>
        <v>1</v>
      </c>
      <c r="I37" s="128">
        <f>Model!O22</f>
        <v>0</v>
      </c>
      <c r="J37" s="128">
        <f>Model!P22</f>
        <v>0</v>
      </c>
      <c r="K37" s="128">
        <f>Model!Q22</f>
        <v>0</v>
      </c>
      <c r="L37" s="128">
        <f>Model!R22</f>
        <v>1</v>
      </c>
      <c r="M37" s="151">
        <f>Model!S22</f>
        <v>0</v>
      </c>
    </row>
    <row r="38" spans="1:13" ht="15" thickBot="1">
      <c r="A38" s="126" t="str">
        <f>A15</f>
        <v>Stuart</v>
      </c>
      <c r="B38" s="127">
        <f>B15</f>
        <v>12</v>
      </c>
      <c r="C38" s="150">
        <f>Model!I23</f>
        <v>0</v>
      </c>
      <c r="D38" s="128">
        <f>Model!J23</f>
        <v>0</v>
      </c>
      <c r="E38" s="128">
        <f>Model!K23</f>
        <v>0</v>
      </c>
      <c r="F38" s="128">
        <f>Model!L23</f>
        <v>0</v>
      </c>
      <c r="G38" s="128">
        <f>Model!M23</f>
        <v>0</v>
      </c>
      <c r="H38" s="128">
        <f>Model!N23</f>
        <v>0</v>
      </c>
      <c r="I38" s="128">
        <f>Model!O23</f>
        <v>0</v>
      </c>
      <c r="J38" s="128">
        <f>Model!P23</f>
        <v>0</v>
      </c>
      <c r="K38" s="128">
        <f>Model!Q23</f>
        <v>0</v>
      </c>
      <c r="L38" s="128">
        <f>Model!R23</f>
        <v>0</v>
      </c>
      <c r="M38" s="151">
        <f>Model!S23</f>
        <v>0</v>
      </c>
    </row>
    <row r="39" spans="1:13" ht="15" thickBot="1">
      <c r="A39" s="126" t="str">
        <f>A16</f>
        <v>Tara</v>
      </c>
      <c r="B39" s="127">
        <f>B16</f>
        <v>13</v>
      </c>
      <c r="C39" s="150">
        <f>Model!I24</f>
        <v>0</v>
      </c>
      <c r="D39" s="128">
        <f>Model!J24</f>
        <v>0</v>
      </c>
      <c r="E39" s="128">
        <f>Model!K24</f>
        <v>0</v>
      </c>
      <c r="F39" s="128">
        <f>Model!L24</f>
        <v>1</v>
      </c>
      <c r="G39" s="128">
        <f>Model!M24</f>
        <v>1</v>
      </c>
      <c r="H39" s="128">
        <f>Model!N24</f>
        <v>1</v>
      </c>
      <c r="I39" s="128">
        <f>Model!O24</f>
        <v>0</v>
      </c>
      <c r="J39" s="128">
        <f>Model!P24</f>
        <v>0</v>
      </c>
      <c r="K39" s="128">
        <f>Model!Q24</f>
        <v>0</v>
      </c>
      <c r="L39" s="128">
        <f>Model!R24</f>
        <v>1</v>
      </c>
      <c r="M39" s="151">
        <f>Model!S24</f>
        <v>0</v>
      </c>
    </row>
    <row r="40" spans="1:13" ht="15" thickBot="1">
      <c r="A40" s="126" t="str">
        <f>A17</f>
        <v>Tegan</v>
      </c>
      <c r="B40" s="127">
        <f>B17</f>
        <v>14</v>
      </c>
      <c r="C40" s="150">
        <f>Model!I25</f>
        <v>1</v>
      </c>
      <c r="D40" s="128">
        <f>Model!J25</f>
        <v>1</v>
      </c>
      <c r="E40" s="128">
        <f>Model!K25</f>
        <v>0</v>
      </c>
      <c r="F40" s="128">
        <f>Model!L25</f>
        <v>1</v>
      </c>
      <c r="G40" s="128">
        <f>Model!M25</f>
        <v>0</v>
      </c>
      <c r="H40" s="128">
        <f>Model!N25</f>
        <v>0</v>
      </c>
      <c r="I40" s="128">
        <f>Model!O25</f>
        <v>1</v>
      </c>
      <c r="J40" s="128">
        <f>Model!P25</f>
        <v>0</v>
      </c>
      <c r="K40" s="128">
        <f>Model!Q25</f>
        <v>0</v>
      </c>
      <c r="L40" s="128">
        <f>Model!R25</f>
        <v>0</v>
      </c>
      <c r="M40" s="151">
        <f>Model!S25</f>
        <v>0</v>
      </c>
    </row>
    <row r="41" spans="1:13" ht="15" thickBot="1">
      <c r="A41" s="126" t="str">
        <f>A18</f>
        <v>Tim</v>
      </c>
      <c r="B41" s="127">
        <f>B18</f>
        <v>15</v>
      </c>
      <c r="C41" s="150">
        <f>Model!I26</f>
        <v>0</v>
      </c>
      <c r="D41" s="128">
        <f>Model!J26</f>
        <v>0</v>
      </c>
      <c r="E41" s="128">
        <f>Model!K26</f>
        <v>0</v>
      </c>
      <c r="F41" s="128">
        <f>Model!L26</f>
        <v>0</v>
      </c>
      <c r="G41" s="128">
        <f>Model!M26</f>
        <v>0</v>
      </c>
      <c r="H41" s="128">
        <f>Model!N26</f>
        <v>0</v>
      </c>
      <c r="I41" s="128">
        <f>Model!O26</f>
        <v>0</v>
      </c>
      <c r="J41" s="128">
        <f>Model!P26</f>
        <v>0</v>
      </c>
      <c r="K41" s="128">
        <f>Model!Q26</f>
        <v>0</v>
      </c>
      <c r="L41" s="128">
        <f>Model!R26</f>
        <v>0</v>
      </c>
      <c r="M41" s="151">
        <f>Model!S26</f>
        <v>0</v>
      </c>
    </row>
    <row r="42" spans="1:13" ht="15" thickBot="1">
      <c r="A42" s="126" t="str">
        <f>A19</f>
        <v>Todd</v>
      </c>
      <c r="B42" s="127">
        <f>B19</f>
        <v>16</v>
      </c>
      <c r="C42" s="150">
        <f>Model!I27</f>
        <v>1</v>
      </c>
      <c r="D42" s="128">
        <f>Model!J27</f>
        <v>0</v>
      </c>
      <c r="E42" s="128">
        <f>Model!K27</f>
        <v>0</v>
      </c>
      <c r="F42" s="128">
        <f>Model!L27</f>
        <v>0</v>
      </c>
      <c r="G42" s="128">
        <f>Model!M27</f>
        <v>0</v>
      </c>
      <c r="H42" s="128">
        <f>Model!N27</f>
        <v>0</v>
      </c>
      <c r="I42" s="128">
        <f>Model!O27</f>
        <v>0</v>
      </c>
      <c r="J42" s="128">
        <f>Model!P27</f>
        <v>0</v>
      </c>
      <c r="K42" s="128">
        <f>Model!Q27</f>
        <v>0</v>
      </c>
      <c r="L42" s="128">
        <f>Model!R27</f>
        <v>0</v>
      </c>
      <c r="M42" s="151">
        <f>Model!S27</f>
        <v>0</v>
      </c>
    </row>
    <row r="43" spans="1:13" ht="15" thickBot="1">
      <c r="A43" s="131" t="str">
        <f>A20</f>
        <v>Tom</v>
      </c>
      <c r="B43" s="132">
        <f>B20</f>
        <v>17</v>
      </c>
      <c r="C43" s="152">
        <f>Model!I28</f>
        <v>1</v>
      </c>
      <c r="D43" s="133">
        <f>Model!J28</f>
        <v>1</v>
      </c>
      <c r="E43" s="133">
        <f>Model!K28</f>
        <v>1</v>
      </c>
      <c r="F43" s="133">
        <f>Model!L28</f>
        <v>1</v>
      </c>
      <c r="G43" s="133">
        <f>Model!M28</f>
        <v>1</v>
      </c>
      <c r="H43" s="133">
        <f>Model!N28</f>
        <v>1</v>
      </c>
      <c r="I43" s="133">
        <f>Model!O28</f>
        <v>1</v>
      </c>
      <c r="J43" s="133">
        <f>Model!P28</f>
        <v>1</v>
      </c>
      <c r="K43" s="133">
        <f>Model!Q28</f>
        <v>1</v>
      </c>
      <c r="L43" s="133">
        <f>Model!R28</f>
        <v>1</v>
      </c>
      <c r="M43" s="153">
        <f>Model!S28</f>
        <v>1</v>
      </c>
    </row>
    <row r="44" spans="1:13" ht="15" thickTop="1">
      <c r="C44" s="138">
        <f>Model!I29</f>
        <v>8</v>
      </c>
      <c r="D44" s="138">
        <f>Model!J29</f>
        <v>6</v>
      </c>
      <c r="E44" s="138">
        <f>Model!K29</f>
        <v>3</v>
      </c>
      <c r="F44" s="138">
        <f>Model!L29</f>
        <v>9</v>
      </c>
      <c r="G44" s="138">
        <f>Model!M29</f>
        <v>5</v>
      </c>
      <c r="H44" s="138">
        <f>Model!N29</f>
        <v>8</v>
      </c>
      <c r="I44" s="138">
        <f>Model!O29</f>
        <v>5</v>
      </c>
      <c r="J44" s="138">
        <f>Model!P29</f>
        <v>2</v>
      </c>
      <c r="K44" s="138">
        <f>Model!Q29</f>
        <v>3</v>
      </c>
      <c r="L44" s="138">
        <f>Model!R29</f>
        <v>5</v>
      </c>
      <c r="M44" s="138">
        <f>Model!S29</f>
        <v>2</v>
      </c>
    </row>
    <row r="45" spans="1:13">
      <c r="C45" s="139">
        <f>Model!I30</f>
        <v>0.47058823529411764</v>
      </c>
      <c r="D45" s="139">
        <f>Model!J30</f>
        <v>0.35294117647058826</v>
      </c>
      <c r="E45" s="139">
        <f>Model!K30</f>
        <v>0.17647058823529413</v>
      </c>
      <c r="F45" s="139">
        <f>Model!L30</f>
        <v>0.52941176470588236</v>
      </c>
      <c r="G45" s="139">
        <f>Model!M30</f>
        <v>0.29411764705882354</v>
      </c>
      <c r="H45" s="139">
        <f>Model!N30</f>
        <v>0.47058823529411764</v>
      </c>
      <c r="I45" s="139">
        <f>Model!O30</f>
        <v>0.29411764705882354</v>
      </c>
      <c r="J45" s="139">
        <f>Model!P30</f>
        <v>0.11764705882352941</v>
      </c>
      <c r="K45" s="139">
        <f>Model!Q30</f>
        <v>0.17647058823529413</v>
      </c>
      <c r="L45" s="139">
        <f>Model!R30</f>
        <v>0.29411764705882354</v>
      </c>
      <c r="M45" s="139">
        <f>Model!S30</f>
        <v>0.11764705882352941</v>
      </c>
    </row>
    <row r="46" spans="1:13" ht="15" thickBot="1"/>
    <row r="47" spans="1:13" ht="16" thickTop="1" thickBot="1">
      <c r="A47" s="154" t="s">
        <v>31</v>
      </c>
      <c r="B47" s="155"/>
      <c r="C47" s="115"/>
      <c r="D47" s="115"/>
      <c r="E47" s="115"/>
      <c r="F47" s="115"/>
      <c r="G47" s="116"/>
    </row>
    <row r="48" spans="1:13" ht="15" thickTop="1">
      <c r="A48" s="156"/>
      <c r="B48" s="157"/>
      <c r="C48" s="157"/>
      <c r="D48" s="157"/>
      <c r="E48" s="157"/>
      <c r="F48" s="157"/>
      <c r="G48" s="158"/>
    </row>
    <row r="49" spans="1:7">
      <c r="A49" s="159"/>
      <c r="B49" s="160" t="s">
        <v>33</v>
      </c>
      <c r="C49" s="160"/>
      <c r="D49" s="160"/>
      <c r="E49" s="160"/>
      <c r="F49" s="160"/>
      <c r="G49" s="161"/>
    </row>
    <row r="50" spans="1:7">
      <c r="A50" s="159"/>
      <c r="B50" s="162" t="s">
        <v>32</v>
      </c>
      <c r="C50" s="160"/>
      <c r="D50" s="160"/>
      <c r="E50" s="160"/>
      <c r="F50" s="160"/>
      <c r="G50" s="161"/>
    </row>
    <row r="51" spans="1:7">
      <c r="A51" s="159"/>
      <c r="B51" s="163"/>
      <c r="C51" s="163"/>
      <c r="D51" s="163"/>
      <c r="E51" s="163"/>
      <c r="F51" s="163"/>
      <c r="G51" s="161"/>
    </row>
    <row r="52" spans="1:7" ht="15" thickBot="1">
      <c r="A52" s="159"/>
      <c r="B52" s="138"/>
      <c r="C52" s="164" t="s">
        <v>27</v>
      </c>
      <c r="D52" s="164" t="s">
        <v>28</v>
      </c>
      <c r="E52" s="164" t="s">
        <v>29</v>
      </c>
      <c r="F52" s="164" t="s">
        <v>30</v>
      </c>
      <c r="G52" s="161"/>
    </row>
    <row r="53" spans="1:7">
      <c r="A53" s="159"/>
      <c r="B53" s="165" t="s">
        <v>27</v>
      </c>
      <c r="C53" s="166">
        <f>Model!W16</f>
        <v>1</v>
      </c>
      <c r="D53" s="167">
        <f>Model!X16</f>
        <v>0.66666666666666663</v>
      </c>
      <c r="E53" s="167">
        <f>Model!Y16</f>
        <v>0.5</v>
      </c>
      <c r="F53" s="167">
        <f>Model!Z16</f>
        <v>0.375</v>
      </c>
      <c r="G53" s="161"/>
    </row>
    <row r="54" spans="1:7">
      <c r="A54" s="159"/>
      <c r="B54" s="165" t="s">
        <v>28</v>
      </c>
      <c r="C54" s="168">
        <f>Model!W17</f>
        <v>0.72727272727272729</v>
      </c>
      <c r="D54" s="169">
        <f>Model!X17</f>
        <v>1</v>
      </c>
      <c r="E54" s="170">
        <f>Model!Y17</f>
        <v>0.75</v>
      </c>
      <c r="F54" s="170">
        <f>Model!Z17</f>
        <v>0.625</v>
      </c>
      <c r="G54" s="161"/>
    </row>
    <row r="55" spans="1:7">
      <c r="A55" s="159"/>
      <c r="B55" s="165" t="s">
        <v>29</v>
      </c>
      <c r="C55" s="168">
        <f>Model!W18</f>
        <v>0.54545454545454541</v>
      </c>
      <c r="D55" s="170">
        <f>Model!X18</f>
        <v>0.75</v>
      </c>
      <c r="E55" s="169">
        <f>Model!Y18</f>
        <v>1</v>
      </c>
      <c r="F55" s="170">
        <f>Model!Z18</f>
        <v>1</v>
      </c>
      <c r="G55" s="161"/>
    </row>
    <row r="56" spans="1:7">
      <c r="A56" s="159"/>
      <c r="B56" s="165" t="s">
        <v>30</v>
      </c>
      <c r="C56" s="168">
        <f>Model!W19</f>
        <v>0.27272727272727271</v>
      </c>
      <c r="D56" s="170">
        <f>Model!X19</f>
        <v>0.41666666666666669</v>
      </c>
      <c r="E56" s="170">
        <f>Model!Y19</f>
        <v>0.66666666666666663</v>
      </c>
      <c r="F56" s="169">
        <f>Model!Z19</f>
        <v>1</v>
      </c>
      <c r="G56" s="161"/>
    </row>
    <row r="57" spans="1:7">
      <c r="A57" s="159"/>
      <c r="B57" s="163"/>
      <c r="C57" s="163"/>
      <c r="D57" s="163"/>
      <c r="E57" s="163"/>
      <c r="F57" s="163"/>
      <c r="G57" s="161"/>
    </row>
    <row r="58" spans="1:7">
      <c r="A58" s="159"/>
      <c r="B58" s="163"/>
      <c r="C58" s="163"/>
      <c r="D58" s="163"/>
      <c r="E58" s="163"/>
      <c r="F58" s="163"/>
      <c r="G58" s="161"/>
    </row>
    <row r="59" spans="1:7">
      <c r="A59" s="171"/>
      <c r="B59" s="137"/>
      <c r="C59" s="137"/>
      <c r="D59" s="137"/>
      <c r="E59" s="137"/>
      <c r="F59" s="137"/>
      <c r="G59" s="172"/>
    </row>
    <row r="60" spans="1:7" ht="15" thickBot="1">
      <c r="A60" s="173"/>
      <c r="B60" s="174"/>
      <c r="C60" s="174"/>
      <c r="D60" s="174"/>
      <c r="E60" s="174"/>
      <c r="F60" s="174"/>
      <c r="G60" s="175"/>
    </row>
    <row r="63" spans="1:7" ht="15" thickBot="1">
      <c r="A63" s="138"/>
      <c r="B63" s="164" t="s">
        <v>27</v>
      </c>
      <c r="C63" s="164" t="s">
        <v>28</v>
      </c>
      <c r="D63" s="164" t="s">
        <v>29</v>
      </c>
      <c r="E63" s="164" t="s">
        <v>30</v>
      </c>
    </row>
    <row r="64" spans="1:7">
      <c r="A64" s="165" t="s">
        <v>27</v>
      </c>
      <c r="B64" s="166">
        <f>Model!W16</f>
        <v>1</v>
      </c>
      <c r="C64" s="167">
        <f>Model!X16</f>
        <v>0.66666666666666663</v>
      </c>
      <c r="D64" s="167">
        <f>Model!Y16</f>
        <v>0.5</v>
      </c>
      <c r="E64" s="167">
        <f>Model!Z16</f>
        <v>0.375</v>
      </c>
    </row>
    <row r="65" spans="1:5">
      <c r="A65" s="165" t="s">
        <v>28</v>
      </c>
      <c r="B65" s="168">
        <f>Model!W17</f>
        <v>0.72727272727272729</v>
      </c>
      <c r="C65" s="169">
        <f>Model!X17</f>
        <v>1</v>
      </c>
      <c r="D65" s="170">
        <f>Model!Y17</f>
        <v>0.75</v>
      </c>
      <c r="E65" s="170">
        <f>Model!Z17</f>
        <v>0.625</v>
      </c>
    </row>
    <row r="66" spans="1:5">
      <c r="A66" s="165" t="s">
        <v>29</v>
      </c>
      <c r="B66" s="168">
        <f>Model!W18</f>
        <v>0.54545454545454541</v>
      </c>
      <c r="C66" s="170">
        <f>Model!X18</f>
        <v>0.75</v>
      </c>
      <c r="D66" s="169">
        <f>Model!Y18</f>
        <v>1</v>
      </c>
      <c r="E66" s="170">
        <f>Model!Z18</f>
        <v>1</v>
      </c>
    </row>
    <row r="67" spans="1:5">
      <c r="A67" s="165" t="s">
        <v>30</v>
      </c>
      <c r="B67" s="168">
        <f>Model!W19</f>
        <v>0.27272727272727271</v>
      </c>
      <c r="C67" s="170">
        <f>Model!X19</f>
        <v>0.41666666666666669</v>
      </c>
      <c r="D67" s="170">
        <f>Model!Y19</f>
        <v>0.66666666666666663</v>
      </c>
      <c r="E67" s="169">
        <f>Model!Z19</f>
        <v>1</v>
      </c>
    </row>
  </sheetData>
  <mergeCells count="5">
    <mergeCell ref="C2:F2"/>
    <mergeCell ref="C25:M25"/>
    <mergeCell ref="A47:G47"/>
    <mergeCell ref="B49:F49"/>
    <mergeCell ref="B50:F5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vt:lpstr>
      <vt:lpstr>Web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Botros</dc:creator>
  <cp:lastModifiedBy>Andrew Botros</cp:lastModifiedBy>
  <dcterms:created xsi:type="dcterms:W3CDTF">2014-03-26T15:33:54Z</dcterms:created>
  <dcterms:modified xsi:type="dcterms:W3CDTF">2014-03-29T20:51:55Z</dcterms:modified>
</cp:coreProperties>
</file>