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9" i="1" l="1"/>
  <c r="K12" i="1"/>
  <c r="G29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N29" i="1"/>
  <c r="D8" i="1"/>
  <c r="D7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E6" i="1"/>
  <c r="E5" i="1"/>
  <c r="E4" i="1"/>
  <c r="C26" i="1"/>
  <c r="C27" i="1"/>
  <c r="E3" i="1"/>
  <c r="C28" i="1"/>
  <c r="E29" i="1"/>
  <c r="J28" i="1"/>
  <c r="D29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29" i="1"/>
  <c r="K29" i="1"/>
  <c r="L29" i="1"/>
  <c r="M29" i="1"/>
  <c r="I29" i="1"/>
  <c r="B29" i="1"/>
</calcChain>
</file>

<file path=xl/sharedStrings.xml><?xml version="1.0" encoding="utf-8"?>
<sst xmlns="http://schemas.openxmlformats.org/spreadsheetml/2006/main" count="84" uniqueCount="27">
  <si>
    <t>Room A</t>
  </si>
  <si>
    <t>Room B</t>
  </si>
  <si>
    <t>Room C</t>
  </si>
  <si>
    <t>Room D</t>
  </si>
  <si>
    <t>Sally</t>
  </si>
  <si>
    <t>Mary</t>
  </si>
  <si>
    <t>Jessie</t>
  </si>
  <si>
    <t>Tegan</t>
  </si>
  <si>
    <t>James</t>
  </si>
  <si>
    <t>Jon</t>
  </si>
  <si>
    <t>Bob</t>
  </si>
  <si>
    <t>Joe</t>
  </si>
  <si>
    <t>Jim</t>
  </si>
  <si>
    <t>Stuart</t>
  </si>
  <si>
    <t>Todd</t>
  </si>
  <si>
    <t>Tara</t>
  </si>
  <si>
    <t>Tim</t>
  </si>
  <si>
    <t>Tom</t>
  </si>
  <si>
    <t>Paul</t>
  </si>
  <si>
    <t>Peter</t>
  </si>
  <si>
    <t>x</t>
  </si>
  <si>
    <t>Expectation</t>
  </si>
  <si>
    <t>Demand</t>
  </si>
  <si>
    <t>Total</t>
  </si>
  <si>
    <t>Exp. Payment</t>
  </si>
  <si>
    <t>Average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</si>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</sst>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3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ashed">
        <color auto="1"/>
      </left>
      <right/>
      <top style="thin">
        <color auto="1"/>
      </top>
      <bottom/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6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6" fillId="0" borderId="0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/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9" fontId="1" fillId="0" borderId="0" xfId="2" applyFont="1" applyAlignment="1">
      <alignment horizontal="center" vertical="center"/>
    </xf>
    <xf numFmtId="9" fontId="0" fillId="0" borderId="1" xfId="0" applyNumberFormat="1" applyFont="1" applyBorder="1"/>
    <xf numFmtId="0" fontId="0" fillId="0" borderId="0" xfId="0" applyFont="1" applyAlignment="1">
      <alignment horizontal="right"/>
    </xf>
    <xf numFmtId="0" fontId="8" fillId="0" borderId="0" xfId="0" applyFont="1"/>
    <xf numFmtId="167" fontId="6" fillId="0" borderId="0" xfId="1" applyNumberFormat="1" applyFont="1"/>
    <xf numFmtId="167" fontId="0" fillId="0" borderId="0" xfId="1" applyNumberFormat="1" applyFont="1" applyAlignment="1">
      <alignment horizontal="right"/>
    </xf>
    <xf numFmtId="167" fontId="0" fillId="0" borderId="0" xfId="0" applyNumberFormat="1"/>
    <xf numFmtId="0" fontId="0" fillId="0" borderId="4" xfId="0" applyBorder="1" applyAlignment="1">
      <alignment horizontal="center"/>
    </xf>
    <xf numFmtId="9" fontId="0" fillId="0" borderId="5" xfId="0" applyNumberFormat="1" applyBorder="1"/>
    <xf numFmtId="9" fontId="0" fillId="0" borderId="6" xfId="0" applyNumberFormat="1" applyFont="1" applyBorder="1"/>
    <xf numFmtId="167" fontId="0" fillId="0" borderId="0" xfId="1" applyNumberFormat="1" applyFont="1" applyBorder="1"/>
    <xf numFmtId="167" fontId="0" fillId="0" borderId="1" xfId="1" applyNumberFormat="1" applyFont="1" applyBorder="1"/>
    <xf numFmtId="0" fontId="0" fillId="0" borderId="3" xfId="0" applyBorder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0" fillId="0" borderId="2" xfId="0" applyBorder="1" applyAlignment="1"/>
    <xf numFmtId="0" fontId="0" fillId="0" borderId="9" xfId="0" applyBorder="1" applyAlignment="1"/>
    <xf numFmtId="0" fontId="0" fillId="2" borderId="7" xfId="0" applyFont="1" applyFill="1" applyBorder="1" applyAlignment="1">
      <alignment horizontal="right"/>
    </xf>
    <xf numFmtId="0" fontId="0" fillId="2" borderId="7" xfId="0" applyFill="1" applyBorder="1"/>
    <xf numFmtId="0" fontId="6" fillId="2" borderId="7" xfId="0" applyFont="1" applyFill="1" applyBorder="1"/>
  </cellXfs>
  <cellStyles count="61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7"/>
  <sheetViews>
    <sheetView tabSelected="1" showRuler="0" workbookViewId="0">
      <selection activeCell="P6" sqref="P6"/>
    </sheetView>
  </sheetViews>
  <sheetFormatPr baseColWidth="10" defaultRowHeight="15" x14ac:dyDescent="0"/>
  <cols>
    <col min="2" max="2" width="16.33203125" customWidth="1"/>
    <col min="3" max="3" width="3.1640625" bestFit="1" customWidth="1"/>
    <col min="4" max="4" width="7.5" style="5" bestFit="1" customWidth="1"/>
    <col min="5" max="5" width="8.33203125" bestFit="1" customWidth="1"/>
    <col min="6" max="6" width="7.5" bestFit="1" customWidth="1"/>
    <col min="7" max="7" width="7.6640625" bestFit="1" customWidth="1"/>
    <col min="8" max="8" width="2.1640625" customWidth="1"/>
    <col min="9" max="9" width="8.33203125" bestFit="1" customWidth="1"/>
    <col min="10" max="11" width="7.5" bestFit="1" customWidth="1"/>
    <col min="12" max="13" width="7.6640625" bestFit="1" customWidth="1"/>
    <col min="14" max="14" width="8.83203125" customWidth="1"/>
    <col min="15" max="15" width="2.1640625" customWidth="1"/>
  </cols>
  <sheetData>
    <row r="3" spans="2:15">
      <c r="B3" s="3" t="s">
        <v>0</v>
      </c>
      <c r="C3" s="3"/>
      <c r="D3" s="18">
        <v>2000</v>
      </c>
      <c r="E3" t="str">
        <f>"[" &amp; IF(ISBLANK(D12),0,$C$12) &amp; IF(ISBLANK(D13), , $C$13) &amp; IF(ISBLANK(D14),,"," &amp; $C$14) &amp; IF(ISBLANK(D15),,"," &amp; $C$15) &amp; IF(ISBLANK(D16),,"," &amp; $C$16) &amp; IF(ISBLANK(D17),,"," &amp; $C$17) &amp; IF(ISBLANK(D18),,"," &amp; $C$18) &amp; IF(ISBLANK(D19),,"," &amp; $C$19) &amp; IF(ISBLANK(D20),,"," &amp; $C$20) &amp; IF(ISBLANK(D21),,"," &amp; $C$21) &amp; IF(ISBLANK(D22),,"," &amp; $C$22) &amp; IF(ISBLANK(D23),,"," &amp; $C$23) &amp; IF(ISBLANK(D24),,"," &amp; $C$24) &amp; IF(ISBLANK(D25),,"," &amp; $C$25) &amp; IF(ISBLANK(D26),,"," &amp; $C$26) &amp; IF(ISBLANK(D27),,"," &amp; $C$27) &amp; "]"</f>
        <v>[12,3,5,7,9,10,12,14,15,16]</v>
      </c>
    </row>
    <row r="4" spans="2:15">
      <c r="B4" s="3" t="s">
        <v>1</v>
      </c>
      <c r="C4" s="3"/>
      <c r="D4" s="18">
        <v>2375</v>
      </c>
      <c r="E4" t="str">
        <f>"[" &amp; IF(ISBLANK(E12),0,$C$12) &amp; IF(ISBLANK(E13), , $C$13) &amp; IF(ISBLANK(E14),,"," &amp; $C$14) &amp; IF(ISBLANK(E15),,"," &amp; $C$15) &amp; IF(ISBLANK(E16),,"," &amp; $C$16) &amp; IF(ISBLANK(E17),,"," &amp; $C$17) &amp; IF(ISBLANK(E18),,"," &amp; $C$18) &amp; IF(ISBLANK(E19),,"," &amp; $C$19) &amp; IF(ISBLANK(E20),,"," &amp; $C$20) &amp; IF(ISBLANK(E21),,"," &amp; $C$21) &amp; IF(ISBLANK(E22),,"," &amp; $C$22) &amp; IF(ISBLANK(E23),,"," &amp; $C$23) &amp; IF(ISBLANK(E24),,"," &amp; $C$24) &amp; IF(ISBLANK(E25),,"," &amp; $C$25) &amp; IF(ISBLANK(E26),,"," &amp; $C$26) &amp; IF(ISBLANK(E27),,"," &amp; $C$27) &amp; "]"</f>
        <v>[12,3,4,6,7,8,10,11,12,13,14]</v>
      </c>
    </row>
    <row r="5" spans="2:15">
      <c r="B5" s="3" t="s">
        <v>2</v>
      </c>
      <c r="C5" s="3"/>
      <c r="D5" s="18">
        <v>2875</v>
      </c>
      <c r="E5" t="str">
        <f>"[" &amp; IF(ISBLANK(F12),0,$C$12) &amp; IF(ISBLANK(F13), , $C$13) &amp; IF(ISBLANK(F14),,"," &amp; $C$14) &amp; IF(ISBLANK(F15),,"," &amp; $C$15) &amp; IF(ISBLANK(F16),,"," &amp; $C$16) &amp; IF(ISBLANK(F17),,"," &amp; $C$17) &amp; IF(ISBLANK(F18),,"," &amp; $C$18) &amp; IF(ISBLANK(F19),,"," &amp; $C$19) &amp; IF(ISBLANK(F20),,"," &amp; $C$20) &amp; IF(ISBLANK(F21),,"," &amp; $C$21) &amp; IF(ISBLANK(F22),,"," &amp; $C$22) &amp; IF(ISBLANK(F23),,"," &amp; $C$23) &amp; IF(ISBLANK(F24),,"," &amp; $C$24) &amp; IF(ISBLANK(F25),,"," &amp; $C$25) &amp; IF(ISBLANK(F26),,"," &amp; $C$26) &amp; IF(ISBLANK(F27),,"," &amp; $C$27) &amp; "]"</f>
        <v>[1,4,5,6,7,9,10,11,13,14,15,16]</v>
      </c>
    </row>
    <row r="6" spans="2:15" s="16" customFormat="1">
      <c r="B6" s="3" t="s">
        <v>3</v>
      </c>
      <c r="C6" s="3"/>
      <c r="D6" s="19">
        <v>3375</v>
      </c>
      <c r="E6" t="str">
        <f>"[" &amp; IF(ISBLANK(G12),0,$C$12) &amp; IF(ISBLANK(G13), , $C$13) &amp; IF(ISBLANK(G14),,"," &amp; $C$14) &amp; IF(ISBLANK(G15),,"," &amp; $C$15) &amp; IF(ISBLANK(G16),,"," &amp; $C$16) &amp; IF(ISBLANK(G17),,"," &amp; $C$17) &amp; IF(ISBLANK(G18),,"," &amp; $C$18) &amp; IF(ISBLANK(G19),,"," &amp; $C$19) &amp; IF(ISBLANK(G20),,"," &amp; $C$20) &amp; IF(ISBLANK(G21),,"," &amp; $C$21) &amp; IF(ISBLANK(G22),,"," &amp; $C$22) &amp; IF(ISBLANK(G23),,"," &amp; $C$23) &amp; IF(ISBLANK(G24),,"," &amp; $C$24) &amp; IF(ISBLANK(G25),,"," &amp; $C$25) &amp; IF(ISBLANK(G26),,"," &amp; $C$26) &amp; IF(ISBLANK(G27),,"," &amp; $C$27) &amp; "]"</f>
        <v>[12,5,7,8,10,11,13,14,16]</v>
      </c>
    </row>
    <row r="7" spans="2:15" s="16" customFormat="1">
      <c r="B7" s="3" t="s">
        <v>25</v>
      </c>
      <c r="C7" s="3"/>
      <c r="D7" s="20">
        <f>SUM(D3:D6)/4</f>
        <v>2656.25</v>
      </c>
      <c r="E7"/>
    </row>
    <row r="8" spans="2:15" s="16" customFormat="1">
      <c r="B8" s="3" t="s">
        <v>26</v>
      </c>
      <c r="C8" s="3"/>
      <c r="D8" s="20">
        <f>-(D7-N29)</f>
        <v>189.98632284236146</v>
      </c>
      <c r="E8"/>
    </row>
    <row r="9" spans="2:15" s="16" customFormat="1">
      <c r="B9"/>
      <c r="C9"/>
      <c r="H9" s="30"/>
      <c r="O9" s="30"/>
    </row>
    <row r="10" spans="2:15">
      <c r="B10" s="2"/>
      <c r="C10" s="2"/>
      <c r="D10" s="12" t="s">
        <v>22</v>
      </c>
      <c r="E10" s="13"/>
      <c r="F10" s="13"/>
      <c r="G10" s="13"/>
      <c r="H10" s="31"/>
      <c r="I10" s="27" t="s">
        <v>21</v>
      </c>
      <c r="J10" s="13"/>
      <c r="K10" s="13"/>
      <c r="L10" s="13"/>
      <c r="M10" s="28"/>
      <c r="N10" s="29"/>
      <c r="O10" s="31"/>
    </row>
    <row r="11" spans="2:15" ht="30">
      <c r="B11" s="1"/>
      <c r="C11" s="1"/>
      <c r="D11" s="9" t="s">
        <v>0</v>
      </c>
      <c r="E11" s="4" t="s">
        <v>1</v>
      </c>
      <c r="F11" s="4" t="s">
        <v>2</v>
      </c>
      <c r="G11" s="4" t="s">
        <v>3</v>
      </c>
      <c r="H11" s="31"/>
      <c r="I11" s="9" t="s">
        <v>0</v>
      </c>
      <c r="J11" s="4" t="s">
        <v>1</v>
      </c>
      <c r="K11" s="4" t="s">
        <v>2</v>
      </c>
      <c r="L11" s="4" t="s">
        <v>3</v>
      </c>
      <c r="M11" s="21" t="s">
        <v>23</v>
      </c>
      <c r="N11" s="26" t="s">
        <v>24</v>
      </c>
      <c r="O11" s="31"/>
    </row>
    <row r="12" spans="2:15">
      <c r="B12" t="s">
        <v>10</v>
      </c>
      <c r="C12">
        <v>1</v>
      </c>
      <c r="D12" s="10" t="s">
        <v>20</v>
      </c>
      <c r="E12" s="6" t="s">
        <v>20</v>
      </c>
      <c r="F12" s="6" t="s">
        <v>20</v>
      </c>
      <c r="G12" s="6" t="s">
        <v>20</v>
      </c>
      <c r="H12" s="31"/>
      <c r="I12" s="14">
        <f>IF(ISBLANK(D12),,1/D$29)</f>
        <v>8.3333333333333329E-2</v>
      </c>
      <c r="J12" s="14">
        <f t="shared" ref="J12:J28" si="0">IF(ISBLANK(E12),,1/E$29)</f>
        <v>7.6923076923076927E-2</v>
      </c>
      <c r="K12" s="14">
        <f t="shared" ref="K12:K28" si="1">IF(ISBLANK(F12),,1/F$29)</f>
        <v>7.6923076923076927E-2</v>
      </c>
      <c r="L12" s="14">
        <f t="shared" ref="L12:L28" si="2">IF(ISBLANK(G12),,1/G$29)</f>
        <v>9.0909090909090912E-2</v>
      </c>
      <c r="M12" s="22">
        <f>1 - (1-I12)*(1-J12)*(1-K12)*(1-L12)</f>
        <v>0.2899408284023669</v>
      </c>
      <c r="N12" s="24">
        <f>($D$3*I12+$D$4*J12+$D$5*K12+$D$6*L12)/M12</f>
        <v>3025.8967223252935</v>
      </c>
      <c r="O12" s="31"/>
    </row>
    <row r="13" spans="2:15">
      <c r="B13" t="s">
        <v>8</v>
      </c>
      <c r="C13">
        <f>C12+1</f>
        <v>2</v>
      </c>
      <c r="D13" s="10" t="s">
        <v>20</v>
      </c>
      <c r="E13" s="6" t="s">
        <v>20</v>
      </c>
      <c r="F13" s="6"/>
      <c r="G13" s="6" t="s">
        <v>20</v>
      </c>
      <c r="H13" s="31"/>
      <c r="I13" s="14">
        <f t="shared" ref="I13:I28" si="3">IF(ISBLANK(D13),,1/D$29)</f>
        <v>8.3333333333333329E-2</v>
      </c>
      <c r="J13" s="14">
        <f t="shared" si="0"/>
        <v>7.6923076923076927E-2</v>
      </c>
      <c r="K13" s="14">
        <f t="shared" si="1"/>
        <v>0</v>
      </c>
      <c r="L13" s="14">
        <f t="shared" si="2"/>
        <v>9.0909090909090912E-2</v>
      </c>
      <c r="M13" s="22">
        <f t="shared" ref="M13:M28" si="4">1 - (1-I13)*(1-J13)*(1-K13)*(1-L13)</f>
        <v>0.23076923076923084</v>
      </c>
      <c r="N13" s="24">
        <f t="shared" ref="N13:N28" si="5">($D$3*I13+$D$4*J13+$D$5*K13+$D$6*L13)/M13</f>
        <v>2843.4343434343423</v>
      </c>
      <c r="O13" s="31"/>
    </row>
    <row r="14" spans="2:15">
      <c r="B14" t="s">
        <v>6</v>
      </c>
      <c r="C14">
        <f t="shared" ref="C14:C28" si="6">C13+1</f>
        <v>3</v>
      </c>
      <c r="D14" s="10" t="s">
        <v>20</v>
      </c>
      <c r="E14" s="6" t="s">
        <v>20</v>
      </c>
      <c r="F14" s="6"/>
      <c r="G14" s="6"/>
      <c r="H14" s="31"/>
      <c r="I14" s="14">
        <f t="shared" si="3"/>
        <v>8.3333333333333329E-2</v>
      </c>
      <c r="J14" s="14">
        <f t="shared" si="0"/>
        <v>7.6923076923076927E-2</v>
      </c>
      <c r="K14" s="14">
        <f t="shared" si="1"/>
        <v>0</v>
      </c>
      <c r="L14" s="14">
        <f t="shared" si="2"/>
        <v>0</v>
      </c>
      <c r="M14" s="22">
        <f t="shared" si="4"/>
        <v>0.15384615384615385</v>
      </c>
      <c r="N14" s="24">
        <f t="shared" si="5"/>
        <v>2270.833333333333</v>
      </c>
      <c r="O14" s="31"/>
    </row>
    <row r="15" spans="2:15">
      <c r="B15" t="s">
        <v>12</v>
      </c>
      <c r="C15">
        <f t="shared" si="6"/>
        <v>4</v>
      </c>
      <c r="D15" s="10"/>
      <c r="E15" s="6" t="s">
        <v>20</v>
      </c>
      <c r="F15" s="6" t="s">
        <v>20</v>
      </c>
      <c r="G15" s="6"/>
      <c r="H15" s="31"/>
      <c r="I15" s="14">
        <f t="shared" si="3"/>
        <v>0</v>
      </c>
      <c r="J15" s="14">
        <f t="shared" si="0"/>
        <v>7.6923076923076927E-2</v>
      </c>
      <c r="K15" s="14">
        <f t="shared" si="1"/>
        <v>7.6923076923076927E-2</v>
      </c>
      <c r="L15" s="14">
        <f t="shared" si="2"/>
        <v>0</v>
      </c>
      <c r="M15" s="22">
        <f t="shared" si="4"/>
        <v>0.1479289940828401</v>
      </c>
      <c r="N15" s="24">
        <f t="shared" si="5"/>
        <v>2730.0000000000027</v>
      </c>
      <c r="O15" s="31"/>
    </row>
    <row r="16" spans="2:15">
      <c r="B16" t="s">
        <v>11</v>
      </c>
      <c r="C16">
        <f t="shared" si="6"/>
        <v>5</v>
      </c>
      <c r="D16" s="10" t="s">
        <v>20</v>
      </c>
      <c r="E16" s="6"/>
      <c r="F16" s="6" t="s">
        <v>20</v>
      </c>
      <c r="G16" s="6" t="s">
        <v>20</v>
      </c>
      <c r="H16" s="31"/>
      <c r="I16" s="14">
        <f t="shared" si="3"/>
        <v>8.3333333333333329E-2</v>
      </c>
      <c r="J16" s="14">
        <f t="shared" si="0"/>
        <v>0</v>
      </c>
      <c r="K16" s="14">
        <f t="shared" si="1"/>
        <v>7.6923076923076927E-2</v>
      </c>
      <c r="L16" s="14">
        <f t="shared" si="2"/>
        <v>9.0909090909090912E-2</v>
      </c>
      <c r="M16" s="22">
        <f t="shared" si="4"/>
        <v>0.23076923076923084</v>
      </c>
      <c r="N16" s="24">
        <f t="shared" si="5"/>
        <v>3010.1010101010093</v>
      </c>
      <c r="O16" s="31"/>
    </row>
    <row r="17" spans="2:15">
      <c r="B17" t="s">
        <v>9</v>
      </c>
      <c r="C17">
        <f t="shared" si="6"/>
        <v>6</v>
      </c>
      <c r="D17" s="10"/>
      <c r="E17" s="6" t="s">
        <v>20</v>
      </c>
      <c r="F17" s="6" t="s">
        <v>20</v>
      </c>
      <c r="G17" s="6"/>
      <c r="H17" s="31"/>
      <c r="I17" s="14">
        <f t="shared" si="3"/>
        <v>0</v>
      </c>
      <c r="J17" s="14">
        <f t="shared" si="0"/>
        <v>7.6923076923076927E-2</v>
      </c>
      <c r="K17" s="14">
        <f t="shared" si="1"/>
        <v>7.6923076923076927E-2</v>
      </c>
      <c r="L17" s="14">
        <f t="shared" si="2"/>
        <v>0</v>
      </c>
      <c r="M17" s="22">
        <f t="shared" si="4"/>
        <v>0.1479289940828401</v>
      </c>
      <c r="N17" s="24">
        <f t="shared" si="5"/>
        <v>2730.0000000000027</v>
      </c>
      <c r="O17" s="31"/>
    </row>
    <row r="18" spans="2:15">
      <c r="B18" t="s">
        <v>9</v>
      </c>
      <c r="C18">
        <f t="shared" si="6"/>
        <v>7</v>
      </c>
      <c r="D18" s="10" t="s">
        <v>20</v>
      </c>
      <c r="E18" s="6" t="s">
        <v>20</v>
      </c>
      <c r="F18" s="6" t="s">
        <v>20</v>
      </c>
      <c r="G18" s="6" t="s">
        <v>20</v>
      </c>
      <c r="H18" s="31"/>
      <c r="I18" s="14">
        <f t="shared" si="3"/>
        <v>8.3333333333333329E-2</v>
      </c>
      <c r="J18" s="14">
        <f t="shared" si="0"/>
        <v>7.6923076923076927E-2</v>
      </c>
      <c r="K18" s="14">
        <f t="shared" si="1"/>
        <v>7.6923076923076927E-2</v>
      </c>
      <c r="L18" s="14">
        <f t="shared" si="2"/>
        <v>9.0909090909090912E-2</v>
      </c>
      <c r="M18" s="22">
        <f t="shared" si="4"/>
        <v>0.2899408284023669</v>
      </c>
      <c r="N18" s="24">
        <f t="shared" si="5"/>
        <v>3025.8967223252935</v>
      </c>
      <c r="O18" s="31"/>
    </row>
    <row r="19" spans="2:15">
      <c r="B19" t="s">
        <v>5</v>
      </c>
      <c r="C19">
        <f t="shared" si="6"/>
        <v>8</v>
      </c>
      <c r="D19" s="10"/>
      <c r="E19" s="6" t="s">
        <v>20</v>
      </c>
      <c r="F19" s="6"/>
      <c r="G19" s="6" t="s">
        <v>20</v>
      </c>
      <c r="H19" s="31"/>
      <c r="I19" s="14">
        <f t="shared" si="3"/>
        <v>0</v>
      </c>
      <c r="J19" s="14">
        <f t="shared" si="0"/>
        <v>7.6923076923076927E-2</v>
      </c>
      <c r="K19" s="14">
        <f t="shared" si="1"/>
        <v>0</v>
      </c>
      <c r="L19" s="14">
        <f t="shared" si="2"/>
        <v>9.0909090909090912E-2</v>
      </c>
      <c r="M19" s="22">
        <f t="shared" si="4"/>
        <v>0.16083916083916083</v>
      </c>
      <c r="N19" s="24">
        <f t="shared" si="5"/>
        <v>3043.478260869565</v>
      </c>
      <c r="O19" s="31"/>
    </row>
    <row r="20" spans="2:15">
      <c r="B20" t="s">
        <v>18</v>
      </c>
      <c r="C20">
        <f t="shared" si="6"/>
        <v>9</v>
      </c>
      <c r="D20" s="10" t="s">
        <v>20</v>
      </c>
      <c r="E20" s="6"/>
      <c r="F20" s="6" t="s">
        <v>20</v>
      </c>
      <c r="G20" s="6"/>
      <c r="H20" s="31"/>
      <c r="I20" s="14">
        <f t="shared" si="3"/>
        <v>8.3333333333333329E-2</v>
      </c>
      <c r="J20" s="14">
        <f t="shared" si="0"/>
        <v>0</v>
      </c>
      <c r="K20" s="14">
        <f t="shared" si="1"/>
        <v>7.6923076923076927E-2</v>
      </c>
      <c r="L20" s="14">
        <f t="shared" si="2"/>
        <v>0</v>
      </c>
      <c r="M20" s="22">
        <f t="shared" si="4"/>
        <v>0.15384615384615385</v>
      </c>
      <c r="N20" s="24">
        <f t="shared" si="5"/>
        <v>2520.833333333333</v>
      </c>
      <c r="O20" s="31"/>
    </row>
    <row r="21" spans="2:15">
      <c r="B21" t="s">
        <v>19</v>
      </c>
      <c r="C21">
        <f t="shared" si="6"/>
        <v>10</v>
      </c>
      <c r="D21" s="10" t="s">
        <v>20</v>
      </c>
      <c r="E21" s="6" t="s">
        <v>20</v>
      </c>
      <c r="F21" s="6" t="s">
        <v>20</v>
      </c>
      <c r="G21" s="6" t="s">
        <v>20</v>
      </c>
      <c r="H21" s="31"/>
      <c r="I21" s="14">
        <f t="shared" si="3"/>
        <v>8.3333333333333329E-2</v>
      </c>
      <c r="J21" s="14">
        <f t="shared" si="0"/>
        <v>7.6923076923076927E-2</v>
      </c>
      <c r="K21" s="14">
        <f t="shared" si="1"/>
        <v>7.6923076923076927E-2</v>
      </c>
      <c r="L21" s="14">
        <f t="shared" si="2"/>
        <v>9.0909090909090912E-2</v>
      </c>
      <c r="M21" s="22">
        <f t="shared" si="4"/>
        <v>0.2899408284023669</v>
      </c>
      <c r="N21" s="24">
        <f t="shared" si="5"/>
        <v>3025.8967223252935</v>
      </c>
      <c r="O21" s="31"/>
    </row>
    <row r="22" spans="2:15">
      <c r="B22" t="s">
        <v>4</v>
      </c>
      <c r="C22">
        <f t="shared" si="6"/>
        <v>11</v>
      </c>
      <c r="D22" s="10"/>
      <c r="E22" s="6" t="s">
        <v>20</v>
      </c>
      <c r="F22" s="6" t="s">
        <v>20</v>
      </c>
      <c r="G22" s="6" t="s">
        <v>20</v>
      </c>
      <c r="H22" s="31"/>
      <c r="I22" s="14">
        <f t="shared" si="3"/>
        <v>0</v>
      </c>
      <c r="J22" s="14">
        <f t="shared" si="0"/>
        <v>7.6923076923076927E-2</v>
      </c>
      <c r="K22" s="14">
        <f t="shared" si="1"/>
        <v>7.6923076923076927E-2</v>
      </c>
      <c r="L22" s="14">
        <f t="shared" si="2"/>
        <v>9.0909090909090912E-2</v>
      </c>
      <c r="M22" s="22">
        <f t="shared" si="4"/>
        <v>0.22538999462076381</v>
      </c>
      <c r="N22" s="24">
        <f t="shared" si="5"/>
        <v>3153.0429594272082</v>
      </c>
      <c r="O22" s="31"/>
    </row>
    <row r="23" spans="2:15">
      <c r="B23" t="s">
        <v>13</v>
      </c>
      <c r="C23">
        <f t="shared" si="6"/>
        <v>12</v>
      </c>
      <c r="D23" s="10" t="s">
        <v>20</v>
      </c>
      <c r="E23" s="6" t="s">
        <v>20</v>
      </c>
      <c r="F23" s="6"/>
      <c r="G23" s="6"/>
      <c r="H23" s="31"/>
      <c r="I23" s="14">
        <f t="shared" si="3"/>
        <v>8.3333333333333329E-2</v>
      </c>
      <c r="J23" s="14">
        <f t="shared" si="0"/>
        <v>7.6923076923076927E-2</v>
      </c>
      <c r="K23" s="14">
        <f t="shared" si="1"/>
        <v>0</v>
      </c>
      <c r="L23" s="14">
        <f t="shared" si="2"/>
        <v>0</v>
      </c>
      <c r="M23" s="22">
        <f t="shared" si="4"/>
        <v>0.15384615384615385</v>
      </c>
      <c r="N23" s="24">
        <f t="shared" si="5"/>
        <v>2270.833333333333</v>
      </c>
      <c r="O23" s="31"/>
    </row>
    <row r="24" spans="2:15">
      <c r="B24" t="s">
        <v>15</v>
      </c>
      <c r="C24">
        <f t="shared" si="6"/>
        <v>13</v>
      </c>
      <c r="D24" s="10"/>
      <c r="E24" s="6" t="s">
        <v>20</v>
      </c>
      <c r="F24" s="6" t="s">
        <v>20</v>
      </c>
      <c r="G24" s="6" t="s">
        <v>20</v>
      </c>
      <c r="H24" s="31"/>
      <c r="I24" s="14">
        <f t="shared" si="3"/>
        <v>0</v>
      </c>
      <c r="J24" s="14">
        <f t="shared" si="0"/>
        <v>7.6923076923076927E-2</v>
      </c>
      <c r="K24" s="14">
        <f t="shared" si="1"/>
        <v>7.6923076923076927E-2</v>
      </c>
      <c r="L24" s="14">
        <f t="shared" si="2"/>
        <v>9.0909090909090912E-2</v>
      </c>
      <c r="M24" s="22">
        <f t="shared" si="4"/>
        <v>0.22538999462076381</v>
      </c>
      <c r="N24" s="24">
        <f t="shared" si="5"/>
        <v>3153.0429594272082</v>
      </c>
      <c r="O24" s="31"/>
    </row>
    <row r="25" spans="2:15">
      <c r="B25" t="s">
        <v>7</v>
      </c>
      <c r="C25">
        <f t="shared" si="6"/>
        <v>14</v>
      </c>
      <c r="D25" s="10" t="s">
        <v>20</v>
      </c>
      <c r="E25" s="6" t="s">
        <v>20</v>
      </c>
      <c r="F25" s="6" t="s">
        <v>20</v>
      </c>
      <c r="G25" s="6" t="s">
        <v>20</v>
      </c>
      <c r="H25" s="31"/>
      <c r="I25" s="14">
        <f t="shared" si="3"/>
        <v>8.3333333333333329E-2</v>
      </c>
      <c r="J25" s="14">
        <f t="shared" si="0"/>
        <v>7.6923076923076927E-2</v>
      </c>
      <c r="K25" s="14">
        <f t="shared" si="1"/>
        <v>7.6923076923076927E-2</v>
      </c>
      <c r="L25" s="14">
        <f t="shared" si="2"/>
        <v>9.0909090909090912E-2</v>
      </c>
      <c r="M25" s="22">
        <f t="shared" si="4"/>
        <v>0.2899408284023669</v>
      </c>
      <c r="N25" s="24">
        <f t="shared" si="5"/>
        <v>3025.8967223252935</v>
      </c>
      <c r="O25" s="31"/>
    </row>
    <row r="26" spans="2:15">
      <c r="B26" t="s">
        <v>16</v>
      </c>
      <c r="C26">
        <f t="shared" si="6"/>
        <v>15</v>
      </c>
      <c r="D26" s="10" t="s">
        <v>20</v>
      </c>
      <c r="E26" s="6"/>
      <c r="F26" s="6" t="s">
        <v>20</v>
      </c>
      <c r="G26" s="6"/>
      <c r="H26" s="31"/>
      <c r="I26" s="14">
        <f t="shared" si="3"/>
        <v>8.3333333333333329E-2</v>
      </c>
      <c r="J26" s="14">
        <f t="shared" si="0"/>
        <v>0</v>
      </c>
      <c r="K26" s="14">
        <f t="shared" si="1"/>
        <v>7.6923076923076927E-2</v>
      </c>
      <c r="L26" s="14">
        <f t="shared" si="2"/>
        <v>0</v>
      </c>
      <c r="M26" s="22">
        <f t="shared" si="4"/>
        <v>0.15384615384615385</v>
      </c>
      <c r="N26" s="24">
        <f t="shared" si="5"/>
        <v>2520.833333333333</v>
      </c>
      <c r="O26" s="31"/>
    </row>
    <row r="27" spans="2:15">
      <c r="B27" t="s">
        <v>14</v>
      </c>
      <c r="C27">
        <f t="shared" si="6"/>
        <v>16</v>
      </c>
      <c r="D27" s="10" t="s">
        <v>20</v>
      </c>
      <c r="E27" s="6"/>
      <c r="F27" s="6" t="s">
        <v>20</v>
      </c>
      <c r="G27" s="6" t="s">
        <v>20</v>
      </c>
      <c r="H27" s="31"/>
      <c r="I27" s="14">
        <f t="shared" si="3"/>
        <v>8.3333333333333329E-2</v>
      </c>
      <c r="J27" s="14">
        <f t="shared" si="0"/>
        <v>0</v>
      </c>
      <c r="K27" s="14">
        <f t="shared" si="1"/>
        <v>7.6923076923076927E-2</v>
      </c>
      <c r="L27" s="14">
        <f t="shared" si="2"/>
        <v>9.0909090909090912E-2</v>
      </c>
      <c r="M27" s="22">
        <f t="shared" si="4"/>
        <v>0.23076923076923084</v>
      </c>
      <c r="N27" s="24">
        <f t="shared" si="5"/>
        <v>3010.1010101010093</v>
      </c>
      <c r="O27" s="31"/>
    </row>
    <row r="28" spans="2:15" ht="16" thickBot="1">
      <c r="B28" t="s">
        <v>17</v>
      </c>
      <c r="C28">
        <f t="shared" si="6"/>
        <v>17</v>
      </c>
      <c r="D28" s="10" t="s">
        <v>20</v>
      </c>
      <c r="E28" s="6" t="s">
        <v>20</v>
      </c>
      <c r="F28" s="6" t="s">
        <v>20</v>
      </c>
      <c r="G28" s="6" t="s">
        <v>20</v>
      </c>
      <c r="H28" s="31"/>
      <c r="I28" s="14">
        <f t="shared" si="3"/>
        <v>8.3333333333333329E-2</v>
      </c>
      <c r="J28" s="14">
        <f t="shared" si="0"/>
        <v>7.6923076923076927E-2</v>
      </c>
      <c r="K28" s="14">
        <f t="shared" si="1"/>
        <v>7.6923076923076927E-2</v>
      </c>
      <c r="L28" s="14">
        <f t="shared" si="2"/>
        <v>9.0909090909090912E-2</v>
      </c>
      <c r="M28" s="22">
        <f t="shared" si="4"/>
        <v>0.2899408284023669</v>
      </c>
      <c r="N28" s="24">
        <f t="shared" si="5"/>
        <v>3025.8967223252935</v>
      </c>
      <c r="O28" s="31"/>
    </row>
    <row r="29" spans="2:15">
      <c r="B29" s="7">
        <f>COUNTA(B12:B28)</f>
        <v>17</v>
      </c>
      <c r="C29" s="7"/>
      <c r="D29" s="11">
        <f>COUNTA(D12:D28)</f>
        <v>12</v>
      </c>
      <c r="E29" s="7">
        <f>COUNTA(E12:E28)</f>
        <v>13</v>
      </c>
      <c r="F29" s="7">
        <f>COUNTA(F12:F28)</f>
        <v>13</v>
      </c>
      <c r="G29" s="7">
        <f>COUNTA(G12:G28)</f>
        <v>11</v>
      </c>
      <c r="H29" s="31"/>
      <c r="I29" s="15">
        <f>SUM(I12:I28)</f>
        <v>1</v>
      </c>
      <c r="J29" s="15">
        <f>SUM(J12:J28)</f>
        <v>0.99999999999999978</v>
      </c>
      <c r="K29" s="15">
        <f>SUM(K12:K28)</f>
        <v>0.99999999999999978</v>
      </c>
      <c r="L29" s="15">
        <f>SUM(L12:L28)</f>
        <v>1.0000000000000002</v>
      </c>
      <c r="M29" s="23">
        <f>SUM(M12:M28)/17</f>
        <v>0.21558079929120649</v>
      </c>
      <c r="N29" s="25">
        <f>SUM(N12:N28)/17</f>
        <v>2846.2363228423615</v>
      </c>
      <c r="O29" s="31"/>
    </row>
    <row r="30" spans="2:15" s="5" customFormat="1">
      <c r="B30" s="8"/>
      <c r="C30" s="8"/>
      <c r="D30" s="8"/>
      <c r="E30" s="8"/>
      <c r="F30" s="8"/>
      <c r="G30" s="8"/>
      <c r="H30" s="32"/>
      <c r="O30" s="32"/>
    </row>
    <row r="31" spans="2:15">
      <c r="H31" s="31"/>
      <c r="N31" s="20"/>
      <c r="O31" s="31"/>
    </row>
    <row r="34" spans="2:3" ht="16">
      <c r="B34" s="17"/>
      <c r="C34" s="17"/>
    </row>
    <row r="35" spans="2:3" ht="16">
      <c r="B35" s="17"/>
      <c r="C35" s="17"/>
    </row>
    <row r="36" spans="2:3" ht="16">
      <c r="B36" s="17"/>
      <c r="C36" s="17"/>
    </row>
    <row r="37" spans="2:3" ht="16">
      <c r="B37" s="17"/>
      <c r="C37" s="17"/>
    </row>
  </sheetData>
  <sortState ref="B3:B20">
    <sortCondition ref="B3:B20"/>
  </sortState>
  <mergeCells count="2">
    <mergeCell ref="D10:G10"/>
    <mergeCell ref="I10:N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Botros</dc:creator>
  <cp:lastModifiedBy>Andrew Botros</cp:lastModifiedBy>
  <dcterms:created xsi:type="dcterms:W3CDTF">2014-03-26T15:33:54Z</dcterms:created>
  <dcterms:modified xsi:type="dcterms:W3CDTF">2014-03-27T02:14:50Z</dcterms:modified>
</cp:coreProperties>
</file>