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mac_ucl_ac_uk/Documents/Teaching/CASA0005/lectures/CASA0005-lecture-6/"/>
    </mc:Choice>
  </mc:AlternateContent>
  <xr:revisionPtr revIDLastSave="10" documentId="13_ncr:1_{3E373E05-9247-4B56-98E4-077946A9E0D3}" xr6:coauthVersionLast="47" xr6:coauthVersionMax="47" xr10:uidLastSave="{D4B3737A-49D6-4CC1-9945-5EC27C52C5EB}"/>
  <bookViews>
    <workbookView xWindow="5970" yWindow="3105" windowWidth="25665" windowHeight="12645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3" l="1"/>
  <c r="AB19" i="3"/>
  <c r="R33" i="3" l="1"/>
  <c r="Q33" i="3"/>
  <c r="P33" i="3"/>
  <c r="O33" i="3"/>
  <c r="N33" i="3"/>
  <c r="N30" i="3" s="1"/>
  <c r="Y30" i="3" s="1"/>
  <c r="M33" i="3"/>
  <c r="M30" i="3" s="1"/>
  <c r="X30" i="3" s="1"/>
  <c r="T31" i="3"/>
  <c r="U31" i="3" s="1"/>
  <c r="T30" i="3"/>
  <c r="U30" i="3" s="1"/>
  <c r="P30" i="3"/>
  <c r="O30" i="3"/>
  <c r="T29" i="3"/>
  <c r="U29" i="3" s="1"/>
  <c r="T28" i="3"/>
  <c r="U28" i="3" s="1"/>
  <c r="T27" i="3"/>
  <c r="U27" i="3" s="1"/>
  <c r="T26" i="3"/>
  <c r="U26" i="3" s="1"/>
  <c r="U16" i="3"/>
  <c r="U18" i="3"/>
  <c r="U14" i="3"/>
  <c r="M18" i="3"/>
  <c r="X18" i="3" s="1"/>
  <c r="R16" i="3"/>
  <c r="AC16" i="3" s="1"/>
  <c r="R21" i="3"/>
  <c r="N21" i="3"/>
  <c r="O21" i="3"/>
  <c r="P21" i="3"/>
  <c r="Q21" i="3"/>
  <c r="M21" i="3"/>
  <c r="T15" i="3"/>
  <c r="T16" i="3"/>
  <c r="T17" i="3"/>
  <c r="U17" i="3" s="1"/>
  <c r="T18" i="3"/>
  <c r="Q30" i="3" s="1"/>
  <c r="AB30" i="3" s="1"/>
  <c r="T19" i="3"/>
  <c r="R19" i="3" s="1"/>
  <c r="AC19" i="3" s="1"/>
  <c r="T14" i="3"/>
  <c r="P26" i="3" s="1"/>
  <c r="AA26" i="3" s="1"/>
  <c r="E31" i="3"/>
  <c r="F29" i="3"/>
  <c r="D29" i="3"/>
  <c r="C29" i="3"/>
  <c r="F28" i="3"/>
  <c r="H15" i="3"/>
  <c r="E27" i="3" s="1"/>
  <c r="H16" i="3"/>
  <c r="B28" i="3" s="1"/>
  <c r="H17" i="3"/>
  <c r="G29" i="3" s="1"/>
  <c r="H18" i="3"/>
  <c r="D30" i="3" s="1"/>
  <c r="H19" i="3"/>
  <c r="F31" i="3" s="1"/>
  <c r="H14" i="3"/>
  <c r="D26" i="3" s="1"/>
  <c r="O19" i="3" l="1"/>
  <c r="Z19" i="3" s="1"/>
  <c r="O31" i="3"/>
  <c r="Z31" i="3" s="1"/>
  <c r="P31" i="3"/>
  <c r="AA31" i="3" s="1"/>
  <c r="M19" i="3"/>
  <c r="X19" i="3" s="1"/>
  <c r="Q19" i="3"/>
  <c r="U19" i="3"/>
  <c r="Z26" i="3"/>
  <c r="E30" i="3"/>
  <c r="AA30" i="3" s="1"/>
  <c r="C26" i="3"/>
  <c r="Y26" i="3" s="1"/>
  <c r="P28" i="3"/>
  <c r="O15" i="3"/>
  <c r="Z15" i="3" s="1"/>
  <c r="U15" i="3"/>
  <c r="O26" i="3"/>
  <c r="G30" i="3"/>
  <c r="N14" i="3"/>
  <c r="M14" i="3"/>
  <c r="X14" i="3" s="1"/>
  <c r="Q14" i="3"/>
  <c r="U20" i="3"/>
  <c r="Q26" i="3"/>
  <c r="AB26" i="3" s="1"/>
  <c r="O18" i="3"/>
  <c r="Z18" i="3" s="1"/>
  <c r="Q28" i="3"/>
  <c r="AB28" i="3" s="1"/>
  <c r="C28" i="3"/>
  <c r="E28" i="3"/>
  <c r="AA28" i="3" s="1"/>
  <c r="R14" i="3"/>
  <c r="AC14" i="3" s="1"/>
  <c r="H31" i="3"/>
  <c r="Z30" i="3"/>
  <c r="H30" i="3"/>
  <c r="P29" i="3"/>
  <c r="AA29" i="3" s="1"/>
  <c r="M15" i="3"/>
  <c r="X15" i="3" s="1"/>
  <c r="M17" i="3"/>
  <c r="X17" i="3" s="1"/>
  <c r="Q29" i="3"/>
  <c r="AB29" i="3" s="1"/>
  <c r="R15" i="3"/>
  <c r="AC15" i="3" s="1"/>
  <c r="H21" i="3"/>
  <c r="Q16" i="3"/>
  <c r="AB16" i="3" s="1"/>
  <c r="O16" i="3"/>
  <c r="Z16" i="3" s="1"/>
  <c r="Q27" i="3"/>
  <c r="AB27" i="3" s="1"/>
  <c r="R17" i="3"/>
  <c r="AC17" i="3" s="1"/>
  <c r="O17" i="3"/>
  <c r="Z17" i="3" s="1"/>
  <c r="D27" i="3"/>
  <c r="Q17" i="3"/>
  <c r="AB17" i="3" s="1"/>
  <c r="B27" i="3"/>
  <c r="X27" i="3" s="1"/>
  <c r="P17" i="3"/>
  <c r="AA17" i="3" s="1"/>
  <c r="Q15" i="3"/>
  <c r="AB15" i="3" s="1"/>
  <c r="N28" i="3"/>
  <c r="Y28" i="3" s="1"/>
  <c r="O28" i="3"/>
  <c r="Z28" i="3" s="1"/>
  <c r="Q31" i="3"/>
  <c r="AB31" i="3" s="1"/>
  <c r="N18" i="3"/>
  <c r="Y18" i="3" s="1"/>
  <c r="M16" i="3"/>
  <c r="X16" i="3" s="1"/>
  <c r="R18" i="3"/>
  <c r="AC18" i="3" s="1"/>
  <c r="R31" i="3"/>
  <c r="AC31" i="3" s="1"/>
  <c r="P14" i="3"/>
  <c r="AA14" i="3" s="1"/>
  <c r="P18" i="3"/>
  <c r="AA18" i="3" s="1"/>
  <c r="P16" i="3"/>
  <c r="AA16" i="3" s="1"/>
  <c r="P15" i="3"/>
  <c r="AA15" i="3" s="1"/>
  <c r="P19" i="3"/>
  <c r="AA19" i="3" s="1"/>
  <c r="M29" i="3"/>
  <c r="X29" i="3" s="1"/>
  <c r="N29" i="3"/>
  <c r="Y29" i="3" s="1"/>
  <c r="M28" i="3"/>
  <c r="X28" i="3" s="1"/>
  <c r="O29" i="3"/>
  <c r="Z29" i="3" s="1"/>
  <c r="M27" i="3"/>
  <c r="M31" i="3"/>
  <c r="X31" i="3" s="1"/>
  <c r="N27" i="3"/>
  <c r="Y27" i="3" s="1"/>
  <c r="N31" i="3"/>
  <c r="Y31" i="3" s="1"/>
  <c r="M26" i="3"/>
  <c r="X26" i="3" s="1"/>
  <c r="O27" i="3"/>
  <c r="N26" i="3"/>
  <c r="P27" i="3"/>
  <c r="AA27" i="3" s="1"/>
  <c r="U32" i="3"/>
  <c r="R26" i="3"/>
  <c r="AC26" i="3" s="1"/>
  <c r="R27" i="3"/>
  <c r="AC27" i="3" s="1"/>
  <c r="R28" i="3"/>
  <c r="AC28" i="3" s="1"/>
  <c r="R29" i="3"/>
  <c r="AC29" i="3" s="1"/>
  <c r="R30" i="3"/>
  <c r="AC30" i="3" s="1"/>
  <c r="N17" i="3"/>
  <c r="Y17" i="3" s="1"/>
  <c r="N16" i="3"/>
  <c r="Y16" i="3" s="1"/>
  <c r="AB14" i="3"/>
  <c r="Q18" i="3"/>
  <c r="AB18" i="3" s="1"/>
  <c r="O14" i="3"/>
  <c r="Z14" i="3" s="1"/>
  <c r="N15" i="3"/>
  <c r="Y15" i="3" s="1"/>
  <c r="N19" i="3"/>
  <c r="Y19" i="3" s="1"/>
  <c r="Y14" i="3"/>
  <c r="H29" i="3"/>
  <c r="H28" i="3"/>
  <c r="H26" i="3"/>
  <c r="Z27" i="3" l="1"/>
  <c r="Z33" i="3"/>
  <c r="AH25" i="3" s="1"/>
  <c r="H27" i="3"/>
  <c r="H33" i="3" s="1"/>
  <c r="AH14" i="3"/>
</calcChain>
</file>

<file path=xl/sharedStrings.xml><?xml version="1.0" encoding="utf-8"?>
<sst xmlns="http://schemas.openxmlformats.org/spreadsheetml/2006/main" count="117" uniqueCount="34">
  <si>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</si>
  <si>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</si>
  <si>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</si>
  <si>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</si>
  <si>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</si>
  <si>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</si>
  <si>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</si>
  <si>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</si>
  <si>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</si>
  <si>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</si>
  <si>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</si>
  <si>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</si>
  <si>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</si>
  <si>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</si>
  <si>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</si>
  <si>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</si>
  <si>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N=6</t>
  </si>
  <si>
    <t xml:space="preserve">Row standardised </t>
  </si>
  <si>
    <t>Binary</t>
  </si>
  <si>
    <t>Deviation * the matrix</t>
  </si>
  <si>
    <t>Value of unit</t>
  </si>
  <si>
    <t>n</t>
  </si>
  <si>
    <t>Number of zones</t>
  </si>
  <si>
    <t xml:space="preserve">Bottom part </t>
  </si>
  <si>
    <t>x</t>
  </si>
  <si>
    <t>value of polygon</t>
  </si>
  <si>
    <t>x hat</t>
  </si>
  <si>
    <t>mean of values</t>
  </si>
  <si>
    <t>Top part:</t>
  </si>
  <si>
    <t>Sum of top part</t>
  </si>
  <si>
    <t>unit - mean</t>
  </si>
  <si>
    <t>unit</t>
  </si>
  <si>
    <t>unit-mean</t>
  </si>
  <si>
    <t>Deviation= (value of unit (here it's I) - mean)*(value of neighbour (here it's J)-mean)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</si>
</sst>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3</xdr:row>
      <xdr:rowOff>89647</xdr:rowOff>
    </xdr:from>
    <xdr:to>
      <xdr:col>7</xdr:col>
      <xdr:colOff>22283</xdr:colOff>
      <xdr:row>6</xdr:row>
      <xdr:rowOff>85134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2</xdr:row>
      <xdr:rowOff>179294</xdr:rowOff>
    </xdr:from>
    <xdr:to>
      <xdr:col>2</xdr:col>
      <xdr:colOff>485589</xdr:colOff>
      <xdr:row>4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31</xdr:row>
      <xdr:rowOff>141942</xdr:rowOff>
    </xdr:from>
    <xdr:to>
      <xdr:col>0</xdr:col>
      <xdr:colOff>366059</xdr:colOff>
      <xdr:row>33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19</xdr:row>
      <xdr:rowOff>100107</xdr:rowOff>
    </xdr:from>
    <xdr:to>
      <xdr:col>0</xdr:col>
      <xdr:colOff>413871</xdr:colOff>
      <xdr:row>21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313764</xdr:colOff>
      <xdr:row>3</xdr:row>
      <xdr:rowOff>32871</xdr:rowOff>
    </xdr:from>
    <xdr:to>
      <xdr:col>16</xdr:col>
      <xdr:colOff>552823</xdr:colOff>
      <xdr:row>5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19</xdr:row>
      <xdr:rowOff>88153</xdr:rowOff>
    </xdr:from>
    <xdr:to>
      <xdr:col>8</xdr:col>
      <xdr:colOff>127000</xdr:colOff>
      <xdr:row>21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636682"/>
          <a:ext cx="1801906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31</xdr:row>
      <xdr:rowOff>125505</xdr:rowOff>
    </xdr:from>
    <xdr:to>
      <xdr:col>8</xdr:col>
      <xdr:colOff>104589</xdr:colOff>
      <xdr:row>33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915211"/>
          <a:ext cx="1801907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530412</xdr:colOff>
      <xdr:row>3</xdr:row>
      <xdr:rowOff>97119</xdr:rowOff>
    </xdr:from>
    <xdr:to>
      <xdr:col>18</xdr:col>
      <xdr:colOff>209047</xdr:colOff>
      <xdr:row>6</xdr:row>
      <xdr:rowOff>92606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4</xdr:row>
      <xdr:rowOff>155388</xdr:rowOff>
    </xdr:from>
    <xdr:to>
      <xdr:col>3</xdr:col>
      <xdr:colOff>242047</xdr:colOff>
      <xdr:row>6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22410</xdr:colOff>
      <xdr:row>11</xdr:row>
      <xdr:rowOff>179295</xdr:rowOff>
    </xdr:from>
    <xdr:to>
      <xdr:col>19</xdr:col>
      <xdr:colOff>608104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0981763" y="2233707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585693</xdr:colOff>
      <xdr:row>3</xdr:row>
      <xdr:rowOff>35859</xdr:rowOff>
    </xdr:from>
    <xdr:to>
      <xdr:col>18</xdr:col>
      <xdr:colOff>212164</xdr:colOff>
      <xdr:row>5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5976</xdr:colOff>
      <xdr:row>19</xdr:row>
      <xdr:rowOff>150906</xdr:rowOff>
    </xdr:from>
    <xdr:to>
      <xdr:col>12</xdr:col>
      <xdr:colOff>59766</xdr:colOff>
      <xdr:row>21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361576</xdr:colOff>
      <xdr:row>4</xdr:row>
      <xdr:rowOff>162859</xdr:rowOff>
    </xdr:from>
    <xdr:to>
      <xdr:col>17</xdr:col>
      <xdr:colOff>179294</xdr:colOff>
      <xdr:row>6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8661400" y="723153"/>
          <a:ext cx="1042894" cy="34364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5976</xdr:colOff>
      <xdr:row>11</xdr:row>
      <xdr:rowOff>173319</xdr:rowOff>
    </xdr:from>
    <xdr:to>
      <xdr:col>20</xdr:col>
      <xdr:colOff>567764</xdr:colOff>
      <xdr:row>13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16435</xdr:colOff>
      <xdr:row>31</xdr:row>
      <xdr:rowOff>161364</xdr:rowOff>
    </xdr:from>
    <xdr:to>
      <xdr:col>12</xdr:col>
      <xdr:colOff>70225</xdr:colOff>
      <xdr:row>33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25401</xdr:colOff>
      <xdr:row>23</xdr:row>
      <xdr:rowOff>174812</xdr:rowOff>
    </xdr:from>
    <xdr:to>
      <xdr:col>20</xdr:col>
      <xdr:colOff>65741</xdr:colOff>
      <xdr:row>25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46317</xdr:colOff>
      <xdr:row>23</xdr:row>
      <xdr:rowOff>138954</xdr:rowOff>
    </xdr:from>
    <xdr:to>
      <xdr:col>20</xdr:col>
      <xdr:colOff>608105</xdr:colOff>
      <xdr:row>25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82176</xdr:colOff>
      <xdr:row>18</xdr:row>
      <xdr:rowOff>164353</xdr:rowOff>
    </xdr:from>
    <xdr:to>
      <xdr:col>21</xdr:col>
      <xdr:colOff>31376</xdr:colOff>
      <xdr:row>20</xdr:row>
      <xdr:rowOff>35858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1654117" y="2965824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85164</xdr:colOff>
      <xdr:row>30</xdr:row>
      <xdr:rowOff>167342</xdr:rowOff>
    </xdr:from>
    <xdr:to>
      <xdr:col>21</xdr:col>
      <xdr:colOff>34364</xdr:colOff>
      <xdr:row>32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560294</xdr:colOff>
      <xdr:row>19</xdr:row>
      <xdr:rowOff>149412</xdr:rowOff>
    </xdr:from>
    <xdr:to>
      <xdr:col>26</xdr:col>
      <xdr:colOff>1495</xdr:colOff>
      <xdr:row>21</xdr:row>
      <xdr:rowOff>35860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4582588" y="3511177"/>
          <a:ext cx="666378" cy="25997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570753</xdr:colOff>
      <xdr:row>31</xdr:row>
      <xdr:rowOff>159870</xdr:rowOff>
    </xdr:from>
    <xdr:to>
      <xdr:col>26</xdr:col>
      <xdr:colOff>11954</xdr:colOff>
      <xdr:row>33</xdr:row>
      <xdr:rowOff>46319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4593047" y="5762811"/>
          <a:ext cx="666378" cy="259979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455706</xdr:colOff>
      <xdr:row>19</xdr:row>
      <xdr:rowOff>112059</xdr:rowOff>
    </xdr:from>
    <xdr:to>
      <xdr:col>26</xdr:col>
      <xdr:colOff>82176</xdr:colOff>
      <xdr:row>21</xdr:row>
      <xdr:rowOff>82176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4478000" y="3473824"/>
          <a:ext cx="851647" cy="34364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518459</xdr:colOff>
      <xdr:row>31</xdr:row>
      <xdr:rowOff>129987</xdr:rowOff>
    </xdr:from>
    <xdr:to>
      <xdr:col>26</xdr:col>
      <xdr:colOff>144929</xdr:colOff>
      <xdr:row>33</xdr:row>
      <xdr:rowOff>100105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4540753" y="5732928"/>
          <a:ext cx="851647" cy="34364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487083</xdr:colOff>
      <xdr:row>2</xdr:row>
      <xdr:rowOff>59764</xdr:rowOff>
    </xdr:from>
    <xdr:to>
      <xdr:col>23</xdr:col>
      <xdr:colOff>605118</xdr:colOff>
      <xdr:row>10</xdr:row>
      <xdr:rowOff>59765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CF8ED3-6CD5-4BA5-8484-6C85F9DC51B1}"/>
            </a:ext>
          </a:extLst>
        </xdr:cNvPr>
        <xdr:cNvCxnSpPr>
          <a:stCxn id="33" idx="1"/>
        </xdr:cNvCxnSpPr>
      </xdr:nvCxnSpPr>
      <xdr:spPr>
        <a:xfrm>
          <a:off x="10691907" y="433293"/>
          <a:ext cx="4615329" cy="1494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108323</xdr:colOff>
      <xdr:row>0</xdr:row>
      <xdr:rowOff>63500</xdr:rowOff>
    </xdr:from>
    <xdr:to>
      <xdr:col>18</xdr:col>
      <xdr:colOff>388471</xdr:colOff>
      <xdr:row>1</xdr:row>
      <xdr:rowOff>82175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EDECB0D-6714-4FBA-BCBF-096BB748735F}"/>
            </a:ext>
          </a:extLst>
        </xdr:cNvPr>
        <xdr:cNvSpPr/>
      </xdr:nvSpPr>
      <xdr:spPr>
        <a:xfrm rot="16200000">
          <a:off x="9058089" y="-1199031"/>
          <a:ext cx="205440" cy="2730501"/>
        </a:xfrm>
        <a:prstGeom prst="rightBrace">
          <a:avLst>
            <a:gd name="adj1" fmla="val 11111"/>
            <a:gd name="adj2" fmla="val 620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14941</xdr:colOff>
      <xdr:row>2</xdr:row>
      <xdr:rowOff>59764</xdr:rowOff>
    </xdr:from>
    <xdr:to>
      <xdr:col>18</xdr:col>
      <xdr:colOff>346638</xdr:colOff>
      <xdr:row>2</xdr:row>
      <xdr:rowOff>144926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42F546FC-2EDF-4ECA-97F3-51E94FEB3ABC}"/>
            </a:ext>
          </a:extLst>
        </xdr:cNvPr>
        <xdr:cNvSpPr/>
      </xdr:nvSpPr>
      <xdr:spPr>
        <a:xfrm rot="16200000">
          <a:off x="10649326" y="-608857"/>
          <a:ext cx="85162" cy="2169462"/>
        </a:xfrm>
        <a:prstGeom prst="rightBrace">
          <a:avLst>
            <a:gd name="adj1" fmla="val 1111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577505</xdr:colOff>
      <xdr:row>0</xdr:row>
      <xdr:rowOff>97117</xdr:rowOff>
    </xdr:from>
    <xdr:to>
      <xdr:col>24</xdr:col>
      <xdr:colOff>455706</xdr:colOff>
      <xdr:row>20</xdr:row>
      <xdr:rowOff>130736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B72429F-97AF-4794-ADE2-572A2B2AED02}"/>
            </a:ext>
          </a:extLst>
        </xdr:cNvPr>
        <xdr:cNvCxnSpPr/>
      </xdr:nvCxnSpPr>
      <xdr:spPr>
        <a:xfrm>
          <a:off x="10606770" y="97117"/>
          <a:ext cx="4898436" cy="38436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270435</xdr:colOff>
      <xdr:row>6</xdr:row>
      <xdr:rowOff>132976</xdr:rowOff>
    </xdr:from>
    <xdr:to>
      <xdr:col>20</xdr:col>
      <xdr:colOff>363070</xdr:colOff>
      <xdr:row>18</xdr:row>
      <xdr:rowOff>164353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92E316-F9C3-4355-8AA1-61BA3AE9ECC3}"/>
            </a:ext>
          </a:extLst>
        </xdr:cNvPr>
        <xdr:cNvCxnSpPr>
          <a:stCxn id="14" idx="2"/>
          <a:endCxn id="19" idx="0"/>
        </xdr:cNvCxnSpPr>
      </xdr:nvCxnSpPr>
      <xdr:spPr>
        <a:xfrm>
          <a:off x="10299700" y="1275976"/>
          <a:ext cx="2692399" cy="23173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216647</xdr:colOff>
      <xdr:row>3</xdr:row>
      <xdr:rowOff>149412</xdr:rowOff>
    </xdr:from>
    <xdr:to>
      <xdr:col>30</xdr:col>
      <xdr:colOff>104588</xdr:colOff>
      <xdr:row>13</xdr:row>
      <xdr:rowOff>29883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31EEE61-2CC8-45C8-9C9F-28ED2C460C32}"/>
            </a:ext>
          </a:extLst>
        </xdr:cNvPr>
        <xdr:cNvCxnSpPr/>
      </xdr:nvCxnSpPr>
      <xdr:spPr>
        <a:xfrm>
          <a:off x="7291294" y="709706"/>
          <a:ext cx="10511118" cy="174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234576</xdr:colOff>
      <xdr:row>6</xdr:row>
      <xdr:rowOff>122518</xdr:rowOff>
    </xdr:from>
    <xdr:to>
      <xdr:col>30</xdr:col>
      <xdr:colOff>22411</xdr:colOff>
      <xdr:row>14</xdr:row>
      <xdr:rowOff>89647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69D4FC3-5A9B-4510-A6DD-69EE93A50CBF}"/>
            </a:ext>
          </a:extLst>
        </xdr:cNvPr>
        <xdr:cNvCxnSpPr/>
      </xdr:nvCxnSpPr>
      <xdr:spPr>
        <a:xfrm>
          <a:off x="7309223" y="1243106"/>
          <a:ext cx="10411012" cy="1461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H33"/>
  <sheetViews>
    <sheetView tabSelected="1" zoomScale="85" zoomScaleNormal="85" workbookViewId="0">
      <selection activeCell="AC22" sqref="AC22"/>
    </sheetView>
  </sheetViews>
  <sheetFormatPr defaultRowHeight="15" x14ac:dyDescent="0.25"/>
  <cols>
    <col min="7" max="7" width="13.5703125" bestFit="1" customWidth="1"/>
    <col min="11" max="11" width="9.7109375" bestFit="1" customWidth="1"/>
    <col min="19" max="19" width="11.7109375" bestFit="1" customWidth="1"/>
    <col min="32" max="32" width="4.42578125" customWidth="1"/>
  </cols>
  <sheetData>
    <row r="8" spans="1:34" x14ac:dyDescent="0.25">
      <c r="A8" s="1" t="s">
        <v>21</v>
      </c>
      <c r="B8" s="1" t="s">
        <v>22</v>
      </c>
      <c r="L8" s="1" t="s">
        <v>24</v>
      </c>
      <c r="M8" s="1" t="s">
        <v>25</v>
      </c>
    </row>
    <row r="9" spans="1:34" x14ac:dyDescent="0.25">
      <c r="A9" s="1" t="s">
        <v>23</v>
      </c>
      <c r="B9" s="1" t="s">
        <v>14</v>
      </c>
      <c r="L9" s="1" t="s">
        <v>26</v>
      </c>
      <c r="M9" s="1" t="s">
        <v>27</v>
      </c>
    </row>
    <row r="11" spans="1:34" x14ac:dyDescent="0.25">
      <c r="A11" s="1" t="s">
        <v>18</v>
      </c>
      <c r="L11" s="1" t="s">
        <v>28</v>
      </c>
      <c r="M11" s="1" t="s">
        <v>33</v>
      </c>
      <c r="X11" s="1" t="s">
        <v>19</v>
      </c>
      <c r="AE11" s="1" t="s">
        <v>18</v>
      </c>
    </row>
    <row r="12" spans="1:34" x14ac:dyDescent="0.25">
      <c r="S12" s="1" t="s">
        <v>20</v>
      </c>
      <c r="T12" s="1" t="s">
        <v>30</v>
      </c>
    </row>
    <row r="13" spans="1:34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s="1" t="s">
        <v>12</v>
      </c>
      <c r="I13" s="1"/>
      <c r="J13" s="1"/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X13" t="s">
        <v>1</v>
      </c>
      <c r="Y13" t="s">
        <v>2</v>
      </c>
      <c r="Z13" t="s">
        <v>3</v>
      </c>
      <c r="AA13" t="s">
        <v>4</v>
      </c>
      <c r="AB13" t="s">
        <v>5</v>
      </c>
      <c r="AC13" t="s">
        <v>6</v>
      </c>
      <c r="AH13" s="1" t="s">
        <v>15</v>
      </c>
    </row>
    <row r="14" spans="1:34" x14ac:dyDescent="0.25">
      <c r="A14" t="s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f>SUM(B14:G14)</f>
        <v>2</v>
      </c>
      <c r="L14" t="s">
        <v>1</v>
      </c>
      <c r="M14">
        <f t="shared" ref="M14:R14" si="0">$T$14*M21</f>
        <v>10.0489</v>
      </c>
      <c r="N14">
        <f t="shared" si="0"/>
        <v>6.8788999999999998</v>
      </c>
      <c r="O14">
        <f t="shared" si="0"/>
        <v>6.8788999999999998</v>
      </c>
      <c r="P14">
        <f t="shared" si="0"/>
        <v>-8.9710999999999999</v>
      </c>
      <c r="Q14">
        <f t="shared" si="0"/>
        <v>-8.9710999999999999</v>
      </c>
      <c r="R14">
        <f t="shared" si="0"/>
        <v>-5.8010999999999999</v>
      </c>
      <c r="S14">
        <v>7</v>
      </c>
      <c r="T14">
        <f>S14-$S$20</f>
        <v>3.17</v>
      </c>
      <c r="U14">
        <f>T14^2</f>
        <v>10.0489</v>
      </c>
      <c r="W14" t="s">
        <v>1</v>
      </c>
      <c r="X14">
        <f t="shared" ref="X14:AC14" si="1">B14*M14</f>
        <v>0</v>
      </c>
      <c r="Y14">
        <f t="shared" si="1"/>
        <v>6.8788999999999998</v>
      </c>
      <c r="Z14">
        <f t="shared" si="1"/>
        <v>6.8788999999999998</v>
      </c>
      <c r="AA14">
        <f t="shared" si="1"/>
        <v>0</v>
      </c>
      <c r="AB14">
        <f t="shared" si="1"/>
        <v>0</v>
      </c>
      <c r="AC14">
        <f t="shared" si="1"/>
        <v>0</v>
      </c>
      <c r="AE14" t="s">
        <v>13</v>
      </c>
      <c r="AF14">
        <v>6</v>
      </c>
      <c r="AH14">
        <f>(AF14/AF15)*(Z21/U20)</f>
        <v>0.3160526763044183</v>
      </c>
    </row>
    <row r="15" spans="1:34" x14ac:dyDescent="0.25">
      <c r="A15" t="s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 t="shared" ref="H15:H19" si="2">SUM(B15:G15)</f>
        <v>3</v>
      </c>
      <c r="L15" t="s">
        <v>2</v>
      </c>
      <c r="M15">
        <f>$T$15*M21</f>
        <v>6.8788999999999998</v>
      </c>
      <c r="N15">
        <f t="shared" ref="N15:R15" si="3">$T$15*N21</f>
        <v>4.7088999999999999</v>
      </c>
      <c r="O15">
        <f t="shared" si="3"/>
        <v>4.7088999999999999</v>
      </c>
      <c r="P15">
        <f t="shared" si="3"/>
        <v>-6.1410999999999998</v>
      </c>
      <c r="Q15">
        <f t="shared" si="3"/>
        <v>-6.1410999999999998</v>
      </c>
      <c r="R15">
        <f t="shared" si="3"/>
        <v>-3.9710999999999999</v>
      </c>
      <c r="S15">
        <v>6</v>
      </c>
      <c r="T15">
        <f t="shared" ref="T15:T19" si="4">S15-$S$20</f>
        <v>2.17</v>
      </c>
      <c r="U15">
        <f>T15^2</f>
        <v>4.7088999999999999</v>
      </c>
      <c r="W15" t="s">
        <v>2</v>
      </c>
      <c r="X15">
        <f t="shared" ref="X15:X19" si="5">B15*M15</f>
        <v>6.8788999999999998</v>
      </c>
      <c r="Y15">
        <f t="shared" ref="Y15:Y19" si="6">C15*N15</f>
        <v>0</v>
      </c>
      <c r="Z15">
        <f t="shared" ref="Z15:Z19" si="7">D15*O15</f>
        <v>4.7088999999999999</v>
      </c>
      <c r="AA15">
        <f t="shared" ref="AA15:AA19" si="8">E15*P15</f>
        <v>-6.1410999999999998</v>
      </c>
      <c r="AB15">
        <f t="shared" ref="AB15:AB18" si="9">F15*Q15</f>
        <v>0</v>
      </c>
      <c r="AC15">
        <f t="shared" ref="AC15:AC19" si="10">G15*R15</f>
        <v>0</v>
      </c>
      <c r="AE15" t="s">
        <v>14</v>
      </c>
      <c r="AF15">
        <v>18</v>
      </c>
    </row>
    <row r="16" spans="1:34" x14ac:dyDescent="0.25">
      <c r="A16" t="s">
        <v>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2"/>
        <v>4</v>
      </c>
      <c r="L16" t="s">
        <v>3</v>
      </c>
      <c r="M16">
        <f>$T$16*M21</f>
        <v>6.8788999999999998</v>
      </c>
      <c r="N16">
        <f t="shared" ref="N16:R16" si="11">$T$16*N21</f>
        <v>4.7088999999999999</v>
      </c>
      <c r="O16">
        <f t="shared" si="11"/>
        <v>4.7088999999999999</v>
      </c>
      <c r="P16">
        <f t="shared" si="11"/>
        <v>-6.1410999999999998</v>
      </c>
      <c r="Q16">
        <f t="shared" si="11"/>
        <v>-6.1410999999999998</v>
      </c>
      <c r="R16">
        <f t="shared" si="11"/>
        <v>-3.9710999999999999</v>
      </c>
      <c r="S16">
        <v>6</v>
      </c>
      <c r="T16">
        <f t="shared" si="4"/>
        <v>2.17</v>
      </c>
      <c r="U16">
        <f t="shared" ref="U16:U19" si="12">T16^2</f>
        <v>4.7088999999999999</v>
      </c>
      <c r="W16" t="s">
        <v>3</v>
      </c>
      <c r="X16">
        <f t="shared" si="5"/>
        <v>6.8788999999999998</v>
      </c>
      <c r="Y16">
        <f t="shared" si="6"/>
        <v>4.7088999999999999</v>
      </c>
      <c r="Z16">
        <f t="shared" si="7"/>
        <v>0</v>
      </c>
      <c r="AA16">
        <f t="shared" si="8"/>
        <v>-6.1410999999999998</v>
      </c>
      <c r="AB16">
        <f t="shared" si="9"/>
        <v>-6.1410999999999998</v>
      </c>
      <c r="AC16">
        <f t="shared" si="10"/>
        <v>0</v>
      </c>
    </row>
    <row r="17" spans="1:34" x14ac:dyDescent="0.25">
      <c r="A17" t="s">
        <v>4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f t="shared" si="2"/>
        <v>4</v>
      </c>
      <c r="L17" t="s">
        <v>4</v>
      </c>
      <c r="M17">
        <f>$T$17*M21</f>
        <v>-8.9710999999999999</v>
      </c>
      <c r="N17">
        <f t="shared" ref="N17:R17" si="13">$T$17*N21</f>
        <v>-6.1410999999999998</v>
      </c>
      <c r="O17">
        <f t="shared" si="13"/>
        <v>-6.1410999999999998</v>
      </c>
      <c r="P17">
        <f t="shared" si="13"/>
        <v>8.0089000000000006</v>
      </c>
      <c r="Q17">
        <f t="shared" si="13"/>
        <v>8.0089000000000006</v>
      </c>
      <c r="R17">
        <f t="shared" si="13"/>
        <v>5.1789000000000005</v>
      </c>
      <c r="S17">
        <v>1</v>
      </c>
      <c r="T17">
        <f t="shared" si="4"/>
        <v>-2.83</v>
      </c>
      <c r="U17">
        <f t="shared" si="12"/>
        <v>8.0089000000000006</v>
      </c>
      <c r="W17" t="s">
        <v>4</v>
      </c>
      <c r="X17">
        <f t="shared" si="5"/>
        <v>0</v>
      </c>
      <c r="Y17">
        <f t="shared" si="6"/>
        <v>-6.1410999999999998</v>
      </c>
      <c r="Z17">
        <f t="shared" si="7"/>
        <v>-6.1410999999999998</v>
      </c>
      <c r="AA17">
        <f t="shared" si="8"/>
        <v>0</v>
      </c>
      <c r="AB17">
        <f t="shared" si="9"/>
        <v>8.0089000000000006</v>
      </c>
      <c r="AC17">
        <f t="shared" si="10"/>
        <v>5.1789000000000005</v>
      </c>
    </row>
    <row r="18" spans="1:34" x14ac:dyDescent="0.25">
      <c r="A18" t="s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f t="shared" si="2"/>
        <v>3</v>
      </c>
      <c r="L18" t="s">
        <v>5</v>
      </c>
      <c r="M18">
        <f>$T$18*M21</f>
        <v>-8.9710999999999999</v>
      </c>
      <c r="N18">
        <f t="shared" ref="N18:R18" si="14">$T$18*N21</f>
        <v>-6.1410999999999998</v>
      </c>
      <c r="O18">
        <f t="shared" si="14"/>
        <v>-6.1410999999999998</v>
      </c>
      <c r="P18">
        <f t="shared" si="14"/>
        <v>8.0089000000000006</v>
      </c>
      <c r="Q18">
        <f t="shared" si="14"/>
        <v>8.0089000000000006</v>
      </c>
      <c r="R18">
        <f t="shared" si="14"/>
        <v>5.1789000000000005</v>
      </c>
      <c r="S18">
        <v>1</v>
      </c>
      <c r="T18">
        <f t="shared" si="4"/>
        <v>-2.83</v>
      </c>
      <c r="U18">
        <f t="shared" si="12"/>
        <v>8.0089000000000006</v>
      </c>
      <c r="W18" t="s">
        <v>5</v>
      </c>
      <c r="X18">
        <f t="shared" si="5"/>
        <v>0</v>
      </c>
      <c r="Y18">
        <f t="shared" si="6"/>
        <v>0</v>
      </c>
      <c r="Z18">
        <f t="shared" si="7"/>
        <v>-6.1410999999999998</v>
      </c>
      <c r="AA18">
        <f t="shared" si="8"/>
        <v>8.0089000000000006</v>
      </c>
      <c r="AB18">
        <f t="shared" si="9"/>
        <v>0</v>
      </c>
      <c r="AC18">
        <f t="shared" si="10"/>
        <v>5.1789000000000005</v>
      </c>
    </row>
    <row r="19" spans="1:34" x14ac:dyDescent="0.25">
      <c r="A19" t="s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2"/>
        <v>2</v>
      </c>
      <c r="L19" t="s">
        <v>6</v>
      </c>
      <c r="M19">
        <f>$T$19*M21</f>
        <v>-5.8010999999999999</v>
      </c>
      <c r="N19">
        <f t="shared" ref="N19:R19" si="15">$T$19*N21</f>
        <v>-3.9710999999999999</v>
      </c>
      <c r="O19">
        <f t="shared" si="15"/>
        <v>-3.9710999999999999</v>
      </c>
      <c r="P19">
        <f t="shared" si="15"/>
        <v>5.1789000000000005</v>
      </c>
      <c r="Q19">
        <f t="shared" si="15"/>
        <v>5.1789000000000005</v>
      </c>
      <c r="R19">
        <f t="shared" si="15"/>
        <v>3.3489000000000004</v>
      </c>
      <c r="S19">
        <v>2</v>
      </c>
      <c r="T19">
        <f t="shared" si="4"/>
        <v>-1.83</v>
      </c>
      <c r="U19">
        <f t="shared" si="12"/>
        <v>3.3489000000000004</v>
      </c>
      <c r="W19" t="s">
        <v>6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5.1789000000000005</v>
      </c>
      <c r="AB19">
        <f>F19*Q19</f>
        <v>5.1789000000000005</v>
      </c>
      <c r="AC19">
        <f t="shared" si="10"/>
        <v>0</v>
      </c>
    </row>
    <row r="20" spans="1:34" x14ac:dyDescent="0.25">
      <c r="K20" s="1" t="s">
        <v>31</v>
      </c>
      <c r="L20" t="s">
        <v>10</v>
      </c>
      <c r="M20">
        <v>7</v>
      </c>
      <c r="N20">
        <v>6</v>
      </c>
      <c r="O20">
        <v>6</v>
      </c>
      <c r="P20">
        <v>1</v>
      </c>
      <c r="Q20">
        <v>1</v>
      </c>
      <c r="R20">
        <v>2</v>
      </c>
      <c r="S20">
        <v>3.83</v>
      </c>
      <c r="U20" s="1">
        <f>SUM(U14:U19)</f>
        <v>38.833399999999997</v>
      </c>
      <c r="V20" s="1"/>
    </row>
    <row r="21" spans="1:34" x14ac:dyDescent="0.25">
      <c r="A21" t="s">
        <v>16</v>
      </c>
      <c r="G21" t="s">
        <v>14</v>
      </c>
      <c r="H21">
        <f>SUM(H14:H19)</f>
        <v>18</v>
      </c>
      <c r="K21" s="1" t="s">
        <v>32</v>
      </c>
      <c r="L21" t="s">
        <v>11</v>
      </c>
      <c r="M21">
        <f t="shared" ref="M21:R21" si="16">M20-$S$20</f>
        <v>3.17</v>
      </c>
      <c r="N21">
        <f t="shared" si="16"/>
        <v>2.17</v>
      </c>
      <c r="O21">
        <f t="shared" si="16"/>
        <v>2.17</v>
      </c>
      <c r="P21">
        <f t="shared" si="16"/>
        <v>-2.83</v>
      </c>
      <c r="Q21">
        <f t="shared" si="16"/>
        <v>-2.83</v>
      </c>
      <c r="R21">
        <f t="shared" si="16"/>
        <v>-1.83</v>
      </c>
      <c r="X21" s="1" t="s">
        <v>29</v>
      </c>
      <c r="Z21">
        <f>SUM(X14:AC19)</f>
        <v>36.820199999999993</v>
      </c>
    </row>
    <row r="23" spans="1:34" x14ac:dyDescent="0.25">
      <c r="A23" s="1" t="s">
        <v>17</v>
      </c>
      <c r="AE23" s="1" t="s">
        <v>17</v>
      </c>
    </row>
    <row r="24" spans="1:34" x14ac:dyDescent="0.25">
      <c r="AH24" s="1" t="s">
        <v>15</v>
      </c>
    </row>
    <row r="25" spans="1:34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1" t="s">
        <v>12</v>
      </c>
      <c r="I25" s="1"/>
      <c r="J25" s="1"/>
      <c r="L25" t="s">
        <v>0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X25" t="s">
        <v>1</v>
      </c>
      <c r="Y25" t="s">
        <v>2</v>
      </c>
      <c r="Z25" t="s">
        <v>3</v>
      </c>
      <c r="AA25" t="s">
        <v>4</v>
      </c>
      <c r="AB25" t="s">
        <v>5</v>
      </c>
      <c r="AC25" t="s">
        <v>6</v>
      </c>
      <c r="AE25" t="s">
        <v>13</v>
      </c>
      <c r="AF25">
        <v>6</v>
      </c>
      <c r="AH25">
        <f>(AF25/AF26)*(Z33/U32)</f>
        <v>0.41909970970006921</v>
      </c>
    </row>
    <row r="26" spans="1:34" x14ac:dyDescent="0.25">
      <c r="A26" t="s">
        <v>1</v>
      </c>
      <c r="B26">
        <v>0</v>
      </c>
      <c r="C26">
        <f>1/$H$14</f>
        <v>0.5</v>
      </c>
      <c r="D26">
        <f>1/$H$14</f>
        <v>0.5</v>
      </c>
      <c r="E26">
        <v>0</v>
      </c>
      <c r="F26">
        <v>0</v>
      </c>
      <c r="G26">
        <v>0</v>
      </c>
      <c r="H26">
        <f>SUM(B26:G26)</f>
        <v>1</v>
      </c>
      <c r="L26" t="s">
        <v>1</v>
      </c>
      <c r="M26">
        <f>$T$14*M33</f>
        <v>10.0489</v>
      </c>
      <c r="N26">
        <f t="shared" ref="N26:R26" si="17">$T$14*N33</f>
        <v>6.8788999999999998</v>
      </c>
      <c r="O26">
        <f t="shared" si="17"/>
        <v>6.8788999999999998</v>
      </c>
      <c r="P26">
        <f t="shared" si="17"/>
        <v>-8.9710999999999999</v>
      </c>
      <c r="Q26">
        <f t="shared" si="17"/>
        <v>-8.9710999999999999</v>
      </c>
      <c r="R26">
        <f t="shared" si="17"/>
        <v>-5.8010999999999999</v>
      </c>
      <c r="S26">
        <v>7</v>
      </c>
      <c r="T26">
        <f>S26-$S$20</f>
        <v>3.17</v>
      </c>
      <c r="U26">
        <f>T26^2</f>
        <v>10.0489</v>
      </c>
      <c r="W26" t="s">
        <v>1</v>
      </c>
      <c r="X26">
        <f t="shared" ref="X26:AC26" si="18">B26*M26</f>
        <v>0</v>
      </c>
      <c r="Y26">
        <f t="shared" si="18"/>
        <v>3.4394499999999999</v>
      </c>
      <c r="Z26">
        <f t="shared" si="18"/>
        <v>3.4394499999999999</v>
      </c>
      <c r="AA26">
        <f t="shared" si="18"/>
        <v>0</v>
      </c>
      <c r="AB26">
        <f t="shared" si="18"/>
        <v>0</v>
      </c>
      <c r="AC26">
        <f t="shared" si="18"/>
        <v>0</v>
      </c>
      <c r="AE26" t="s">
        <v>14</v>
      </c>
      <c r="AF26">
        <v>6</v>
      </c>
    </row>
    <row r="27" spans="1:34" x14ac:dyDescent="0.25">
      <c r="A27" t="s">
        <v>2</v>
      </c>
      <c r="B27">
        <f>1/$H$15</f>
        <v>0.33333333333333331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v>0</v>
      </c>
      <c r="H27">
        <f t="shared" ref="H27:H31" si="19">SUM(B27:G27)</f>
        <v>1</v>
      </c>
      <c r="L27" t="s">
        <v>2</v>
      </c>
      <c r="M27">
        <f>$T$15*M33</f>
        <v>6.8788999999999998</v>
      </c>
      <c r="N27">
        <f t="shared" ref="N27:R27" si="20">$T$15*N33</f>
        <v>4.7088999999999999</v>
      </c>
      <c r="O27">
        <f t="shared" si="20"/>
        <v>4.7088999999999999</v>
      </c>
      <c r="P27">
        <f t="shared" si="20"/>
        <v>-6.1410999999999998</v>
      </c>
      <c r="Q27">
        <f t="shared" si="20"/>
        <v>-6.1410999999999998</v>
      </c>
      <c r="R27">
        <f t="shared" si="20"/>
        <v>-3.9710999999999999</v>
      </c>
      <c r="S27">
        <v>6</v>
      </c>
      <c r="T27">
        <f t="shared" ref="T27:T31" si="21">S27-$S$20</f>
        <v>2.17</v>
      </c>
      <c r="U27">
        <f t="shared" ref="U27:U31" si="22">T27^2</f>
        <v>4.7088999999999999</v>
      </c>
      <c r="W27" t="s">
        <v>2</v>
      </c>
      <c r="X27">
        <f t="shared" ref="X27:X31" si="23">B27*M27</f>
        <v>2.2929666666666666</v>
      </c>
      <c r="Y27">
        <f t="shared" ref="Y27:Y31" si="24">C27*N27</f>
        <v>0</v>
      </c>
      <c r="Z27">
        <f t="shared" ref="Z27:Z31" si="25">D27*O27</f>
        <v>1.5696333333333332</v>
      </c>
      <c r="AA27">
        <f t="shared" ref="AA27:AA31" si="26">E27*P27</f>
        <v>-2.0470333333333333</v>
      </c>
      <c r="AB27">
        <f t="shared" ref="AB27:AB31" si="27">F27*Q27</f>
        <v>0</v>
      </c>
      <c r="AC27">
        <f t="shared" ref="AC27:AC31" si="28">G27*R27</f>
        <v>0</v>
      </c>
    </row>
    <row r="28" spans="1:34" x14ac:dyDescent="0.25">
      <c r="A28" t="s">
        <v>3</v>
      </c>
      <c r="B28">
        <f>1/$H$16</f>
        <v>0.25</v>
      </c>
      <c r="C28">
        <f>1/$H$16</f>
        <v>0.25</v>
      </c>
      <c r="D28">
        <v>0</v>
      </c>
      <c r="E28">
        <f>1/$H$16</f>
        <v>0.25</v>
      </c>
      <c r="F28">
        <f>1/$H$16</f>
        <v>0.25</v>
      </c>
      <c r="G28">
        <v>0</v>
      </c>
      <c r="H28">
        <f t="shared" si="19"/>
        <v>1</v>
      </c>
      <c r="L28" t="s">
        <v>3</v>
      </c>
      <c r="M28">
        <f>$T$16*M33</f>
        <v>6.8788999999999998</v>
      </c>
      <c r="N28">
        <f t="shared" ref="N28:R28" si="29">$T$16*N33</f>
        <v>4.7088999999999999</v>
      </c>
      <c r="O28">
        <f t="shared" si="29"/>
        <v>4.7088999999999999</v>
      </c>
      <c r="P28">
        <f t="shared" si="29"/>
        <v>-6.1410999999999998</v>
      </c>
      <c r="Q28">
        <f t="shared" si="29"/>
        <v>-6.1410999999999998</v>
      </c>
      <c r="R28">
        <f t="shared" si="29"/>
        <v>-3.9710999999999999</v>
      </c>
      <c r="S28">
        <v>6</v>
      </c>
      <c r="T28">
        <f t="shared" si="21"/>
        <v>2.17</v>
      </c>
      <c r="U28">
        <f t="shared" si="22"/>
        <v>4.7088999999999999</v>
      </c>
      <c r="W28" t="s">
        <v>3</v>
      </c>
      <c r="X28">
        <f t="shared" si="23"/>
        <v>1.7197249999999999</v>
      </c>
      <c r="Y28">
        <f t="shared" si="24"/>
        <v>1.177225</v>
      </c>
      <c r="Z28">
        <f t="shared" si="25"/>
        <v>0</v>
      </c>
      <c r="AA28">
        <f t="shared" si="26"/>
        <v>-1.5352749999999999</v>
      </c>
      <c r="AB28">
        <f t="shared" si="27"/>
        <v>-1.5352749999999999</v>
      </c>
      <c r="AC28">
        <f t="shared" si="28"/>
        <v>0</v>
      </c>
    </row>
    <row r="29" spans="1:34" x14ac:dyDescent="0.25">
      <c r="A29" t="s">
        <v>4</v>
      </c>
      <c r="B29">
        <v>0</v>
      </c>
      <c r="C29">
        <f>1/$H$17</f>
        <v>0.25</v>
      </c>
      <c r="D29">
        <f>1/$H$17</f>
        <v>0.25</v>
      </c>
      <c r="E29">
        <v>0</v>
      </c>
      <c r="F29">
        <f>1/$H$17</f>
        <v>0.25</v>
      </c>
      <c r="G29">
        <f>1/$H$17</f>
        <v>0.25</v>
      </c>
      <c r="H29">
        <f t="shared" si="19"/>
        <v>1</v>
      </c>
      <c r="L29" t="s">
        <v>4</v>
      </c>
      <c r="M29">
        <f>$T$17*M33</f>
        <v>-8.9710999999999999</v>
      </c>
      <c r="N29">
        <f t="shared" ref="N29:R29" si="30">$T$17*N33</f>
        <v>-6.1410999999999998</v>
      </c>
      <c r="O29">
        <f t="shared" si="30"/>
        <v>-6.1410999999999998</v>
      </c>
      <c r="P29">
        <f t="shared" si="30"/>
        <v>8.0089000000000006</v>
      </c>
      <c r="Q29">
        <f t="shared" si="30"/>
        <v>8.0089000000000006</v>
      </c>
      <c r="R29">
        <f t="shared" si="30"/>
        <v>5.1789000000000005</v>
      </c>
      <c r="S29">
        <v>1</v>
      </c>
      <c r="T29">
        <f t="shared" si="21"/>
        <v>-2.83</v>
      </c>
      <c r="U29">
        <f t="shared" si="22"/>
        <v>8.0089000000000006</v>
      </c>
      <c r="W29" t="s">
        <v>4</v>
      </c>
      <c r="X29">
        <f t="shared" si="23"/>
        <v>0</v>
      </c>
      <c r="Y29">
        <f t="shared" si="24"/>
        <v>-1.5352749999999999</v>
      </c>
      <c r="Z29">
        <f t="shared" si="25"/>
        <v>-1.5352749999999999</v>
      </c>
      <c r="AA29">
        <f t="shared" si="26"/>
        <v>0</v>
      </c>
      <c r="AB29">
        <f t="shared" si="27"/>
        <v>2.0022250000000001</v>
      </c>
      <c r="AC29">
        <f t="shared" si="28"/>
        <v>1.2947250000000001</v>
      </c>
    </row>
    <row r="30" spans="1:34" x14ac:dyDescent="0.25">
      <c r="A30" t="s">
        <v>5</v>
      </c>
      <c r="B30">
        <v>0</v>
      </c>
      <c r="C30">
        <v>0</v>
      </c>
      <c r="D30">
        <f>1/$H$18</f>
        <v>0.33333333333333331</v>
      </c>
      <c r="E30">
        <f>1/$H$18</f>
        <v>0.33333333333333331</v>
      </c>
      <c r="F30">
        <v>0</v>
      </c>
      <c r="G30">
        <f>1/$H$18</f>
        <v>0.33333333333333331</v>
      </c>
      <c r="H30">
        <f t="shared" si="19"/>
        <v>1</v>
      </c>
      <c r="L30" t="s">
        <v>5</v>
      </c>
      <c r="M30">
        <f>$T$18*M33</f>
        <v>-8.9710999999999999</v>
      </c>
      <c r="N30">
        <f t="shared" ref="N30:R30" si="31">$T$18*N33</f>
        <v>-6.1410999999999998</v>
      </c>
      <c r="O30">
        <f t="shared" si="31"/>
        <v>-6.1410999999999998</v>
      </c>
      <c r="P30">
        <f t="shared" si="31"/>
        <v>8.0089000000000006</v>
      </c>
      <c r="Q30">
        <f t="shared" si="31"/>
        <v>8.0089000000000006</v>
      </c>
      <c r="R30">
        <f t="shared" si="31"/>
        <v>5.1789000000000005</v>
      </c>
      <c r="S30">
        <v>1</v>
      </c>
      <c r="T30">
        <f t="shared" si="21"/>
        <v>-2.83</v>
      </c>
      <c r="U30">
        <f t="shared" si="22"/>
        <v>8.0089000000000006</v>
      </c>
      <c r="W30" t="s">
        <v>5</v>
      </c>
      <c r="X30">
        <f t="shared" si="23"/>
        <v>0</v>
      </c>
      <c r="Y30">
        <f t="shared" si="24"/>
        <v>0</v>
      </c>
      <c r="Z30">
        <f t="shared" si="25"/>
        <v>-2.0470333333333333</v>
      </c>
      <c r="AA30">
        <f t="shared" si="26"/>
        <v>2.6696333333333335</v>
      </c>
      <c r="AB30">
        <f t="shared" si="27"/>
        <v>0</v>
      </c>
      <c r="AC30">
        <f t="shared" si="28"/>
        <v>1.7263000000000002</v>
      </c>
    </row>
    <row r="31" spans="1:34" x14ac:dyDescent="0.25">
      <c r="A31" t="s">
        <v>6</v>
      </c>
      <c r="B31">
        <v>0</v>
      </c>
      <c r="C31">
        <v>0</v>
      </c>
      <c r="D31">
        <v>0</v>
      </c>
      <c r="E31">
        <f>1/$H$19</f>
        <v>0.5</v>
      </c>
      <c r="F31">
        <f>1/$H$19</f>
        <v>0.5</v>
      </c>
      <c r="G31">
        <v>0</v>
      </c>
      <c r="H31">
        <f t="shared" si="19"/>
        <v>1</v>
      </c>
      <c r="L31" t="s">
        <v>6</v>
      </c>
      <c r="M31">
        <f>$T$19*M33</f>
        <v>-5.8010999999999999</v>
      </c>
      <c r="N31">
        <f t="shared" ref="N31:R31" si="32">$T$19*N33</f>
        <v>-3.9710999999999999</v>
      </c>
      <c r="O31">
        <f t="shared" si="32"/>
        <v>-3.9710999999999999</v>
      </c>
      <c r="P31">
        <f t="shared" si="32"/>
        <v>5.1789000000000005</v>
      </c>
      <c r="Q31">
        <f t="shared" si="32"/>
        <v>5.1789000000000005</v>
      </c>
      <c r="R31">
        <f t="shared" si="32"/>
        <v>3.3489000000000004</v>
      </c>
      <c r="S31">
        <v>2</v>
      </c>
      <c r="T31">
        <f t="shared" si="21"/>
        <v>-1.83</v>
      </c>
      <c r="U31">
        <f t="shared" si="22"/>
        <v>3.3489000000000004</v>
      </c>
      <c r="W31" t="s">
        <v>6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2.5894500000000003</v>
      </c>
      <c r="AB31">
        <f t="shared" si="27"/>
        <v>2.5894500000000003</v>
      </c>
      <c r="AC31">
        <f t="shared" si="28"/>
        <v>0</v>
      </c>
    </row>
    <row r="32" spans="1:34" x14ac:dyDescent="0.25">
      <c r="L32" t="s">
        <v>10</v>
      </c>
      <c r="M32">
        <v>7</v>
      </c>
      <c r="N32">
        <v>6</v>
      </c>
      <c r="O32">
        <v>6</v>
      </c>
      <c r="P32">
        <v>1</v>
      </c>
      <c r="Q32">
        <v>1</v>
      </c>
      <c r="R32">
        <v>2</v>
      </c>
      <c r="S32">
        <v>3.83</v>
      </c>
      <c r="U32" s="1">
        <f>SUM(U26:U31)</f>
        <v>38.833399999999997</v>
      </c>
    </row>
    <row r="33" spans="1:26" x14ac:dyDescent="0.25">
      <c r="A33" t="s">
        <v>16</v>
      </c>
      <c r="G33" t="s">
        <v>14</v>
      </c>
      <c r="H33">
        <f>SUM(H26:H31)</f>
        <v>6</v>
      </c>
      <c r="L33" t="s">
        <v>11</v>
      </c>
      <c r="M33">
        <f>M32-$S$20</f>
        <v>3.17</v>
      </c>
      <c r="N33">
        <f t="shared" ref="N33" si="33">N32-$S$20</f>
        <v>2.17</v>
      </c>
      <c r="O33">
        <f t="shared" ref="O33" si="34">O32-$S$20</f>
        <v>2.17</v>
      </c>
      <c r="P33">
        <f t="shared" ref="P33" si="35">P32-$S$20</f>
        <v>-2.83</v>
      </c>
      <c r="Q33">
        <f t="shared" ref="Q33" si="36">Q32-$S$20</f>
        <v>-2.83</v>
      </c>
      <c r="R33">
        <f>R32-$S$20</f>
        <v>-1.83</v>
      </c>
      <c r="X33" s="1" t="s">
        <v>29</v>
      </c>
      <c r="Z33">
        <f>SUM(X26:AC31)</f>
        <v>16.275066666666667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Maclachlan, Andrew</cp:lastModifiedBy>
  <dcterms:created xsi:type="dcterms:W3CDTF">2022-02-22T17:30:09Z</dcterms:created>
  <dcterms:modified xsi:type="dcterms:W3CDTF">2023-11-21T10:52:36Z</dcterms:modified>
</cp:coreProperties>
</file>