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Guest\Spatial-analysis-of-public-health-data\"/>
    </mc:Choice>
  </mc:AlternateContent>
  <xr:revisionPtr revIDLastSave="0" documentId="13_ncr:1_{2E1D4E72-F562-4FDC-83F9-6AAD46FC936B}" xr6:coauthVersionLast="36" xr6:coauthVersionMax="36" xr10:uidLastSave="{00000000-0000-0000-0000-000000000000}"/>
  <bookViews>
    <workbookView xWindow="0" yWindow="0" windowWidth="25780" windowHeight="6550" xr2:uid="{10864EA3-0980-4079-A6AE-46B752D7E7B5}"/>
  </bookViews>
  <sheets>
    <sheet name="Moran I example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" i="3" l="1"/>
  <c r="W27" i="3"/>
  <c r="X28" i="3"/>
  <c r="Y28" i="3"/>
  <c r="W23" i="3"/>
  <c r="X23" i="3"/>
  <c r="Y23" i="3"/>
  <c r="Z23" i="3"/>
  <c r="AA23" i="3"/>
  <c r="V23" i="3"/>
  <c r="P30" i="3"/>
  <c r="O30" i="3"/>
  <c r="N30" i="3"/>
  <c r="N28" i="3" s="1"/>
  <c r="M30" i="3"/>
  <c r="M28" i="3" s="1"/>
  <c r="L30" i="3"/>
  <c r="L27" i="3" s="1"/>
  <c r="K30" i="3"/>
  <c r="K27" i="3" s="1"/>
  <c r="R28" i="3"/>
  <c r="S28" i="3" s="1"/>
  <c r="R27" i="3"/>
  <c r="S27" i="3" s="1"/>
  <c r="N27" i="3"/>
  <c r="M27" i="3"/>
  <c r="R26" i="3"/>
  <c r="S26" i="3" s="1"/>
  <c r="R25" i="3"/>
  <c r="S25" i="3" s="1"/>
  <c r="O25" i="3"/>
  <c r="Z25" i="3" s="1"/>
  <c r="R24" i="3"/>
  <c r="S24" i="3" s="1"/>
  <c r="R23" i="3"/>
  <c r="S23" i="3" s="1"/>
  <c r="O23" i="3"/>
  <c r="N23" i="3"/>
  <c r="M23" i="3"/>
  <c r="V11" i="3"/>
  <c r="AA11" i="3"/>
  <c r="S12" i="3"/>
  <c r="S17" i="3" s="1"/>
  <c r="S13" i="3"/>
  <c r="S15" i="3"/>
  <c r="S16" i="3"/>
  <c r="S11" i="3"/>
  <c r="M16" i="3"/>
  <c r="X16" i="3" s="1"/>
  <c r="O16" i="3"/>
  <c r="Z16" i="3" s="1"/>
  <c r="P16" i="3"/>
  <c r="AA16" i="3" s="1"/>
  <c r="K16" i="3"/>
  <c r="V16" i="3" s="1"/>
  <c r="K15" i="3"/>
  <c r="V15" i="3" s="1"/>
  <c r="P13" i="3"/>
  <c r="AA13" i="3" s="1"/>
  <c r="P11" i="3"/>
  <c r="K11" i="3"/>
  <c r="P18" i="3"/>
  <c r="L18" i="3"/>
  <c r="M18" i="3"/>
  <c r="M15" i="3" s="1"/>
  <c r="X15" i="3" s="1"/>
  <c r="N18" i="3"/>
  <c r="O18" i="3"/>
  <c r="K18" i="3"/>
  <c r="R12" i="3"/>
  <c r="M12" i="3" s="1"/>
  <c r="X12" i="3" s="1"/>
  <c r="R13" i="3"/>
  <c r="N25" i="3" s="1"/>
  <c r="R14" i="3"/>
  <c r="S14" i="3" s="1"/>
  <c r="R15" i="3"/>
  <c r="O27" i="3" s="1"/>
  <c r="Z27" i="3" s="1"/>
  <c r="R16" i="3"/>
  <c r="R11" i="3"/>
  <c r="E28" i="3"/>
  <c r="G27" i="3"/>
  <c r="E27" i="3"/>
  <c r="Y27" i="3" s="1"/>
  <c r="F26" i="3"/>
  <c r="D26" i="3"/>
  <c r="C26" i="3"/>
  <c r="F25" i="3"/>
  <c r="E25" i="3"/>
  <c r="Y25" i="3" s="1"/>
  <c r="C25" i="3"/>
  <c r="D23" i="3"/>
  <c r="C23" i="3"/>
  <c r="H12" i="3"/>
  <c r="E24" i="3" s="1"/>
  <c r="H13" i="3"/>
  <c r="B25" i="3" s="1"/>
  <c r="H14" i="3"/>
  <c r="G26" i="3" s="1"/>
  <c r="H15" i="3"/>
  <c r="D27" i="3" s="1"/>
  <c r="H16" i="3"/>
  <c r="F28" i="3" s="1"/>
  <c r="H11" i="3"/>
  <c r="H28" i="3" l="1"/>
  <c r="X27" i="3"/>
  <c r="H27" i="3"/>
  <c r="AA26" i="3"/>
  <c r="W26" i="3"/>
  <c r="N26" i="3"/>
  <c r="Y26" i="3" s="1"/>
  <c r="K12" i="3"/>
  <c r="V12" i="3" s="1"/>
  <c r="K14" i="3"/>
  <c r="V14" i="3" s="1"/>
  <c r="O26" i="3"/>
  <c r="Z26" i="3" s="1"/>
  <c r="P12" i="3"/>
  <c r="AA12" i="3" s="1"/>
  <c r="H18" i="3"/>
  <c r="O13" i="3"/>
  <c r="Z13" i="3" s="1"/>
  <c r="M13" i="3"/>
  <c r="X13" i="3" s="1"/>
  <c r="O24" i="3"/>
  <c r="Z24" i="3" s="1"/>
  <c r="P14" i="3"/>
  <c r="AA14" i="3" s="1"/>
  <c r="M14" i="3"/>
  <c r="X14" i="3" s="1"/>
  <c r="D24" i="3"/>
  <c r="X24" i="3" s="1"/>
  <c r="O14" i="3"/>
  <c r="Z14" i="3" s="1"/>
  <c r="B24" i="3"/>
  <c r="V24" i="3" s="1"/>
  <c r="N14" i="3"/>
  <c r="Y14" i="3" s="1"/>
  <c r="O12" i="3"/>
  <c r="Z12" i="3" s="1"/>
  <c r="L25" i="3"/>
  <c r="W25" i="3" s="1"/>
  <c r="M25" i="3"/>
  <c r="X25" i="3" s="1"/>
  <c r="O28" i="3"/>
  <c r="Z28" i="3" s="1"/>
  <c r="L15" i="3"/>
  <c r="W15" i="3" s="1"/>
  <c r="K13" i="3"/>
  <c r="V13" i="3" s="1"/>
  <c r="P15" i="3"/>
  <c r="AA15" i="3" s="1"/>
  <c r="P28" i="3"/>
  <c r="AA28" i="3" s="1"/>
  <c r="N11" i="3"/>
  <c r="Y11" i="3" s="1"/>
  <c r="N15" i="3"/>
  <c r="Y15" i="3" s="1"/>
  <c r="N13" i="3"/>
  <c r="Y13" i="3" s="1"/>
  <c r="N12" i="3"/>
  <c r="Y12" i="3" s="1"/>
  <c r="N16" i="3"/>
  <c r="Y16" i="3" s="1"/>
  <c r="K26" i="3"/>
  <c r="V26" i="3" s="1"/>
  <c r="L26" i="3"/>
  <c r="K25" i="3"/>
  <c r="V25" i="3" s="1"/>
  <c r="M26" i="3"/>
  <c r="X26" i="3" s="1"/>
  <c r="K24" i="3"/>
  <c r="K28" i="3"/>
  <c r="V28" i="3" s="1"/>
  <c r="L24" i="3"/>
  <c r="W24" i="3" s="1"/>
  <c r="L28" i="3"/>
  <c r="W28" i="3" s="1"/>
  <c r="K23" i="3"/>
  <c r="M24" i="3"/>
  <c r="L23" i="3"/>
  <c r="N24" i="3"/>
  <c r="Y24" i="3" s="1"/>
  <c r="S29" i="3"/>
  <c r="P23" i="3"/>
  <c r="P24" i="3"/>
  <c r="AA24" i="3" s="1"/>
  <c r="P25" i="3"/>
  <c r="AA25" i="3" s="1"/>
  <c r="P26" i="3"/>
  <c r="P27" i="3"/>
  <c r="AA27" i="3" s="1"/>
  <c r="L14" i="3"/>
  <c r="W14" i="3" s="1"/>
  <c r="L13" i="3"/>
  <c r="W13" i="3" s="1"/>
  <c r="O11" i="3"/>
  <c r="Z11" i="3" s="1"/>
  <c r="O15" i="3"/>
  <c r="Z15" i="3" s="1"/>
  <c r="M11" i="3"/>
  <c r="X11" i="3" s="1"/>
  <c r="L12" i="3"/>
  <c r="W12" i="3" s="1"/>
  <c r="L16" i="3"/>
  <c r="W16" i="3" s="1"/>
  <c r="L11" i="3"/>
  <c r="W11" i="3" s="1"/>
  <c r="H26" i="3"/>
  <c r="H25" i="3"/>
  <c r="H23" i="3"/>
  <c r="V30" i="3" l="1"/>
  <c r="AF22" i="3" s="1"/>
  <c r="H24" i="3"/>
  <c r="H30" i="3" s="1"/>
  <c r="V18" i="3"/>
  <c r="AF11" i="3" s="1"/>
</calcChain>
</file>

<file path=xl/sharedStrings.xml><?xml version="1.0" encoding="utf-8"?>
<sst xmlns="http://schemas.openxmlformats.org/spreadsheetml/2006/main" count="103" uniqueCount="22">
  <si>
    <t>W_ij</t>
  </si>
  <si>
    <t>Zone 1</t>
  </si>
  <si>
    <t>Zone 2</t>
  </si>
  <si>
    <t>Zone 3</t>
  </si>
  <si>
    <t>Zone 4</t>
  </si>
  <si>
    <t>Zone 5</t>
  </si>
  <si>
    <t>Zone 6</t>
  </si>
  <si>
    <t>X_i</t>
  </si>
  <si>
    <t>(X_i - X hat)</t>
  </si>
  <si>
    <t>^2</t>
  </si>
  <si>
    <t>X_ j</t>
  </si>
  <si>
    <t>(X_j - X hat)</t>
  </si>
  <si>
    <t>Sum</t>
  </si>
  <si>
    <t>N</t>
  </si>
  <si>
    <t>Sum of weights</t>
  </si>
  <si>
    <t>Moran's I</t>
  </si>
  <si>
    <t>Deviation= (value of unit - mean)*(value of neighbour-mean)</t>
  </si>
  <si>
    <t>N=6</t>
  </si>
  <si>
    <t xml:space="preserve">Row standardised </t>
  </si>
  <si>
    <t>Binary</t>
  </si>
  <si>
    <t>Deviation * the matrix</t>
  </si>
  <si>
    <t>Value of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</si>
</sst>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67236</xdr:colOff>
      <xdr:row>2</xdr:row>
      <xdr:rowOff>89647</xdr:rowOff>
    </xdr:from>
    <xdr:to>
      <xdr:col>7</xdr:col>
      <xdr:colOff>22283</xdr:colOff>
      <xdr:row>5</xdr:row>
      <xdr:rowOff>85133</xdr:rowOff>
    </xdr:to>
    <xdr:pic>
      <xdr:nvPicPr>
        <xdr:cNvPr id="2" name="Picture 1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4243E505-1C52-47E7-80F6-6BC3ACDB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824" y="463176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119530</xdr:colOff>
      <xdr:row>1</xdr:row>
      <xdr:rowOff>179294</xdr:rowOff>
    </xdr:from>
    <xdr:to>
      <xdr:col>2</xdr:col>
      <xdr:colOff>485589</xdr:colOff>
      <xdr:row>3</xdr:row>
      <xdr:rowOff>149412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ADB2B8D-2DB4-4FCE-84A8-283DDFE30F12}"/>
            </a:ext>
          </a:extLst>
        </xdr:cNvPr>
        <xdr:cNvSpPr/>
      </xdr:nvSpPr>
      <xdr:spPr>
        <a:xfrm>
          <a:off x="1344706" y="366059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28</xdr:row>
      <xdr:rowOff>141942</xdr:rowOff>
    </xdr:from>
    <xdr:to>
      <xdr:col>0</xdr:col>
      <xdr:colOff>366059</xdr:colOff>
      <xdr:row>30</xdr:row>
      <xdr:rowOff>112060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67255-0B1E-4AAA-A827-E1C6F7C5A839}"/>
            </a:ext>
          </a:extLst>
        </xdr:cNvPr>
        <xdr:cNvSpPr/>
      </xdr:nvSpPr>
      <xdr:spPr>
        <a:xfrm>
          <a:off x="0" y="5371354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47812</xdr:colOff>
      <xdr:row>16</xdr:row>
      <xdr:rowOff>100107</xdr:rowOff>
    </xdr:from>
    <xdr:to>
      <xdr:col>0</xdr:col>
      <xdr:colOff>413871</xdr:colOff>
      <xdr:row>18</xdr:row>
      <xdr:rowOff>70224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436557-336C-428C-A896-9BC8B16CF8A7}"/>
            </a:ext>
          </a:extLst>
        </xdr:cNvPr>
        <xdr:cNvSpPr/>
      </xdr:nvSpPr>
      <xdr:spPr>
        <a:xfrm>
          <a:off x="47812" y="3088342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313764</xdr:colOff>
      <xdr:row>2</xdr:row>
      <xdr:rowOff>32871</xdr:rowOff>
    </xdr:from>
    <xdr:to>
      <xdr:col>14</xdr:col>
      <xdr:colOff>552823</xdr:colOff>
      <xdr:row>4</xdr:row>
      <xdr:rowOff>2988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C36933E-B8C9-4580-A629-488765EF6791}"/>
            </a:ext>
          </a:extLst>
        </xdr:cNvPr>
        <xdr:cNvSpPr/>
      </xdr:nvSpPr>
      <xdr:spPr>
        <a:xfrm>
          <a:off x="8613588" y="406400"/>
          <a:ext cx="851647" cy="34364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499035</xdr:colOff>
      <xdr:row>16</xdr:row>
      <xdr:rowOff>88153</xdr:rowOff>
    </xdr:from>
    <xdr:to>
      <xdr:col>8</xdr:col>
      <xdr:colOff>82177</xdr:colOff>
      <xdr:row>18</xdr:row>
      <xdr:rowOff>58270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540213-8643-4C3D-B2A1-14CC49A379C9}"/>
            </a:ext>
          </a:extLst>
        </xdr:cNvPr>
        <xdr:cNvSpPr/>
      </xdr:nvSpPr>
      <xdr:spPr>
        <a:xfrm>
          <a:off x="3561976" y="3076388"/>
          <a:ext cx="1757083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476623</xdr:colOff>
      <xdr:row>28</xdr:row>
      <xdr:rowOff>125505</xdr:rowOff>
    </xdr:from>
    <xdr:to>
      <xdr:col>8</xdr:col>
      <xdr:colOff>82177</xdr:colOff>
      <xdr:row>30</xdr:row>
      <xdr:rowOff>95623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274C289-94B2-48A6-823C-BDB4E7C63C1C}"/>
            </a:ext>
          </a:extLst>
        </xdr:cNvPr>
        <xdr:cNvSpPr/>
      </xdr:nvSpPr>
      <xdr:spPr>
        <a:xfrm>
          <a:off x="3539564" y="5354917"/>
          <a:ext cx="1779495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530412</xdr:colOff>
      <xdr:row>2</xdr:row>
      <xdr:rowOff>97119</xdr:rowOff>
    </xdr:from>
    <xdr:to>
      <xdr:col>16</xdr:col>
      <xdr:colOff>209048</xdr:colOff>
      <xdr:row>5</xdr:row>
      <xdr:rowOff>92605</xdr:rowOff>
    </xdr:to>
    <xdr:pic>
      <xdr:nvPicPr>
        <xdr:cNvPr id="9" name="Picture 8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1DDD3092-DD72-4E9C-BC35-9F9BD1D2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9883" y="470648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409389</xdr:colOff>
      <xdr:row>3</xdr:row>
      <xdr:rowOff>155388</xdr:rowOff>
    </xdr:from>
    <xdr:to>
      <xdr:col>3</xdr:col>
      <xdr:colOff>242047</xdr:colOff>
      <xdr:row>5</xdr:row>
      <xdr:rowOff>125505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44819A-96BA-4691-9AEB-8152A06A54C9}"/>
            </a:ext>
          </a:extLst>
        </xdr:cNvPr>
        <xdr:cNvSpPr/>
      </xdr:nvSpPr>
      <xdr:spPr>
        <a:xfrm>
          <a:off x="1021977" y="715682"/>
          <a:ext cx="1057835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44823</xdr:colOff>
      <xdr:row>8</xdr:row>
      <xdr:rowOff>171824</xdr:rowOff>
    </xdr:from>
    <xdr:to>
      <xdr:col>18</xdr:col>
      <xdr:colOff>17929</xdr:colOff>
      <xdr:row>9</xdr:row>
      <xdr:rowOff>179294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9F7A2B4-B14D-4147-8B9D-A0AFEE857A0A}"/>
            </a:ext>
          </a:extLst>
        </xdr:cNvPr>
        <xdr:cNvSpPr/>
      </xdr:nvSpPr>
      <xdr:spPr>
        <a:xfrm>
          <a:off x="11004176" y="1665942"/>
          <a:ext cx="585694" cy="19423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585693</xdr:colOff>
      <xdr:row>2</xdr:row>
      <xdr:rowOff>35859</xdr:rowOff>
    </xdr:from>
    <xdr:to>
      <xdr:col>16</xdr:col>
      <xdr:colOff>212164</xdr:colOff>
      <xdr:row>4</xdr:row>
      <xdr:rowOff>5976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13E5154-590C-4041-95D0-75D3DCE73524}"/>
            </a:ext>
          </a:extLst>
        </xdr:cNvPr>
        <xdr:cNvSpPr/>
      </xdr:nvSpPr>
      <xdr:spPr>
        <a:xfrm>
          <a:off x="9498105" y="409388"/>
          <a:ext cx="851647" cy="34364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5976</xdr:colOff>
      <xdr:row>16</xdr:row>
      <xdr:rowOff>150906</xdr:rowOff>
    </xdr:from>
    <xdr:to>
      <xdr:col>10</xdr:col>
      <xdr:colOff>59766</xdr:colOff>
      <xdr:row>18</xdr:row>
      <xdr:rowOff>37354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19684B-C3AA-4EA5-A137-97A5197EE7D4}"/>
            </a:ext>
          </a:extLst>
        </xdr:cNvPr>
        <xdr:cNvSpPr/>
      </xdr:nvSpPr>
      <xdr:spPr>
        <a:xfrm>
          <a:off x="5855447" y="3139141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361576</xdr:colOff>
      <xdr:row>3</xdr:row>
      <xdr:rowOff>162859</xdr:rowOff>
    </xdr:from>
    <xdr:to>
      <xdr:col>15</xdr:col>
      <xdr:colOff>179294</xdr:colOff>
      <xdr:row>5</xdr:row>
      <xdr:rowOff>132976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17F367C-C46E-4E72-9471-1951608E57D6}"/>
            </a:ext>
          </a:extLst>
        </xdr:cNvPr>
        <xdr:cNvSpPr/>
      </xdr:nvSpPr>
      <xdr:spPr>
        <a:xfrm>
          <a:off x="8661400" y="723153"/>
          <a:ext cx="1042894" cy="343647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5976</xdr:colOff>
      <xdr:row>8</xdr:row>
      <xdr:rowOff>173319</xdr:rowOff>
    </xdr:from>
    <xdr:to>
      <xdr:col>18</xdr:col>
      <xdr:colOff>567764</xdr:colOff>
      <xdr:row>10</xdr:row>
      <xdr:rowOff>44824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1DA5CE3-C594-46F0-AEFA-E022E4471C72}"/>
            </a:ext>
          </a:extLst>
        </xdr:cNvPr>
        <xdr:cNvSpPr/>
      </xdr:nvSpPr>
      <xdr:spPr>
        <a:xfrm>
          <a:off x="11368741" y="1667437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16435</xdr:colOff>
      <xdr:row>28</xdr:row>
      <xdr:rowOff>161364</xdr:rowOff>
    </xdr:from>
    <xdr:to>
      <xdr:col>10</xdr:col>
      <xdr:colOff>70225</xdr:colOff>
      <xdr:row>30</xdr:row>
      <xdr:rowOff>47813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81D953-0CF9-4BDD-B514-C1800AA9E671}"/>
            </a:ext>
          </a:extLst>
        </xdr:cNvPr>
        <xdr:cNvSpPr/>
      </xdr:nvSpPr>
      <xdr:spPr>
        <a:xfrm>
          <a:off x="5865906" y="5390776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25401</xdr:colOff>
      <xdr:row>20</xdr:row>
      <xdr:rowOff>174812</xdr:rowOff>
    </xdr:from>
    <xdr:to>
      <xdr:col>18</xdr:col>
      <xdr:colOff>65741</xdr:colOff>
      <xdr:row>22</xdr:row>
      <xdr:rowOff>16434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C656C84-657F-4B00-A1D6-D1ED03A0D9A5}"/>
            </a:ext>
          </a:extLst>
        </xdr:cNvPr>
        <xdr:cNvSpPr/>
      </xdr:nvSpPr>
      <xdr:spPr>
        <a:xfrm>
          <a:off x="10775577" y="3910106"/>
          <a:ext cx="652929" cy="2151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46317</xdr:colOff>
      <xdr:row>20</xdr:row>
      <xdr:rowOff>138954</xdr:rowOff>
    </xdr:from>
    <xdr:to>
      <xdr:col>18</xdr:col>
      <xdr:colOff>608105</xdr:colOff>
      <xdr:row>22</xdr:row>
      <xdr:rowOff>10458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707F656-F18F-4E25-BF0E-CD2010C14712}"/>
            </a:ext>
          </a:extLst>
        </xdr:cNvPr>
        <xdr:cNvSpPr/>
      </xdr:nvSpPr>
      <xdr:spPr>
        <a:xfrm>
          <a:off x="11618258" y="3874248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82176</xdr:colOff>
      <xdr:row>15</xdr:row>
      <xdr:rowOff>164353</xdr:rowOff>
    </xdr:from>
    <xdr:to>
      <xdr:col>19</xdr:col>
      <xdr:colOff>31376</xdr:colOff>
      <xdr:row>17</xdr:row>
      <xdr:rowOff>35858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62A3F06-B77B-449C-8984-0562E3A72B8B}"/>
            </a:ext>
          </a:extLst>
        </xdr:cNvPr>
        <xdr:cNvSpPr/>
      </xdr:nvSpPr>
      <xdr:spPr>
        <a:xfrm>
          <a:off x="11654117" y="2965824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85164</xdr:colOff>
      <xdr:row>27</xdr:row>
      <xdr:rowOff>167342</xdr:rowOff>
    </xdr:from>
    <xdr:to>
      <xdr:col>19</xdr:col>
      <xdr:colOff>34364</xdr:colOff>
      <xdr:row>29</xdr:row>
      <xdr:rowOff>38847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47CB9C3-0E9C-4DFC-A99D-F31DCAA461D4}"/>
            </a:ext>
          </a:extLst>
        </xdr:cNvPr>
        <xdr:cNvSpPr/>
      </xdr:nvSpPr>
      <xdr:spPr>
        <a:xfrm>
          <a:off x="11657105" y="5209989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0</xdr:colOff>
      <xdr:row>16</xdr:row>
      <xdr:rowOff>164353</xdr:rowOff>
    </xdr:from>
    <xdr:to>
      <xdr:col>22</xdr:col>
      <xdr:colOff>53790</xdr:colOff>
      <xdr:row>18</xdr:row>
      <xdr:rowOff>50801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976AC62-0064-49A6-92AF-CEDC555A4568}"/>
            </a:ext>
          </a:extLst>
        </xdr:cNvPr>
        <xdr:cNvSpPr/>
      </xdr:nvSpPr>
      <xdr:spPr>
        <a:xfrm>
          <a:off x="13409706" y="3152588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585694</xdr:colOff>
      <xdr:row>28</xdr:row>
      <xdr:rowOff>182281</xdr:rowOff>
    </xdr:from>
    <xdr:to>
      <xdr:col>22</xdr:col>
      <xdr:colOff>26896</xdr:colOff>
      <xdr:row>30</xdr:row>
      <xdr:rowOff>68730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A51AFF7-86C1-458F-AAA6-3DBBA326E4FE}"/>
            </a:ext>
          </a:extLst>
        </xdr:cNvPr>
        <xdr:cNvSpPr/>
      </xdr:nvSpPr>
      <xdr:spPr>
        <a:xfrm>
          <a:off x="13382812" y="5411693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508000</xdr:colOff>
      <xdr:row>16</xdr:row>
      <xdr:rowOff>127000</xdr:rowOff>
    </xdr:from>
    <xdr:to>
      <xdr:col>22</xdr:col>
      <xdr:colOff>134471</xdr:colOff>
      <xdr:row>18</xdr:row>
      <xdr:rowOff>97117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EFA7848-0007-4BC0-BEF3-3D3A3729E874}"/>
            </a:ext>
          </a:extLst>
        </xdr:cNvPr>
        <xdr:cNvSpPr/>
      </xdr:nvSpPr>
      <xdr:spPr>
        <a:xfrm>
          <a:off x="13305118" y="3115235"/>
          <a:ext cx="851647" cy="34364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510988</xdr:colOff>
      <xdr:row>28</xdr:row>
      <xdr:rowOff>137458</xdr:rowOff>
    </xdr:from>
    <xdr:to>
      <xdr:col>22</xdr:col>
      <xdr:colOff>137459</xdr:colOff>
      <xdr:row>30</xdr:row>
      <xdr:rowOff>107576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3D41870-9830-4257-85E2-8C9964F5755C}"/>
            </a:ext>
          </a:extLst>
        </xdr:cNvPr>
        <xdr:cNvSpPr/>
      </xdr:nvSpPr>
      <xdr:spPr>
        <a:xfrm>
          <a:off x="13308106" y="5366870"/>
          <a:ext cx="851647" cy="34364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445F-C5AC-4765-895A-655DD8F47285}">
  <dimension ref="A8:AF30"/>
  <sheetViews>
    <sheetView tabSelected="1" zoomScale="85" zoomScaleNormal="85" workbookViewId="0">
      <selection activeCell="H7" sqref="H7"/>
    </sheetView>
  </sheetViews>
  <sheetFormatPr defaultRowHeight="14.5" x14ac:dyDescent="0.35"/>
  <cols>
    <col min="7" max="7" width="13.54296875" bestFit="1" customWidth="1"/>
    <col min="17" max="17" width="11.7265625" bestFit="1" customWidth="1"/>
    <col min="30" max="30" width="4.36328125" customWidth="1"/>
  </cols>
  <sheetData>
    <row r="8" spans="1:32" x14ac:dyDescent="0.35">
      <c r="A8" s="1" t="s">
        <v>19</v>
      </c>
      <c r="J8" s="1" t="s">
        <v>16</v>
      </c>
      <c r="V8" s="1" t="s">
        <v>20</v>
      </c>
      <c r="AC8" s="1" t="s">
        <v>19</v>
      </c>
    </row>
    <row r="9" spans="1:32" x14ac:dyDescent="0.35">
      <c r="Q9" s="1" t="s">
        <v>21</v>
      </c>
    </row>
    <row r="10" spans="1:32" x14ac:dyDescent="0.35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s="1" t="s">
        <v>12</v>
      </c>
      <c r="J10" t="s">
        <v>0</v>
      </c>
      <c r="K10" t="s">
        <v>1</v>
      </c>
      <c r="L10" t="s">
        <v>2</v>
      </c>
      <c r="M10" t="s">
        <v>3</v>
      </c>
      <c r="N10" t="s">
        <v>4</v>
      </c>
      <c r="O10" t="s">
        <v>5</v>
      </c>
      <c r="P10" t="s">
        <v>6</v>
      </c>
      <c r="Q10" t="s">
        <v>7</v>
      </c>
      <c r="R10" t="s">
        <v>8</v>
      </c>
      <c r="S10" t="s">
        <v>9</v>
      </c>
      <c r="V10" t="s">
        <v>1</v>
      </c>
      <c r="W10" t="s">
        <v>2</v>
      </c>
      <c r="X10" t="s">
        <v>3</v>
      </c>
      <c r="Y10" t="s">
        <v>4</v>
      </c>
      <c r="Z10" t="s">
        <v>5</v>
      </c>
      <c r="AA10" t="s">
        <v>6</v>
      </c>
      <c r="AF10" s="1" t="s">
        <v>15</v>
      </c>
    </row>
    <row r="11" spans="1:32" x14ac:dyDescent="0.35">
      <c r="A11" t="s">
        <v>1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f>SUM(B11:G11)</f>
        <v>2</v>
      </c>
      <c r="J11" t="s">
        <v>1</v>
      </c>
      <c r="K11">
        <f>$R$11*K18</f>
        <v>10.0489</v>
      </c>
      <c r="L11">
        <f t="shared" ref="L11:P11" si="0">$R$11*L18</f>
        <v>6.8788999999999998</v>
      </c>
      <c r="M11">
        <f t="shared" si="0"/>
        <v>6.8788999999999998</v>
      </c>
      <c r="N11">
        <f t="shared" si="0"/>
        <v>-8.9710999999999999</v>
      </c>
      <c r="O11">
        <f t="shared" si="0"/>
        <v>-8.9710999999999999</v>
      </c>
      <c r="P11">
        <f t="shared" si="0"/>
        <v>-5.8010999999999999</v>
      </c>
      <c r="Q11">
        <v>7</v>
      </c>
      <c r="R11">
        <f>Q11-$Q$17</f>
        <v>3.17</v>
      </c>
      <c r="S11">
        <f>R11^2</f>
        <v>10.0489</v>
      </c>
      <c r="U11" t="s">
        <v>1</v>
      </c>
      <c r="V11">
        <f>B11*K11</f>
        <v>0</v>
      </c>
      <c r="W11">
        <f>C11*L11</f>
        <v>6.8788999999999998</v>
      </c>
      <c r="X11">
        <f>D11*M11</f>
        <v>6.8788999999999998</v>
      </c>
      <c r="Y11">
        <f>E11*N11</f>
        <v>0</v>
      </c>
      <c r="Z11">
        <f>F11*O11</f>
        <v>0</v>
      </c>
      <c r="AA11">
        <f>G11*P11</f>
        <v>0</v>
      </c>
      <c r="AC11" t="s">
        <v>13</v>
      </c>
      <c r="AD11">
        <v>6</v>
      </c>
      <c r="AF11">
        <f>(AD11/AD12)*(V18/S17)</f>
        <v>0.32556817049636649</v>
      </c>
    </row>
    <row r="12" spans="1:32" x14ac:dyDescent="0.35">
      <c r="A12" t="s">
        <v>2</v>
      </c>
      <c r="B12">
        <v>1</v>
      </c>
      <c r="C12">
        <v>0</v>
      </c>
      <c r="D12">
        <v>1</v>
      </c>
      <c r="E12">
        <v>1</v>
      </c>
      <c r="F12">
        <v>0</v>
      </c>
      <c r="G12">
        <v>0</v>
      </c>
      <c r="H12">
        <f t="shared" ref="H12:H16" si="1">SUM(B12:G12)</f>
        <v>3</v>
      </c>
      <c r="J12" t="s">
        <v>2</v>
      </c>
      <c r="K12">
        <f>$R$12*K18</f>
        <v>6.8788999999999998</v>
      </c>
      <c r="L12">
        <f t="shared" ref="L12:P12" si="2">$R$12*L18</f>
        <v>4.7088999999999999</v>
      </c>
      <c r="M12">
        <f t="shared" si="2"/>
        <v>4.7088999999999999</v>
      </c>
      <c r="N12">
        <f t="shared" si="2"/>
        <v>-6.1410999999999998</v>
      </c>
      <c r="O12">
        <f t="shared" si="2"/>
        <v>-6.1410999999999998</v>
      </c>
      <c r="P12">
        <f t="shared" si="2"/>
        <v>-3.9710999999999999</v>
      </c>
      <c r="Q12">
        <v>6</v>
      </c>
      <c r="R12">
        <f t="shared" ref="R12:R16" si="3">Q12-$Q$17</f>
        <v>2.17</v>
      </c>
      <c r="S12">
        <f t="shared" ref="S12:S16" si="4">R12^2</f>
        <v>4.7088999999999999</v>
      </c>
      <c r="U12" t="s">
        <v>2</v>
      </c>
      <c r="V12">
        <f t="shared" ref="V12:V16" si="5">B12*K12</f>
        <v>6.8788999999999998</v>
      </c>
      <c r="W12">
        <f t="shared" ref="W12:W16" si="6">C12*L12</f>
        <v>0</v>
      </c>
      <c r="X12">
        <f t="shared" ref="X12:X16" si="7">D12*M12</f>
        <v>4.7088999999999999</v>
      </c>
      <c r="Y12">
        <f t="shared" ref="Y12:Y16" si="8">E12*N12</f>
        <v>-6.1410999999999998</v>
      </c>
      <c r="Z12">
        <f t="shared" ref="Z12:Z16" si="9">F12*O12</f>
        <v>0</v>
      </c>
      <c r="AA12">
        <f t="shared" ref="AA12:AA16" si="10">G12*P12</f>
        <v>0</v>
      </c>
      <c r="AC12" t="s">
        <v>14</v>
      </c>
      <c r="AD12">
        <v>18</v>
      </c>
    </row>
    <row r="13" spans="1:32" x14ac:dyDescent="0.35">
      <c r="A13" t="s">
        <v>3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>
        <f t="shared" si="1"/>
        <v>4</v>
      </c>
      <c r="J13" t="s">
        <v>3</v>
      </c>
      <c r="K13">
        <f>$R$13*K18</f>
        <v>6.8788999999999998</v>
      </c>
      <c r="L13">
        <f t="shared" ref="L13:P13" si="11">$R$13*L18</f>
        <v>4.7088999999999999</v>
      </c>
      <c r="M13">
        <f t="shared" si="11"/>
        <v>4.7088999999999999</v>
      </c>
      <c r="N13">
        <f t="shared" si="11"/>
        <v>-6.1410999999999998</v>
      </c>
      <c r="O13">
        <f t="shared" si="11"/>
        <v>-6.1410999999999998</v>
      </c>
      <c r="P13">
        <f t="shared" si="11"/>
        <v>-3.9710999999999999</v>
      </c>
      <c r="Q13">
        <v>6</v>
      </c>
      <c r="R13">
        <f t="shared" si="3"/>
        <v>2.17</v>
      </c>
      <c r="S13">
        <f t="shared" si="4"/>
        <v>4.7088999999999999</v>
      </c>
      <c r="U13" t="s">
        <v>3</v>
      </c>
      <c r="V13">
        <f t="shared" si="5"/>
        <v>6.8788999999999998</v>
      </c>
      <c r="W13">
        <f t="shared" si="6"/>
        <v>4.7088999999999999</v>
      </c>
      <c r="X13">
        <f t="shared" si="7"/>
        <v>0</v>
      </c>
      <c r="Y13">
        <f t="shared" si="8"/>
        <v>-6.1410999999999998</v>
      </c>
      <c r="Z13">
        <f t="shared" si="9"/>
        <v>-6.1410999999999998</v>
      </c>
      <c r="AA13">
        <f t="shared" si="10"/>
        <v>0</v>
      </c>
    </row>
    <row r="14" spans="1:32" x14ac:dyDescent="0.35">
      <c r="A14" t="s">
        <v>4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f t="shared" si="1"/>
        <v>4</v>
      </c>
      <c r="J14" t="s">
        <v>4</v>
      </c>
      <c r="K14">
        <f>$R$14*K18</f>
        <v>-8.9710999999999999</v>
      </c>
      <c r="L14">
        <f t="shared" ref="L14:P14" si="12">$R$14*L18</f>
        <v>-6.1410999999999998</v>
      </c>
      <c r="M14">
        <f t="shared" si="12"/>
        <v>-6.1410999999999998</v>
      </c>
      <c r="N14">
        <f t="shared" si="12"/>
        <v>8.0089000000000006</v>
      </c>
      <c r="O14">
        <f t="shared" si="12"/>
        <v>8.0089000000000006</v>
      </c>
      <c r="P14">
        <f t="shared" si="12"/>
        <v>5.1789000000000005</v>
      </c>
      <c r="Q14">
        <v>1</v>
      </c>
      <c r="R14">
        <f t="shared" si="3"/>
        <v>-2.83</v>
      </c>
      <c r="S14">
        <f t="shared" si="4"/>
        <v>8.0089000000000006</v>
      </c>
      <c r="U14" t="s">
        <v>4</v>
      </c>
      <c r="V14">
        <f t="shared" si="5"/>
        <v>0</v>
      </c>
      <c r="W14">
        <f t="shared" si="6"/>
        <v>-6.1410999999999998</v>
      </c>
      <c r="X14">
        <f t="shared" si="7"/>
        <v>-6.1410999999999998</v>
      </c>
      <c r="Y14">
        <f t="shared" si="8"/>
        <v>0</v>
      </c>
      <c r="Z14">
        <f t="shared" si="9"/>
        <v>8.0089000000000006</v>
      </c>
      <c r="AA14">
        <f t="shared" si="10"/>
        <v>5.1789000000000005</v>
      </c>
    </row>
    <row r="15" spans="1:32" x14ac:dyDescent="0.35">
      <c r="A15" t="s">
        <v>5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f t="shared" si="1"/>
        <v>3</v>
      </c>
      <c r="J15" t="s">
        <v>5</v>
      </c>
      <c r="K15">
        <f>$R$15*K18</f>
        <v>-8.9710999999999999</v>
      </c>
      <c r="L15">
        <f t="shared" ref="L15:P15" si="13">$R$15*L18</f>
        <v>-6.1410999999999998</v>
      </c>
      <c r="M15">
        <f t="shared" si="13"/>
        <v>-6.1410999999999998</v>
      </c>
      <c r="N15">
        <f t="shared" si="13"/>
        <v>8.0089000000000006</v>
      </c>
      <c r="O15">
        <f t="shared" si="13"/>
        <v>8.0089000000000006</v>
      </c>
      <c r="P15">
        <f t="shared" si="13"/>
        <v>5.1789000000000005</v>
      </c>
      <c r="Q15">
        <v>1</v>
      </c>
      <c r="R15">
        <f t="shared" si="3"/>
        <v>-2.83</v>
      </c>
      <c r="S15">
        <f t="shared" si="4"/>
        <v>8.0089000000000006</v>
      </c>
      <c r="U15" t="s">
        <v>5</v>
      </c>
      <c r="V15">
        <f t="shared" si="5"/>
        <v>0</v>
      </c>
      <c r="W15">
        <f t="shared" si="6"/>
        <v>0</v>
      </c>
      <c r="X15">
        <f t="shared" si="7"/>
        <v>-6.1410999999999998</v>
      </c>
      <c r="Y15">
        <f t="shared" si="8"/>
        <v>8.0089000000000006</v>
      </c>
      <c r="Z15">
        <f t="shared" si="9"/>
        <v>0</v>
      </c>
      <c r="AA15">
        <f t="shared" si="10"/>
        <v>5.1789000000000005</v>
      </c>
    </row>
    <row r="16" spans="1:32" x14ac:dyDescent="0.35">
      <c r="A16" t="s">
        <v>6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f t="shared" si="1"/>
        <v>2</v>
      </c>
      <c r="J16" t="s">
        <v>6</v>
      </c>
      <c r="K16">
        <f>$R$16*K18</f>
        <v>-8.9710999999999999</v>
      </c>
      <c r="L16">
        <f t="shared" ref="L16:P16" si="14">$R$16*L18</f>
        <v>-6.1410999999999998</v>
      </c>
      <c r="M16">
        <f t="shared" si="14"/>
        <v>-6.1410999999999998</v>
      </c>
      <c r="N16">
        <f t="shared" si="14"/>
        <v>8.0089000000000006</v>
      </c>
      <c r="O16">
        <f t="shared" si="14"/>
        <v>8.0089000000000006</v>
      </c>
      <c r="P16">
        <f t="shared" si="14"/>
        <v>5.1789000000000005</v>
      </c>
      <c r="Q16">
        <v>1</v>
      </c>
      <c r="R16">
        <f t="shared" si="3"/>
        <v>-2.83</v>
      </c>
      <c r="S16">
        <f t="shared" si="4"/>
        <v>8.0089000000000006</v>
      </c>
      <c r="U16" t="s">
        <v>6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8.0089000000000006</v>
      </c>
      <c r="Z16">
        <f t="shared" si="9"/>
        <v>8.0089000000000006</v>
      </c>
      <c r="AA16">
        <f t="shared" si="10"/>
        <v>0</v>
      </c>
    </row>
    <row r="17" spans="1:32" x14ac:dyDescent="0.35">
      <c r="J17" t="s">
        <v>10</v>
      </c>
      <c r="K17">
        <v>7</v>
      </c>
      <c r="L17">
        <v>6</v>
      </c>
      <c r="M17">
        <v>6</v>
      </c>
      <c r="N17">
        <v>1</v>
      </c>
      <c r="O17">
        <v>1</v>
      </c>
      <c r="P17">
        <v>2</v>
      </c>
      <c r="Q17">
        <v>3.83</v>
      </c>
      <c r="S17" s="1">
        <f>SUM(S11:S16)</f>
        <v>43.493399999999994</v>
      </c>
      <c r="T17" s="1"/>
    </row>
    <row r="18" spans="1:32" x14ac:dyDescent="0.35">
      <c r="A18" t="s">
        <v>17</v>
      </c>
      <c r="G18" t="s">
        <v>14</v>
      </c>
      <c r="H18">
        <f>SUM(H11:H16)</f>
        <v>18</v>
      </c>
      <c r="J18" t="s">
        <v>11</v>
      </c>
      <c r="K18">
        <f>K17-$Q$17</f>
        <v>3.17</v>
      </c>
      <c r="L18">
        <f>L17-$Q$17</f>
        <v>2.17</v>
      </c>
      <c r="M18">
        <f>M17-$Q$17</f>
        <v>2.17</v>
      </c>
      <c r="N18">
        <f>N17-$Q$17</f>
        <v>-2.83</v>
      </c>
      <c r="O18">
        <f>O17-$Q$17</f>
        <v>-2.83</v>
      </c>
      <c r="P18">
        <f>P17-$Q$17</f>
        <v>-1.83</v>
      </c>
      <c r="V18">
        <f>SUM(V11:AA16)</f>
        <v>42.480199999999996</v>
      </c>
    </row>
    <row r="20" spans="1:32" x14ac:dyDescent="0.35">
      <c r="A20" s="1" t="s">
        <v>18</v>
      </c>
      <c r="AC20" s="1" t="s">
        <v>18</v>
      </c>
    </row>
    <row r="21" spans="1:32" x14ac:dyDescent="0.35">
      <c r="AF21" s="1" t="s">
        <v>15</v>
      </c>
    </row>
    <row r="22" spans="1:32" x14ac:dyDescent="0.35"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s="1" t="s">
        <v>12</v>
      </c>
      <c r="J22" t="s">
        <v>0</v>
      </c>
      <c r="K22" t="s">
        <v>1</v>
      </c>
      <c r="L22" t="s">
        <v>2</v>
      </c>
      <c r="M22" t="s">
        <v>3</v>
      </c>
      <c r="N22" t="s">
        <v>4</v>
      </c>
      <c r="O22" t="s">
        <v>5</v>
      </c>
      <c r="P22" t="s">
        <v>6</v>
      </c>
      <c r="Q22" t="s">
        <v>7</v>
      </c>
      <c r="R22" t="s">
        <v>8</v>
      </c>
      <c r="S22" t="s">
        <v>9</v>
      </c>
      <c r="V22" t="s">
        <v>1</v>
      </c>
      <c r="W22" t="s">
        <v>2</v>
      </c>
      <c r="X22" t="s">
        <v>3</v>
      </c>
      <c r="Y22" t="s">
        <v>4</v>
      </c>
      <c r="Z22" t="s">
        <v>5</v>
      </c>
      <c r="AA22" t="s">
        <v>6</v>
      </c>
      <c r="AC22" t="s">
        <v>13</v>
      </c>
      <c r="AD22">
        <v>6</v>
      </c>
      <c r="AF22">
        <f>(AD22/AD23)*(V30/S29)</f>
        <v>0.43926358175416658</v>
      </c>
    </row>
    <row r="23" spans="1:32" x14ac:dyDescent="0.35">
      <c r="A23" t="s">
        <v>1</v>
      </c>
      <c r="B23">
        <v>0</v>
      </c>
      <c r="C23">
        <f>1/$H$11</f>
        <v>0.5</v>
      </c>
      <c r="D23">
        <f>1/$H$11</f>
        <v>0.5</v>
      </c>
      <c r="E23">
        <v>0</v>
      </c>
      <c r="F23">
        <v>0</v>
      </c>
      <c r="G23">
        <v>0</v>
      </c>
      <c r="H23">
        <f>SUM(B23:G23)</f>
        <v>1</v>
      </c>
      <c r="J23" t="s">
        <v>1</v>
      </c>
      <c r="K23">
        <f>$R$11*K30</f>
        <v>10.0489</v>
      </c>
      <c r="L23">
        <f t="shared" ref="L23:P23" si="15">$R$11*L30</f>
        <v>6.8788999999999998</v>
      </c>
      <c r="M23">
        <f t="shared" si="15"/>
        <v>6.8788999999999998</v>
      </c>
      <c r="N23">
        <f t="shared" si="15"/>
        <v>-8.9710999999999999</v>
      </c>
      <c r="O23">
        <f t="shared" si="15"/>
        <v>-8.9710999999999999</v>
      </c>
      <c r="P23">
        <f t="shared" si="15"/>
        <v>-5.8010999999999999</v>
      </c>
      <c r="Q23">
        <v>7</v>
      </c>
      <c r="R23">
        <f>Q23-$Q$17</f>
        <v>3.17</v>
      </c>
      <c r="S23">
        <f>R23^2</f>
        <v>10.0489</v>
      </c>
      <c r="U23" t="s">
        <v>1</v>
      </c>
      <c r="V23">
        <f>B23*K23</f>
        <v>0</v>
      </c>
      <c r="W23">
        <f t="shared" ref="W23:AA23" si="16">C23*L23</f>
        <v>3.4394499999999999</v>
      </c>
      <c r="X23">
        <f t="shared" si="16"/>
        <v>3.4394499999999999</v>
      </c>
      <c r="Y23">
        <f t="shared" si="16"/>
        <v>0</v>
      </c>
      <c r="Z23">
        <f t="shared" si="16"/>
        <v>0</v>
      </c>
      <c r="AA23">
        <f t="shared" si="16"/>
        <v>0</v>
      </c>
      <c r="AC23" t="s">
        <v>14</v>
      </c>
      <c r="AD23">
        <v>6</v>
      </c>
    </row>
    <row r="24" spans="1:32" x14ac:dyDescent="0.35">
      <c r="A24" t="s">
        <v>2</v>
      </c>
      <c r="B24">
        <f>1/$H$12</f>
        <v>0.33333333333333331</v>
      </c>
      <c r="C24">
        <v>0</v>
      </c>
      <c r="D24">
        <f>1/$H$12</f>
        <v>0.33333333333333331</v>
      </c>
      <c r="E24">
        <f>1/$H$12</f>
        <v>0.33333333333333331</v>
      </c>
      <c r="F24">
        <v>0</v>
      </c>
      <c r="G24">
        <v>0</v>
      </c>
      <c r="H24">
        <f t="shared" ref="H24:H28" si="17">SUM(B24:G24)</f>
        <v>1</v>
      </c>
      <c r="J24" t="s">
        <v>2</v>
      </c>
      <c r="K24">
        <f>$R$12*K30</f>
        <v>6.8788999999999998</v>
      </c>
      <c r="L24">
        <f t="shared" ref="L24:P24" si="18">$R$12*L30</f>
        <v>4.7088999999999999</v>
      </c>
      <c r="M24">
        <f t="shared" si="18"/>
        <v>4.7088999999999999</v>
      </c>
      <c r="N24">
        <f t="shared" si="18"/>
        <v>-6.1410999999999998</v>
      </c>
      <c r="O24">
        <f t="shared" si="18"/>
        <v>-6.1410999999999998</v>
      </c>
      <c r="P24">
        <f t="shared" si="18"/>
        <v>-3.9710999999999999</v>
      </c>
      <c r="Q24">
        <v>6</v>
      </c>
      <c r="R24">
        <f t="shared" ref="R24:R28" si="19">Q24-$Q$17</f>
        <v>2.17</v>
      </c>
      <c r="S24">
        <f t="shared" ref="S24:S28" si="20">R24^2</f>
        <v>4.7088999999999999</v>
      </c>
      <c r="U24" t="s">
        <v>2</v>
      </c>
      <c r="V24">
        <f t="shared" ref="V24:V28" si="21">B24*K24</f>
        <v>2.2929666666666666</v>
      </c>
      <c r="W24">
        <f t="shared" ref="W24:W28" si="22">C24*L24</f>
        <v>0</v>
      </c>
      <c r="X24">
        <f t="shared" ref="X24:X28" si="23">D24*M24</f>
        <v>1.5696333333333332</v>
      </c>
      <c r="Y24">
        <f t="shared" ref="Y24:Y28" si="24">E24*N24</f>
        <v>-2.0470333333333333</v>
      </c>
      <c r="Z24">
        <f t="shared" ref="Z24:Z28" si="25">F24*O24</f>
        <v>0</v>
      </c>
      <c r="AA24">
        <f t="shared" ref="AA24:AA28" si="26">G24*P24</f>
        <v>0</v>
      </c>
    </row>
    <row r="25" spans="1:32" x14ac:dyDescent="0.35">
      <c r="A25" t="s">
        <v>3</v>
      </c>
      <c r="B25">
        <f>1/$H$13</f>
        <v>0.25</v>
      </c>
      <c r="C25">
        <f>1/$H$13</f>
        <v>0.25</v>
      </c>
      <c r="D25">
        <v>0</v>
      </c>
      <c r="E25">
        <f>1/$H$13</f>
        <v>0.25</v>
      </c>
      <c r="F25">
        <f>1/$H$13</f>
        <v>0.25</v>
      </c>
      <c r="G25">
        <v>0</v>
      </c>
      <c r="H25">
        <f t="shared" si="17"/>
        <v>1</v>
      </c>
      <c r="J25" t="s">
        <v>3</v>
      </c>
      <c r="K25">
        <f>$R$13*K30</f>
        <v>6.8788999999999998</v>
      </c>
      <c r="L25">
        <f t="shared" ref="L25:P25" si="27">$R$13*L30</f>
        <v>4.7088999999999999</v>
      </c>
      <c r="M25">
        <f t="shared" si="27"/>
        <v>4.7088999999999999</v>
      </c>
      <c r="N25">
        <f t="shared" si="27"/>
        <v>-6.1410999999999998</v>
      </c>
      <c r="O25">
        <f t="shared" si="27"/>
        <v>-6.1410999999999998</v>
      </c>
      <c r="P25">
        <f t="shared" si="27"/>
        <v>-3.9710999999999999</v>
      </c>
      <c r="Q25">
        <v>6</v>
      </c>
      <c r="R25">
        <f t="shared" si="19"/>
        <v>2.17</v>
      </c>
      <c r="S25">
        <f t="shared" si="20"/>
        <v>4.7088999999999999</v>
      </c>
      <c r="U25" t="s">
        <v>3</v>
      </c>
      <c r="V25">
        <f t="shared" si="21"/>
        <v>1.7197249999999999</v>
      </c>
      <c r="W25">
        <f t="shared" si="22"/>
        <v>1.177225</v>
      </c>
      <c r="X25">
        <f t="shared" si="23"/>
        <v>0</v>
      </c>
      <c r="Y25">
        <f t="shared" si="24"/>
        <v>-1.5352749999999999</v>
      </c>
      <c r="Z25">
        <f t="shared" si="25"/>
        <v>-1.5352749999999999</v>
      </c>
      <c r="AA25">
        <f t="shared" si="26"/>
        <v>0</v>
      </c>
    </row>
    <row r="26" spans="1:32" x14ac:dyDescent="0.35">
      <c r="A26" t="s">
        <v>4</v>
      </c>
      <c r="B26">
        <v>0</v>
      </c>
      <c r="C26">
        <f>1/$H$14</f>
        <v>0.25</v>
      </c>
      <c r="D26">
        <f>1/$H$14</f>
        <v>0.25</v>
      </c>
      <c r="E26">
        <v>0</v>
      </c>
      <c r="F26">
        <f>1/$H$14</f>
        <v>0.25</v>
      </c>
      <c r="G26">
        <f>1/$H$14</f>
        <v>0.25</v>
      </c>
      <c r="H26">
        <f t="shared" si="17"/>
        <v>1</v>
      </c>
      <c r="J26" t="s">
        <v>4</v>
      </c>
      <c r="K26">
        <f>$R$14*K30</f>
        <v>-8.9710999999999999</v>
      </c>
      <c r="L26">
        <f t="shared" ref="L26:P26" si="28">$R$14*L30</f>
        <v>-6.1410999999999998</v>
      </c>
      <c r="M26">
        <f t="shared" si="28"/>
        <v>-6.1410999999999998</v>
      </c>
      <c r="N26">
        <f t="shared" si="28"/>
        <v>8.0089000000000006</v>
      </c>
      <c r="O26">
        <f t="shared" si="28"/>
        <v>8.0089000000000006</v>
      </c>
      <c r="P26">
        <f t="shared" si="28"/>
        <v>5.1789000000000005</v>
      </c>
      <c r="Q26">
        <v>1</v>
      </c>
      <c r="R26">
        <f t="shared" si="19"/>
        <v>-2.83</v>
      </c>
      <c r="S26">
        <f t="shared" si="20"/>
        <v>8.0089000000000006</v>
      </c>
      <c r="U26" t="s">
        <v>4</v>
      </c>
      <c r="V26">
        <f t="shared" si="21"/>
        <v>0</v>
      </c>
      <c r="W26">
        <f t="shared" si="22"/>
        <v>-1.5352749999999999</v>
      </c>
      <c r="X26">
        <f t="shared" si="23"/>
        <v>-1.5352749999999999</v>
      </c>
      <c r="Y26">
        <f t="shared" si="24"/>
        <v>0</v>
      </c>
      <c r="Z26">
        <f t="shared" si="25"/>
        <v>2.0022250000000001</v>
      </c>
      <c r="AA26">
        <f t="shared" si="26"/>
        <v>1.2947250000000001</v>
      </c>
    </row>
    <row r="27" spans="1:32" x14ac:dyDescent="0.35">
      <c r="A27" t="s">
        <v>5</v>
      </c>
      <c r="B27">
        <v>0</v>
      </c>
      <c r="C27">
        <v>0</v>
      </c>
      <c r="D27">
        <f>1/$H$15</f>
        <v>0.33333333333333331</v>
      </c>
      <c r="E27">
        <f>1/$H$15</f>
        <v>0.33333333333333331</v>
      </c>
      <c r="F27">
        <v>0</v>
      </c>
      <c r="G27">
        <f>1/$H$15</f>
        <v>0.33333333333333331</v>
      </c>
      <c r="H27">
        <f t="shared" si="17"/>
        <v>1</v>
      </c>
      <c r="J27" t="s">
        <v>5</v>
      </c>
      <c r="K27">
        <f>$R$15*K30</f>
        <v>-8.9710999999999999</v>
      </c>
      <c r="L27">
        <f t="shared" ref="L27:P27" si="29">$R$15*L30</f>
        <v>-6.1410999999999998</v>
      </c>
      <c r="M27">
        <f t="shared" si="29"/>
        <v>-6.1410999999999998</v>
      </c>
      <c r="N27">
        <f t="shared" si="29"/>
        <v>8.0089000000000006</v>
      </c>
      <c r="O27">
        <f t="shared" si="29"/>
        <v>8.0089000000000006</v>
      </c>
      <c r="P27">
        <f t="shared" si="29"/>
        <v>5.1789000000000005</v>
      </c>
      <c r="Q27">
        <v>1</v>
      </c>
      <c r="R27">
        <f t="shared" si="19"/>
        <v>-2.83</v>
      </c>
      <c r="S27">
        <f t="shared" si="20"/>
        <v>8.0089000000000006</v>
      </c>
      <c r="U27" t="s">
        <v>5</v>
      </c>
      <c r="V27">
        <f t="shared" si="21"/>
        <v>0</v>
      </c>
      <c r="W27">
        <f t="shared" si="22"/>
        <v>0</v>
      </c>
      <c r="X27">
        <f t="shared" si="23"/>
        <v>-2.0470333333333333</v>
      </c>
      <c r="Y27">
        <f t="shared" si="24"/>
        <v>2.6696333333333335</v>
      </c>
      <c r="Z27">
        <f t="shared" si="25"/>
        <v>0</v>
      </c>
      <c r="AA27">
        <f t="shared" si="26"/>
        <v>1.7263000000000002</v>
      </c>
    </row>
    <row r="28" spans="1:32" x14ac:dyDescent="0.35">
      <c r="A28" t="s">
        <v>6</v>
      </c>
      <c r="B28">
        <v>0</v>
      </c>
      <c r="C28">
        <v>0</v>
      </c>
      <c r="D28">
        <v>0</v>
      </c>
      <c r="E28">
        <f>1/$H$16</f>
        <v>0.5</v>
      </c>
      <c r="F28">
        <f>1/$H$16</f>
        <v>0.5</v>
      </c>
      <c r="G28">
        <v>0</v>
      </c>
      <c r="H28">
        <f t="shared" si="17"/>
        <v>1</v>
      </c>
      <c r="J28" t="s">
        <v>6</v>
      </c>
      <c r="K28">
        <f>$R$16*K30</f>
        <v>-8.9710999999999999</v>
      </c>
      <c r="L28">
        <f t="shared" ref="L28:P28" si="30">$R$16*L30</f>
        <v>-6.1410999999999998</v>
      </c>
      <c r="M28">
        <f t="shared" si="30"/>
        <v>-6.1410999999999998</v>
      </c>
      <c r="N28">
        <f t="shared" si="30"/>
        <v>8.0089000000000006</v>
      </c>
      <c r="O28">
        <f t="shared" si="30"/>
        <v>8.0089000000000006</v>
      </c>
      <c r="P28">
        <f t="shared" si="30"/>
        <v>5.1789000000000005</v>
      </c>
      <c r="Q28">
        <v>1</v>
      </c>
      <c r="R28">
        <f t="shared" si="19"/>
        <v>-2.83</v>
      </c>
      <c r="S28">
        <f t="shared" si="20"/>
        <v>8.0089000000000006</v>
      </c>
      <c r="U28" t="s">
        <v>6</v>
      </c>
      <c r="V28">
        <f t="shared" si="21"/>
        <v>0</v>
      </c>
      <c r="W28">
        <f t="shared" si="22"/>
        <v>0</v>
      </c>
      <c r="X28">
        <f t="shared" si="23"/>
        <v>0</v>
      </c>
      <c r="Y28">
        <f t="shared" si="24"/>
        <v>4.0044500000000003</v>
      </c>
      <c r="Z28">
        <f t="shared" si="25"/>
        <v>4.0044500000000003</v>
      </c>
      <c r="AA28">
        <f t="shared" si="26"/>
        <v>0</v>
      </c>
    </row>
    <row r="29" spans="1:32" x14ac:dyDescent="0.35">
      <c r="J29" t="s">
        <v>10</v>
      </c>
      <c r="K29">
        <v>7</v>
      </c>
      <c r="L29">
        <v>6</v>
      </c>
      <c r="M29">
        <v>6</v>
      </c>
      <c r="N29">
        <v>1</v>
      </c>
      <c r="O29">
        <v>1</v>
      </c>
      <c r="P29">
        <v>2</v>
      </c>
      <c r="Q29">
        <v>3.83</v>
      </c>
      <c r="S29" s="1">
        <f>SUM(S23:S28)</f>
        <v>43.493399999999994</v>
      </c>
    </row>
    <row r="30" spans="1:32" x14ac:dyDescent="0.35">
      <c r="A30" t="s">
        <v>17</v>
      </c>
      <c r="G30" t="s">
        <v>14</v>
      </c>
      <c r="H30">
        <f>SUM(H23:H28)</f>
        <v>6</v>
      </c>
      <c r="J30" t="s">
        <v>11</v>
      </c>
      <c r="K30">
        <f>K29-$Q$17</f>
        <v>3.17</v>
      </c>
      <c r="L30">
        <f t="shared" ref="L30" si="31">L29-$Q$17</f>
        <v>2.17</v>
      </c>
      <c r="M30">
        <f t="shared" ref="M30" si="32">M29-$Q$17</f>
        <v>2.17</v>
      </c>
      <c r="N30">
        <f t="shared" ref="N30" si="33">N29-$Q$17</f>
        <v>-2.83</v>
      </c>
      <c r="O30">
        <f t="shared" ref="O30" si="34">O29-$Q$17</f>
        <v>-2.83</v>
      </c>
      <c r="P30">
        <f>P29-$Q$17</f>
        <v>-1.83</v>
      </c>
      <c r="V30">
        <f>SUM(V23:AA28)</f>
        <v>19.105066666666666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Moran I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2022-02-22T17:30:09Z</dcterms:created>
  <dcterms:modified xsi:type="dcterms:W3CDTF">2022-02-22T19:41:00Z</dcterms:modified>
</cp:coreProperties>
</file>