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lef\Desktop\COVID-19\Per_8_Chem\"/>
    </mc:Choice>
  </mc:AlternateContent>
  <xr:revisionPtr revIDLastSave="0" documentId="13_ncr:1_{118102A8-A2EF-4432-BF00-90067D24C9A9}" xr6:coauthVersionLast="44" xr6:coauthVersionMax="45" xr10:uidLastSave="{00000000-0000-0000-0000-000000000000}"/>
  <bookViews>
    <workbookView xWindow="-120" yWindow="-120" windowWidth="20730" windowHeight="11160" xr2:uid="{1A5B7A17-C00D-4042-91E5-4289481CB7F5}"/>
  </bookViews>
  <sheets>
    <sheet name="Volume Method (Periods 2 &amp; 8)" sheetId="2" r:id="rId1"/>
    <sheet name="Mass Method (Periods 5 &amp; 6)" sheetId="3" r:id="rId2"/>
    <sheet name="Example Shee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F3" i="1"/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J3" i="1"/>
  <c r="I3" i="1"/>
  <c r="H4" i="1"/>
  <c r="H5" i="1"/>
  <c r="H6" i="1"/>
  <c r="H7" i="1"/>
  <c r="H8" i="1"/>
  <c r="H9" i="1"/>
  <c r="H10" i="1"/>
  <c r="H11" i="1"/>
  <c r="H12" i="1"/>
  <c r="H13" i="1"/>
  <c r="H3" i="1"/>
  <c r="G4" i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<sst xmlns="http://schemas.openxmlformats.org/spreadsheetml/2006/main" count="25" uniqueCount="19">
  <si>
    <t>time (min)</t>
  </si>
  <si>
    <t>CO2 (g)</t>
  </si>
  <si>
    <t>CaCO3+HCl (g)</t>
  </si>
  <si>
    <t>mol CO2</t>
  </si>
  <si>
    <t>change in M, HCl</t>
  </si>
  <si>
    <t xml:space="preserve">M, HCl </t>
  </si>
  <si>
    <t>ln M</t>
  </si>
  <si>
    <t>1/M</t>
  </si>
  <si>
    <t xml:space="preserve">10.0 mL of 6.00 M HCl with 0.551 g CaCO3 </t>
  </si>
  <si>
    <t>vol CO2 (mL)</t>
  </si>
  <si>
    <t>10.0 mL of 6.00 M HCl with 0.553 g CaCO3</t>
  </si>
  <si>
    <t>20.0 mL of 6.00 M HCl with 1.00 g CaCO3</t>
  </si>
  <si>
    <t>mol HCl used</t>
  </si>
  <si>
    <t>g HCl used</t>
  </si>
  <si>
    <t>g HCl remaining</t>
  </si>
  <si>
    <t>mol HCl remaining</t>
  </si>
  <si>
    <t>M [HCl]</t>
  </si>
  <si>
    <t>M ln[HCl]</t>
  </si>
  <si>
    <t>M 1/[HCl]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</si>
</sst>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00"/>
    <numFmt numFmtId="167" formatCode="0.0"/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6" fontId="0" fillId="0" borderId="0" xfId="0" applyNumberFormat="1" applyAlignment="1">
      <alignment horizontal="right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 CO2 (mL) over time (Min)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'Volume Method (Periods 2 &amp; 8)'!$B$2</c:f>
              <c:strCache>
                <c:ptCount val="1"/>
                <c:pt idx="0">
                  <c:v>vol CO2 (mL)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'Volume Method (Periods 2 &amp; 8)'!$A$3:$A$23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'Volume Method (Periods 2 &amp; 8)'!$B$3:$B$23</c:f>
              <c:numCache>
                <c:formatCode>0.0</c:formatCode>
                <c:ptCount val="21"/>
                <c:pt idx="0">
                  <c:v>0</c:v>
                </c:pt>
                <c:pt idx="1">
                  <c:v>36</c:v>
                </c:pt>
                <c:pt idx="2">
                  <c:v>48</c:v>
                </c:pt>
                <c:pt idx="3">
                  <c:v>60</c:v>
                </c:pt>
                <c:pt idx="4">
                  <c:v>71</c:v>
                </c:pt>
                <c:pt idx="5">
                  <c:v>80</c:v>
                </c:pt>
                <c:pt idx="6">
                  <c:v>89</c:v>
                </c:pt>
                <c:pt idx="7">
                  <c:v>97</c:v>
                </c:pt>
                <c:pt idx="8">
                  <c:v>104</c:v>
                </c:pt>
                <c:pt idx="9">
                  <c:v>111</c:v>
                </c:pt>
                <c:pt idx="10">
                  <c:v>117</c:v>
                </c:pt>
                <c:pt idx="11">
                  <c:v>123.48080662715959</c:v>
                </c:pt>
                <c:pt idx="12">
                  <c:v>129.93188210168822</c:v>
                </c:pt>
                <c:pt idx="13">
                  <c:v>136.35343054597956</c:v>
                </c:pt>
                <c:pt idx="14">
                  <c:v>142.74565421812753</c:v>
                </c:pt>
                <c:pt idx="15">
                  <c:v>149.10875353316291</c:v>
                </c:pt>
                <c:pt idx="16">
                  <c:v>155.44292708399871</c:v>
                </c:pt>
                <c:pt idx="17">
                  <c:v>161.74837166209164</c:v>
                </c:pt>
                <c:pt idx="18">
                  <c:v>168.02528227782059</c:v>
                </c:pt>
                <c:pt idx="19">
                  <c:v>174.27385218059308</c:v>
                </c:pt>
                <c:pt idx="20">
                  <c:v>180.49427287867633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F-4F0E-848F-9BE9DEC2A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47808"/>
        <c:axId val="406348144"/>
      </c:scatterChart>
      <c:valAx>
        <c:axId val="29554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48144"/>
        <c:crosses val="autoZero"/>
        <c:crossBetween val="midCat"/>
      </c:valAx>
      <c:valAx>
        <c:axId val="4063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</a:t>
                </a:r>
                <a:r>
                  <a:rPr lang="en-US" baseline="0"/>
                  <a:t> CO2 (mL)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Determining order of Reaction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'Volume Method (Periods 2 &amp; 8)'!$I$2</c:f>
              <c:strCache>
                <c:ptCount val="1"/>
                <c:pt idx="0">
                  <c:v>M [HCl]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454068241469814E-2"/>
                  <c:y val="-7.25014581510644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'Volume Method (Periods 2 &amp; 8)'!$H$3:$H$23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'Volume Method (Periods 2 &amp; 8)'!$I$3:$I$23</c:f>
              <c:numCache>
                <c:formatCode>0.0000</c:formatCode>
                <c:ptCount val="21"/>
                <c:pt idx="0">
                  <c:v>6</c:v>
                </c:pt>
                <c:pt idx="1">
                  <c:v>5.6785714285714288</c:v>
                </c:pt>
                <c:pt idx="2">
                  <c:v>5.5714285714285721</c:v>
                </c:pt>
                <c:pt idx="3">
                  <c:v>5.4642857142857144</c:v>
                </c:pt>
                <c:pt idx="4">
                  <c:v>5.3660714285714288</c:v>
                </c:pt>
                <c:pt idx="5">
                  <c:v>5.2857142857142856</c:v>
                </c:pt>
                <c:pt idx="6">
                  <c:v>5.2053571428571423</c:v>
                </c:pt>
                <c:pt idx="7">
                  <c:v>5.1339285714285721</c:v>
                </c:pt>
                <c:pt idx="8">
                  <c:v>5.0714285714285721</c:v>
                </c:pt>
                <c:pt idx="9">
                  <c:v>5.0089285714285721</c:v>
                </c:pt>
                <c:pt idx="10">
                  <c:v>4.9553571428571432</c:v>
                </c:pt>
                <c:pt idx="11">
                  <c:v>4.8974927979717897</c:v>
                </c:pt>
                <c:pt idx="12">
                  <c:v>4.8398939098063556</c:v>
                </c:pt>
                <c:pt idx="13">
                  <c:v>4.7825586558394688</c:v>
                </c:pt>
                <c:pt idx="14">
                  <c:v>4.7254852301952903</c:v>
                </c:pt>
                <c:pt idx="15">
                  <c:v>4.668671843453903</c:v>
                </c:pt>
                <c:pt idx="16">
                  <c:v>4.6121167224642985</c:v>
                </c:pt>
                <c:pt idx="17">
                  <c:v>4.5558181101598958</c:v>
                </c:pt>
                <c:pt idx="18">
                  <c:v>4.4997742653766029</c:v>
                </c:pt>
                <c:pt idx="19">
                  <c:v>4.4439834626732768</c:v>
                </c:pt>
                <c:pt idx="20">
                  <c:v>4.3884439921546763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8-4F97-92FA-DD3039E865E3}"/>
            </c:ext>
          </c:extLst>
        </c:ser>
        <c:ser>
          <c:idx val="1"/>
          <c:order val="1"/>
          <c:tx>
            <c:strRef>
              <c:f>'Volume Method (Periods 2 &amp; 8)'!$J$2</c:f>
              <c:strCache>
                <c:ptCount val="1"/>
                <c:pt idx="0">
                  <c:v>M ln[HCl]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'Volume Method (Periods 2 &amp; 8)'!$H$3:$H$23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'Volume Method (Periods 2 &amp; 8)'!$J$3:$J$23</c:f>
              <c:numCache>
                <c:formatCode>General</c:formatCode>
                <c:ptCount val="21"/>
                <c:pt idx="0">
                  <c:v>1.791759469228055</c:v>
                </c:pt>
                <c:pt idx="1">
                  <c:v>1.7366996920450277</c:v>
                </c:pt>
                <c:pt idx="2">
                  <c:v>1.7176514970743333</c:v>
                </c:pt>
                <c:pt idx="3">
                  <c:v>1.6982334112172315</c:v>
                </c:pt>
                <c:pt idx="4">
                  <c:v>1.6800960632401132</c:v>
                </c:pt>
                <c:pt idx="5">
                  <c:v>1.6650077635889111</c:v>
                </c:pt>
                <c:pt idx="6">
                  <c:v>1.6496883150553978</c:v>
                </c:pt>
                <c:pt idx="7">
                  <c:v>1.6358711695022561</c:v>
                </c:pt>
                <c:pt idx="8">
                  <c:v>1.6236225474260568</c:v>
                </c:pt>
                <c:pt idx="9">
                  <c:v>1.6112220342276018</c:v>
                </c:pt>
                <c:pt idx="10">
                  <c:v>1.60046924245134</c:v>
                </c:pt>
                <c:pt idx="11">
                  <c:v>1.5887234002835202</c:v>
                </c:pt>
                <c:pt idx="12">
                  <c:v>1.5768928010268086</c:v>
                </c:pt>
                <c:pt idx="13">
                  <c:v>1.5649756869386011</c:v>
                </c:pt>
                <c:pt idx="14">
                  <c:v>1.552970249894241</c:v>
                </c:pt>
                <c:pt idx="15">
                  <c:v>1.5408746294009366</c:v>
                </c:pt>
                <c:pt idx="16">
                  <c:v>1.5286869105133374</c:v>
                </c:pt>
                <c:pt idx="17">
                  <c:v>1.5164051216448549</c:v>
                </c:pt>
                <c:pt idx="18">
                  <c:v>1.5040272322684123</c:v>
                </c:pt>
                <c:pt idx="19">
                  <c:v>1.4915511504998198</c:v>
                </c:pt>
                <c:pt idx="20">
                  <c:v>1.4789747205565353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8-4F97-92FA-DD3039E865E3}"/>
            </c:ext>
          </c:extLst>
        </c:ser>
        <c:ser>
          <c:idx val="2"/>
          <c:order val="2"/>
          <c:tx>
            <c:strRef>
              <c:f>'Volume Method (Periods 2 &amp; 8)'!$K$2</c:f>
              <c:strCache>
                <c:ptCount val="1"/>
                <c:pt idx="0">
                  <c:v>M 1/[HCl]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41949836126449"/>
                  <c:y val="3.8396398366870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'Volume Method (Periods 2 &amp; 8)'!$H$3:$H$23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'Volume Method (Periods 2 &amp; 8)'!$K$3:$K$23</c:f>
              <c:numCache>
                <c:formatCode>General</c:formatCode>
                <c:ptCount val="21"/>
                <c:pt idx="0">
                  <c:v>0.16666666666666666</c:v>
                </c:pt>
                <c:pt idx="1">
                  <c:v>0.1761006289308176</c:v>
                </c:pt>
                <c:pt idx="2">
                  <c:v>0.17948717948717946</c:v>
                </c:pt>
                <c:pt idx="3">
                  <c:v>0.18300653594771241</c:v>
                </c:pt>
                <c:pt idx="4">
                  <c:v>0.18635607321131448</c:v>
                </c:pt>
                <c:pt idx="5">
                  <c:v>0.1891891891891892</c:v>
                </c:pt>
                <c:pt idx="6">
                  <c:v>0.19210977701543741</c:v>
                </c:pt>
                <c:pt idx="7">
                  <c:v>0.19478260869565214</c:v>
                </c:pt>
                <c:pt idx="8">
                  <c:v>0.19718309859154928</c:v>
                </c:pt>
                <c:pt idx="9">
                  <c:v>0.19964349376114079</c:v>
                </c:pt>
                <c:pt idx="10">
                  <c:v>0.20180180180180179</c:v>
                </c:pt>
                <c:pt idx="11">
                  <c:v>0.20418610935255124</c:v>
                </c:pt>
                <c:pt idx="12">
                  <c:v>0.20661609916156407</c:v>
                </c:pt>
                <c:pt idx="13">
                  <c:v>0.20909309680478405</c:v>
                </c:pt>
                <c:pt idx="14">
                  <c:v>0.21161847964524755</c:v>
                </c:pt>
                <c:pt idx="15">
                  <c:v>0.2141936793870258</c:v>
                </c:pt>
                <c:pt idx="16">
                  <c:v>0.21682018478181322</c:v>
                </c:pt>
                <c:pt idx="17">
                  <c:v>0.21949954449891393</c:v>
                </c:pt>
                <c:pt idx="18">
                  <c:v>0.22223337017024924</c:v>
                </c:pt>
                <c:pt idx="19">
                  <c:v>0.22502333962297202</c:v>
                </c:pt>
                <c:pt idx="20">
                  <c:v>0.22787120031330543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E8-4F97-92FA-DD3039E86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54320"/>
        <c:axId val="292393712"/>
      </c:scatterChart>
      <c:valAx>
        <c:axId val="965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93712"/>
        <c:crosses val="autoZero"/>
        <c:crossBetween val="midCat"/>
      </c:valAx>
      <c:valAx>
        <c:axId val="2923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determining order of reaction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Sheet'!$H$2</c:f>
              <c:strCache>
                <c:ptCount val="1"/>
                <c:pt idx="0">
                  <c:v>M, HCl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'Example Sheet'!$A$3:$A$13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'Example Sheet'!$H$3:$H$13</c:f>
              <c:numCache>
                <c:formatCode>0.00</c:formatCode>
                <c:ptCount val="11"/>
                <c:pt idx="0">
                  <c:v>6</c:v>
                </c:pt>
                <c:pt idx="1">
                  <c:v>5.9596682572142692</c:v>
                </c:pt>
                <c:pt idx="2">
                  <c:v>5.9460349920472622</c:v>
                </c:pt>
                <c:pt idx="3">
                  <c:v>5.9329697795955463</c:v>
                </c:pt>
                <c:pt idx="4">
                  <c:v>5.9210406725744145</c:v>
                </c:pt>
                <c:pt idx="5">
                  <c:v>5.9102476709838676</c:v>
                </c:pt>
                <c:pt idx="6">
                  <c:v>5.9005907748239039</c:v>
                </c:pt>
                <c:pt idx="7">
                  <c:v>5.8920699840945243</c:v>
                </c:pt>
                <c:pt idx="8">
                  <c:v>5.8841172460804358</c:v>
                </c:pt>
                <c:pt idx="9">
                  <c:v>5.8761645080663483</c:v>
                </c:pt>
                <c:pt idx="10">
                  <c:v>5.8699159281981368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C-4B5E-924F-A1F8DC5C43ED}"/>
            </c:ext>
          </c:extLst>
        </c:ser>
        <c:ser>
          <c:idx val="1"/>
          <c:order val="1"/>
          <c:tx>
            <c:strRef>
              <c:f>'Example Sheet'!$I$2</c:f>
              <c:strCache>
                <c:ptCount val="1"/>
                <c:pt idx="0">
                  <c:v>ln 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'Example Sheet'!$A$3:$A$13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'Example Sheet'!$I$3:$I$13</c:f>
              <c:numCache>
                <c:formatCode>0.000</c:formatCode>
                <c:ptCount val="11"/>
                <c:pt idx="0">
                  <c:v>1.791759469228055</c:v>
                </c:pt>
                <c:pt idx="1">
                  <c:v>1.7850148179868672</c:v>
                </c:pt>
                <c:pt idx="2">
                  <c:v>1.7827246095312204</c:v>
                </c:pt>
                <c:pt idx="3">
                  <c:v>1.7805248936507823</c:v>
                </c:pt>
                <c:pt idx="4">
                  <c:v>1.7785122227330068</c:v>
                </c:pt>
                <c:pt idx="5">
                  <c:v>1.7766877376437979</c:v>
                </c:pt>
                <c:pt idx="6">
                  <c:v>1.7750524772249525</c:v>
                </c:pt>
                <c:pt idx="7">
                  <c:v>1.7736073763462934</c:v>
                </c:pt>
                <c:pt idx="8">
                  <c:v>1.7722567287949889</c:v>
                </c:pt>
                <c:pt idx="9">
                  <c:v>1.7709042545273486</c:v>
                </c:pt>
                <c:pt idx="10">
                  <c:v>1.7698403114543289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C-4B5E-924F-A1F8DC5C43ED}"/>
            </c:ext>
          </c:extLst>
        </c:ser>
        <c:ser>
          <c:idx val="2"/>
          <c:order val="2"/>
          <c:tx>
            <c:strRef>
              <c:f>'Example Sheet'!$J$2</c:f>
              <c:strCache>
                <c:ptCount val="1"/>
                <c:pt idx="0">
                  <c:v>1/M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35695538057743E-2"/>
                  <c:y val="4.360418489355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'Example Sheet'!$A$3:$A$13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'Example Sheet'!$J$3:$J$13</c:f>
              <c:numCache>
                <c:formatCode>0.000</c:formatCode>
                <c:ptCount val="11"/>
                <c:pt idx="0">
                  <c:v>0.16666666666666666</c:v>
                </c:pt>
                <c:pt idx="1">
                  <c:v>0.16779457460396136</c:v>
                </c:pt>
                <c:pt idx="2">
                  <c:v>0.16817929953952271</c:v>
                </c:pt>
                <c:pt idx="3">
                  <c:v>0.16854965340278044</c:v>
                </c:pt>
                <c:pt idx="4">
                  <c:v>0.1688892300017269</c:v>
                </c:pt>
                <c:pt idx="5">
                  <c:v>0.16919764714928298</c:v>
                </c:pt>
                <c:pt idx="6">
                  <c:v>0.16947455571172768</c:v>
                </c:pt>
                <c:pt idx="7">
                  <c:v>0.16971964058462843</c:v>
                </c:pt>
                <c:pt idx="8">
                  <c:v>0.16994902687673774</c:v>
                </c:pt>
                <c:pt idx="9">
                  <c:v>0.17017903406674142</c:v>
                </c:pt>
                <c:pt idx="10">
                  <c:v>0.17036019122457274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0C-4B5E-924F-A1F8DC5C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39824"/>
        <c:axId val="436440480"/>
      </c:scatterChart>
      <c:valAx>
        <c:axId val="43643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40480"/>
        <c:crosses val="autoZero"/>
        <c:crossBetween val="midCat"/>
      </c:valAx>
      <c:valAx>
        <c:axId val="4364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42862</xdr:rowOff>
    </xdr:from>
    <xdr:to>
      <xdr:col>6</xdr:col>
      <xdr:colOff>1257300</xdr:colOff>
      <xdr:row>37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EA37D-318B-46DA-940A-1CBAA3D98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23</xdr:row>
      <xdr:rowOff>61912</xdr:rowOff>
    </xdr:from>
    <xdr:to>
      <xdr:col>11</xdr:col>
      <xdr:colOff>266700</xdr:colOff>
      <xdr:row>37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ED5C5D-5B01-420D-86D9-52F3A6228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19050</xdr:rowOff>
    </xdr:from>
    <xdr:to>
      <xdr:col>7</xdr:col>
      <xdr:colOff>9525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B63E5-482F-436E-BB30-D46095F01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D3150-FFA7-4609-BC12-268768A1696E}">
  <dimension ref="A1:K23"/>
  <sheetViews>
    <sheetView tabSelected="1" zoomScale="115" zoomScaleNormal="115" workbookViewId="0">
      <selection activeCell="K26" sqref="K26"/>
    </sheetView>
  </sheetViews>
  <sheetFormatPr defaultRowHeight="15" x14ac:dyDescent="0.25"/>
  <cols>
    <col min="1" max="1" width="12.42578125" customWidth="1"/>
    <col min="2" max="2" width="11.42578125" bestFit="1" customWidth="1"/>
    <col min="4" max="4" width="12.85546875" customWidth="1"/>
    <col min="6" max="6" width="15.28515625" customWidth="1"/>
    <col min="7" max="8" width="19.28515625" customWidth="1"/>
    <col min="9" max="9" width="27.140625" customWidth="1"/>
  </cols>
  <sheetData>
    <row r="1" spans="1:11" x14ac:dyDescent="0.25">
      <c r="A1" t="s">
        <v>10</v>
      </c>
    </row>
    <row r="2" spans="1:11" x14ac:dyDescent="0.25">
      <c r="A2" t="s">
        <v>0</v>
      </c>
      <c r="B2" t="s">
        <v>9</v>
      </c>
      <c r="C2" t="s">
        <v>3</v>
      </c>
      <c r="D2" t="s">
        <v>12</v>
      </c>
      <c r="E2" t="s">
        <v>13</v>
      </c>
      <c r="F2" t="s">
        <v>14</v>
      </c>
      <c r="G2" t="s">
        <v>15</v>
      </c>
      <c r="H2" t="s">
        <v>0</v>
      </c>
      <c r="I2" t="s">
        <v>16</v>
      </c>
      <c r="J2" t="s">
        <v>17</v>
      </c>
      <c r="K2" t="s">
        <v>18</v>
      </c>
    </row>
    <row r="3" spans="1:11" x14ac:dyDescent="0.25">
      <c r="A3">
        <v>0</v>
      </c>
      <c r="B3" s="5">
        <v>0</v>
      </c>
      <c r="C3">
        <f>B3/(1000*22.4)</f>
        <v>0</v>
      </c>
      <c r="D3" s="7">
        <f>C3*2</f>
        <v>0</v>
      </c>
      <c r="E3" s="4">
        <f>D3*36.46</f>
        <v>0</v>
      </c>
      <c r="F3" s="3">
        <f>2.1876-E3</f>
        <v>2.1876000000000002</v>
      </c>
      <c r="G3" s="3">
        <f>F3/36.46</f>
        <v>6.0000000000000005E-2</v>
      </c>
      <c r="H3">
        <v>0</v>
      </c>
      <c r="I3" s="2">
        <f>G3/0.01</f>
        <v>6</v>
      </c>
      <c r="J3">
        <f>LN(I3)</f>
        <v>1.791759469228055</v>
      </c>
      <c r="K3">
        <f>1/I3</f>
        <v>0.16666666666666666</v>
      </c>
    </row>
    <row r="4" spans="1:11" x14ac:dyDescent="0.25">
      <c r="A4">
        <v>0.5</v>
      </c>
      <c r="B4" s="5">
        <v>36</v>
      </c>
      <c r="C4">
        <f t="shared" ref="C4:C23" si="0">B4/(1000*22.4)</f>
        <v>1.6071428571428571E-3</v>
      </c>
      <c r="D4" s="7">
        <f t="shared" ref="D4:D23" si="1">C4*2</f>
        <v>3.2142857142857142E-3</v>
      </c>
      <c r="E4" s="4">
        <f t="shared" ref="E4:E23" si="2">D4*36.46</f>
        <v>0.11719285714285714</v>
      </c>
      <c r="F4" s="3">
        <f t="shared" ref="F4:F23" si="3">2.1876-E4</f>
        <v>2.0704071428571429</v>
      </c>
      <c r="G4" s="3">
        <f t="shared" ref="G4:G23" si="4">F4/36.46</f>
        <v>5.6785714285714287E-2</v>
      </c>
      <c r="H4">
        <v>0.5</v>
      </c>
      <c r="I4" s="2">
        <f t="shared" ref="I4:I23" si="5">G4/0.01</f>
        <v>5.6785714285714288</v>
      </c>
      <c r="J4">
        <f t="shared" ref="J4:J23" si="6">LN(I4)</f>
        <v>1.7366996920450277</v>
      </c>
      <c r="K4">
        <f t="shared" ref="K4:K23" si="7">1/I4</f>
        <v>0.1761006289308176</v>
      </c>
    </row>
    <row r="5" spans="1:11" x14ac:dyDescent="0.25">
      <c r="A5">
        <v>1</v>
      </c>
      <c r="B5" s="5">
        <v>48</v>
      </c>
      <c r="C5">
        <f t="shared" si="0"/>
        <v>2.142857142857143E-3</v>
      </c>
      <c r="D5" s="7">
        <f t="shared" si="1"/>
        <v>4.2857142857142859E-3</v>
      </c>
      <c r="E5" s="4">
        <f t="shared" si="2"/>
        <v>0.15625714285714287</v>
      </c>
      <c r="F5" s="3">
        <f t="shared" si="3"/>
        <v>2.0313428571428576</v>
      </c>
      <c r="G5" s="3">
        <f t="shared" si="4"/>
        <v>5.5714285714285723E-2</v>
      </c>
      <c r="H5">
        <v>1</v>
      </c>
      <c r="I5" s="2">
        <f t="shared" si="5"/>
        <v>5.5714285714285721</v>
      </c>
      <c r="J5">
        <f t="shared" si="6"/>
        <v>1.7176514970743333</v>
      </c>
      <c r="K5">
        <f t="shared" si="7"/>
        <v>0.17948717948717946</v>
      </c>
    </row>
    <row r="6" spans="1:11" x14ac:dyDescent="0.25">
      <c r="A6">
        <v>1.5</v>
      </c>
      <c r="B6" s="5">
        <v>60</v>
      </c>
      <c r="C6">
        <f t="shared" si="0"/>
        <v>2.6785714285714286E-3</v>
      </c>
      <c r="D6" s="7">
        <f t="shared" si="1"/>
        <v>5.3571428571428572E-3</v>
      </c>
      <c r="E6" s="4">
        <f t="shared" si="2"/>
        <v>0.19532142857142859</v>
      </c>
      <c r="F6" s="3">
        <f t="shared" si="3"/>
        <v>1.9922785714285716</v>
      </c>
      <c r="G6" s="3">
        <f t="shared" si="4"/>
        <v>5.4642857142857146E-2</v>
      </c>
      <c r="H6">
        <v>1.5</v>
      </c>
      <c r="I6" s="2">
        <f t="shared" si="5"/>
        <v>5.4642857142857144</v>
      </c>
      <c r="J6">
        <f t="shared" si="6"/>
        <v>1.6982334112172315</v>
      </c>
      <c r="K6">
        <f t="shared" si="7"/>
        <v>0.18300653594771241</v>
      </c>
    </row>
    <row r="7" spans="1:11" x14ac:dyDescent="0.25">
      <c r="A7">
        <v>2</v>
      </c>
      <c r="B7" s="5">
        <v>71</v>
      </c>
      <c r="C7">
        <f t="shared" si="0"/>
        <v>3.169642857142857E-3</v>
      </c>
      <c r="D7" s="7">
        <f t="shared" si="1"/>
        <v>6.339285714285714E-3</v>
      </c>
      <c r="E7" s="4">
        <f t="shared" si="2"/>
        <v>0.23113035714285712</v>
      </c>
      <c r="F7" s="3">
        <f t="shared" si="3"/>
        <v>1.9564696428571431</v>
      </c>
      <c r="G7" s="3">
        <f t="shared" si="4"/>
        <v>5.3660714285714291E-2</v>
      </c>
      <c r="H7">
        <v>2</v>
      </c>
      <c r="I7" s="2">
        <f t="shared" si="5"/>
        <v>5.3660714285714288</v>
      </c>
      <c r="J7">
        <f t="shared" si="6"/>
        <v>1.6800960632401132</v>
      </c>
      <c r="K7">
        <f t="shared" si="7"/>
        <v>0.18635607321131448</v>
      </c>
    </row>
    <row r="8" spans="1:11" x14ac:dyDescent="0.25">
      <c r="A8">
        <v>2.5</v>
      </c>
      <c r="B8" s="5">
        <v>80</v>
      </c>
      <c r="C8">
        <f t="shared" si="0"/>
        <v>3.5714285714285713E-3</v>
      </c>
      <c r="D8" s="7">
        <f t="shared" si="1"/>
        <v>7.1428571428571426E-3</v>
      </c>
      <c r="E8" s="4">
        <f t="shared" si="2"/>
        <v>0.26042857142857145</v>
      </c>
      <c r="F8" s="3">
        <f t="shared" si="3"/>
        <v>1.9271714285714288</v>
      </c>
      <c r="G8" s="3">
        <f t="shared" si="4"/>
        <v>5.2857142857142859E-2</v>
      </c>
      <c r="H8">
        <v>2.5</v>
      </c>
      <c r="I8" s="2">
        <f t="shared" si="5"/>
        <v>5.2857142857142856</v>
      </c>
      <c r="J8">
        <f t="shared" si="6"/>
        <v>1.6650077635889111</v>
      </c>
      <c r="K8">
        <f t="shared" si="7"/>
        <v>0.1891891891891892</v>
      </c>
    </row>
    <row r="9" spans="1:11" x14ac:dyDescent="0.25">
      <c r="A9">
        <v>3</v>
      </c>
      <c r="B9" s="5">
        <v>89</v>
      </c>
      <c r="C9">
        <f t="shared" si="0"/>
        <v>3.9732142857142856E-3</v>
      </c>
      <c r="D9" s="7">
        <f t="shared" si="1"/>
        <v>7.9464285714285713E-3</v>
      </c>
      <c r="E9" s="4">
        <f t="shared" si="2"/>
        <v>0.28972678571428573</v>
      </c>
      <c r="F9" s="3">
        <f t="shared" si="3"/>
        <v>1.8978732142857144</v>
      </c>
      <c r="G9" s="3">
        <f t="shared" si="4"/>
        <v>5.2053571428571428E-2</v>
      </c>
      <c r="H9">
        <v>3</v>
      </c>
      <c r="I9" s="2">
        <f t="shared" si="5"/>
        <v>5.2053571428571423</v>
      </c>
      <c r="J9">
        <f t="shared" si="6"/>
        <v>1.6496883150553978</v>
      </c>
      <c r="K9">
        <f t="shared" si="7"/>
        <v>0.19210977701543741</v>
      </c>
    </row>
    <row r="10" spans="1:11" x14ac:dyDescent="0.25">
      <c r="A10">
        <v>3.5</v>
      </c>
      <c r="B10" s="5">
        <v>97</v>
      </c>
      <c r="C10">
        <f t="shared" si="0"/>
        <v>4.3303571428571427E-3</v>
      </c>
      <c r="D10" s="7">
        <f t="shared" si="1"/>
        <v>8.6607142857142855E-3</v>
      </c>
      <c r="E10" s="4">
        <f t="shared" si="2"/>
        <v>0.31576964285714287</v>
      </c>
      <c r="F10" s="3">
        <f t="shared" si="3"/>
        <v>1.8718303571428574</v>
      </c>
      <c r="G10" s="3">
        <f t="shared" si="4"/>
        <v>5.1339285714285719E-2</v>
      </c>
      <c r="H10">
        <v>3.5</v>
      </c>
      <c r="I10" s="2">
        <f t="shared" si="5"/>
        <v>5.1339285714285721</v>
      </c>
      <c r="J10">
        <f t="shared" si="6"/>
        <v>1.6358711695022561</v>
      </c>
      <c r="K10">
        <f t="shared" si="7"/>
        <v>0.19478260869565214</v>
      </c>
    </row>
    <row r="11" spans="1:11" x14ac:dyDescent="0.25">
      <c r="A11">
        <v>4</v>
      </c>
      <c r="B11" s="5">
        <v>104</v>
      </c>
      <c r="C11">
        <f t="shared" si="0"/>
        <v>4.642857142857143E-3</v>
      </c>
      <c r="D11" s="7">
        <f t="shared" si="1"/>
        <v>9.285714285714286E-3</v>
      </c>
      <c r="E11" s="4">
        <f t="shared" si="2"/>
        <v>0.33855714285714289</v>
      </c>
      <c r="F11" s="3">
        <f t="shared" si="3"/>
        <v>1.8490428571428574</v>
      </c>
      <c r="G11" s="3">
        <f t="shared" si="4"/>
        <v>5.0714285714285719E-2</v>
      </c>
      <c r="H11">
        <v>4</v>
      </c>
      <c r="I11" s="2">
        <f t="shared" si="5"/>
        <v>5.0714285714285721</v>
      </c>
      <c r="J11">
        <f t="shared" si="6"/>
        <v>1.6236225474260568</v>
      </c>
      <c r="K11">
        <f t="shared" si="7"/>
        <v>0.19718309859154928</v>
      </c>
    </row>
    <row r="12" spans="1:11" x14ac:dyDescent="0.25">
      <c r="A12">
        <v>4.5</v>
      </c>
      <c r="B12" s="5">
        <v>111</v>
      </c>
      <c r="C12">
        <f t="shared" si="0"/>
        <v>4.9553571428571424E-3</v>
      </c>
      <c r="D12" s="7">
        <f t="shared" si="1"/>
        <v>9.9107142857142849E-3</v>
      </c>
      <c r="E12" s="4">
        <f t="shared" si="2"/>
        <v>0.36134464285714285</v>
      </c>
      <c r="F12" s="3">
        <f t="shared" si="3"/>
        <v>1.8262553571428572</v>
      </c>
      <c r="G12" s="3">
        <f t="shared" si="4"/>
        <v>5.0089285714285718E-2</v>
      </c>
      <c r="H12">
        <v>4.5</v>
      </c>
      <c r="I12" s="2">
        <f t="shared" si="5"/>
        <v>5.0089285714285721</v>
      </c>
      <c r="J12">
        <f t="shared" si="6"/>
        <v>1.6112220342276018</v>
      </c>
      <c r="K12">
        <f t="shared" si="7"/>
        <v>0.19964349376114079</v>
      </c>
    </row>
    <row r="13" spans="1:11" x14ac:dyDescent="0.25">
      <c r="A13">
        <v>5</v>
      </c>
      <c r="B13" s="5">
        <v>117</v>
      </c>
      <c r="C13">
        <f t="shared" si="0"/>
        <v>5.2232142857142859E-3</v>
      </c>
      <c r="D13" s="7">
        <f t="shared" si="1"/>
        <v>1.0446428571428572E-2</v>
      </c>
      <c r="E13" s="4">
        <f t="shared" si="2"/>
        <v>0.38087678571428574</v>
      </c>
      <c r="F13" s="3">
        <f t="shared" si="3"/>
        <v>1.8067232142857144</v>
      </c>
      <c r="G13" s="3">
        <f t="shared" si="4"/>
        <v>4.9553571428571433E-2</v>
      </c>
      <c r="H13">
        <v>5</v>
      </c>
      <c r="I13" s="2">
        <f t="shared" si="5"/>
        <v>4.9553571428571432</v>
      </c>
      <c r="J13">
        <f t="shared" si="6"/>
        <v>1.60046924245134</v>
      </c>
      <c r="K13">
        <f t="shared" si="7"/>
        <v>0.20180180180180179</v>
      </c>
    </row>
    <row r="14" spans="1:11" x14ac:dyDescent="0.25">
      <c r="A14">
        <v>5.5</v>
      </c>
      <c r="B14" s="5">
        <v>123.48080662715959</v>
      </c>
      <c r="C14">
        <f t="shared" si="0"/>
        <v>5.5125360101410531E-3</v>
      </c>
      <c r="D14" s="7">
        <f t="shared" si="1"/>
        <v>1.1025072020282106E-2</v>
      </c>
      <c r="E14" s="4">
        <f t="shared" si="2"/>
        <v>0.40197412585948561</v>
      </c>
      <c r="F14" s="3">
        <f t="shared" si="3"/>
        <v>1.7856258741405147</v>
      </c>
      <c r="G14" s="3">
        <f t="shared" si="4"/>
        <v>4.8974927979717899E-2</v>
      </c>
      <c r="H14">
        <v>5.5</v>
      </c>
      <c r="I14" s="2">
        <f t="shared" si="5"/>
        <v>4.8974927979717897</v>
      </c>
      <c r="J14">
        <f t="shared" si="6"/>
        <v>1.5887234002835202</v>
      </c>
      <c r="K14">
        <f t="shared" si="7"/>
        <v>0.20418610935255124</v>
      </c>
    </row>
    <row r="15" spans="1:11" x14ac:dyDescent="0.25">
      <c r="A15">
        <v>6</v>
      </c>
      <c r="B15" s="5">
        <v>129.93188210168822</v>
      </c>
      <c r="C15">
        <f t="shared" si="0"/>
        <v>5.8005304509682236E-3</v>
      </c>
      <c r="D15" s="7">
        <f t="shared" si="1"/>
        <v>1.1601060901936447E-2</v>
      </c>
      <c r="E15" s="4">
        <f t="shared" si="2"/>
        <v>0.42297468048460285</v>
      </c>
      <c r="F15" s="3">
        <f t="shared" si="3"/>
        <v>1.7646253195153974</v>
      </c>
      <c r="G15" s="3">
        <f t="shared" si="4"/>
        <v>4.8398939098063559E-2</v>
      </c>
      <c r="H15">
        <v>6</v>
      </c>
      <c r="I15" s="2">
        <f t="shared" si="5"/>
        <v>4.8398939098063556</v>
      </c>
      <c r="J15">
        <f t="shared" si="6"/>
        <v>1.5768928010268086</v>
      </c>
      <c r="K15">
        <f t="shared" si="7"/>
        <v>0.20661609916156407</v>
      </c>
    </row>
    <row r="16" spans="1:11" x14ac:dyDescent="0.25">
      <c r="A16">
        <v>6.5</v>
      </c>
      <c r="B16" s="5">
        <v>136.35343054597956</v>
      </c>
      <c r="C16">
        <f t="shared" si="0"/>
        <v>6.0872067208026593E-3</v>
      </c>
      <c r="D16" s="7">
        <f t="shared" si="1"/>
        <v>1.2174413441605319E-2</v>
      </c>
      <c r="E16" s="4">
        <f t="shared" si="2"/>
        <v>0.44387911408092995</v>
      </c>
      <c r="F16" s="3">
        <f t="shared" si="3"/>
        <v>1.7437208859190703</v>
      </c>
      <c r="G16" s="3">
        <f t="shared" si="4"/>
        <v>4.7825586558394688E-2</v>
      </c>
      <c r="H16">
        <v>6.5</v>
      </c>
      <c r="I16" s="2">
        <f t="shared" si="5"/>
        <v>4.7825586558394688</v>
      </c>
      <c r="J16">
        <f t="shared" si="6"/>
        <v>1.5649756869386011</v>
      </c>
      <c r="K16">
        <f t="shared" si="7"/>
        <v>0.20909309680478405</v>
      </c>
    </row>
    <row r="17" spans="1:11" x14ac:dyDescent="0.25">
      <c r="A17">
        <v>7</v>
      </c>
      <c r="B17" s="5">
        <v>142.74565421812753</v>
      </c>
      <c r="C17">
        <f t="shared" si="0"/>
        <v>6.3725738490235505E-3</v>
      </c>
      <c r="D17" s="7">
        <f t="shared" si="1"/>
        <v>1.2745147698047101E-2</v>
      </c>
      <c r="E17" s="4">
        <f t="shared" si="2"/>
        <v>0.46468808507079734</v>
      </c>
      <c r="F17" s="3">
        <f t="shared" si="3"/>
        <v>1.7229119149292029</v>
      </c>
      <c r="G17" s="3">
        <f t="shared" si="4"/>
        <v>4.7254852301952907E-2</v>
      </c>
      <c r="H17">
        <v>7</v>
      </c>
      <c r="I17" s="2">
        <f t="shared" si="5"/>
        <v>4.7254852301952903</v>
      </c>
      <c r="J17">
        <f t="shared" si="6"/>
        <v>1.552970249894241</v>
      </c>
      <c r="K17">
        <f t="shared" si="7"/>
        <v>0.21161847964524755</v>
      </c>
    </row>
    <row r="18" spans="1:11" x14ac:dyDescent="0.25">
      <c r="A18">
        <v>7.5</v>
      </c>
      <c r="B18" s="5">
        <v>149.10875353316291</v>
      </c>
      <c r="C18">
        <f t="shared" si="0"/>
        <v>6.6566407827304873E-3</v>
      </c>
      <c r="D18" s="7">
        <f t="shared" si="1"/>
        <v>1.3313281565460975E-2</v>
      </c>
      <c r="E18" s="4">
        <f t="shared" si="2"/>
        <v>0.48540224587670716</v>
      </c>
      <c r="F18" s="3">
        <f t="shared" si="3"/>
        <v>1.7021977541232931</v>
      </c>
      <c r="G18" s="3">
        <f t="shared" si="4"/>
        <v>4.6686718434539032E-2</v>
      </c>
      <c r="H18">
        <v>7.5</v>
      </c>
      <c r="I18" s="2">
        <f t="shared" si="5"/>
        <v>4.668671843453903</v>
      </c>
      <c r="J18">
        <f t="shared" si="6"/>
        <v>1.5408746294009366</v>
      </c>
      <c r="K18">
        <f t="shared" si="7"/>
        <v>0.2141936793870258</v>
      </c>
    </row>
    <row r="19" spans="1:11" x14ac:dyDescent="0.25">
      <c r="A19">
        <v>8</v>
      </c>
      <c r="B19" s="5">
        <v>155.44292708399871</v>
      </c>
      <c r="C19">
        <f t="shared" si="0"/>
        <v>6.9394163876785138E-3</v>
      </c>
      <c r="D19" s="7">
        <f t="shared" si="1"/>
        <v>1.3878832775357028E-2</v>
      </c>
      <c r="E19" s="4">
        <f t="shared" si="2"/>
        <v>0.50602224298951726</v>
      </c>
      <c r="F19" s="3">
        <f t="shared" si="3"/>
        <v>1.6815777570104831</v>
      </c>
      <c r="G19" s="3">
        <f t="shared" si="4"/>
        <v>4.6121167224642982E-2</v>
      </c>
      <c r="H19">
        <v>8</v>
      </c>
      <c r="I19" s="2">
        <f t="shared" si="5"/>
        <v>4.6121167224642985</v>
      </c>
      <c r="J19">
        <f t="shared" si="6"/>
        <v>1.5286869105133374</v>
      </c>
      <c r="K19">
        <f t="shared" si="7"/>
        <v>0.21682018478181322</v>
      </c>
    </row>
    <row r="20" spans="1:11" x14ac:dyDescent="0.25">
      <c r="A20">
        <v>8.5</v>
      </c>
      <c r="B20" s="5">
        <v>161.74837166209164</v>
      </c>
      <c r="C20">
        <f t="shared" si="0"/>
        <v>7.2209094492005198E-3</v>
      </c>
      <c r="D20" s="7">
        <f t="shared" si="1"/>
        <v>1.444181889840104E-2</v>
      </c>
      <c r="E20" s="4">
        <f t="shared" si="2"/>
        <v>0.52654871703570194</v>
      </c>
      <c r="F20" s="3">
        <f t="shared" si="3"/>
        <v>1.6610512829642983</v>
      </c>
      <c r="G20" s="3">
        <f t="shared" si="4"/>
        <v>4.5558181101598962E-2</v>
      </c>
      <c r="H20">
        <v>8.5</v>
      </c>
      <c r="I20" s="2">
        <f t="shared" si="5"/>
        <v>4.5558181101598958</v>
      </c>
      <c r="J20">
        <f t="shared" si="6"/>
        <v>1.5164051216448549</v>
      </c>
      <c r="K20">
        <f t="shared" si="7"/>
        <v>0.21949954449891393</v>
      </c>
    </row>
    <row r="21" spans="1:11" x14ac:dyDescent="0.25">
      <c r="A21">
        <v>9</v>
      </c>
      <c r="B21" s="5">
        <v>168.02528227782059</v>
      </c>
      <c r="C21">
        <f t="shared" si="0"/>
        <v>7.5011286731169911E-3</v>
      </c>
      <c r="D21" s="7">
        <f t="shared" si="1"/>
        <v>1.5002257346233982E-2</v>
      </c>
      <c r="E21" s="4">
        <f t="shared" si="2"/>
        <v>0.54698230284369098</v>
      </c>
      <c r="F21" s="3">
        <f t="shared" si="3"/>
        <v>1.6406176971563093</v>
      </c>
      <c r="G21" s="3">
        <f t="shared" si="4"/>
        <v>4.4997742653766028E-2</v>
      </c>
      <c r="H21">
        <v>9</v>
      </c>
      <c r="I21" s="2">
        <f t="shared" si="5"/>
        <v>4.4997742653766029</v>
      </c>
      <c r="J21">
        <f t="shared" si="6"/>
        <v>1.5040272322684123</v>
      </c>
      <c r="K21">
        <f t="shared" si="7"/>
        <v>0.22223337017024924</v>
      </c>
    </row>
    <row r="22" spans="1:11" x14ac:dyDescent="0.25">
      <c r="A22">
        <v>9.5</v>
      </c>
      <c r="B22" s="5">
        <v>174.27385218059308</v>
      </c>
      <c r="C22">
        <f t="shared" si="0"/>
        <v>7.7800826866336196E-3</v>
      </c>
      <c r="D22" s="7">
        <f t="shared" si="1"/>
        <v>1.5560165373267239E-2</v>
      </c>
      <c r="E22" s="4">
        <f t="shared" si="2"/>
        <v>0.56732362950932358</v>
      </c>
      <c r="F22" s="3">
        <f t="shared" si="3"/>
        <v>1.6202763704906766</v>
      </c>
      <c r="G22" s="3">
        <f t="shared" si="4"/>
        <v>4.4439834626732767E-2</v>
      </c>
      <c r="H22">
        <v>9.5</v>
      </c>
      <c r="I22" s="2">
        <f t="shared" si="5"/>
        <v>4.4439834626732768</v>
      </c>
      <c r="J22">
        <f t="shared" si="6"/>
        <v>1.4915511504998198</v>
      </c>
      <c r="K22">
        <f t="shared" si="7"/>
        <v>0.22502333962297202</v>
      </c>
    </row>
    <row r="23" spans="1:11" x14ac:dyDescent="0.25">
      <c r="A23">
        <v>10</v>
      </c>
      <c r="B23" s="5">
        <v>180.49427287867633</v>
      </c>
      <c r="C23">
        <f t="shared" si="0"/>
        <v>8.0577800392266224E-3</v>
      </c>
      <c r="D23" s="7">
        <f t="shared" si="1"/>
        <v>1.6115560078453245E-2</v>
      </c>
      <c r="E23" s="4">
        <f t="shared" si="2"/>
        <v>0.58757332046040534</v>
      </c>
      <c r="F23" s="3">
        <f t="shared" si="3"/>
        <v>1.600026679539595</v>
      </c>
      <c r="G23" s="3">
        <f t="shared" si="4"/>
        <v>4.388443992154676E-2</v>
      </c>
      <c r="H23">
        <v>10</v>
      </c>
      <c r="I23" s="2">
        <f t="shared" si="5"/>
        <v>4.3884439921546763</v>
      </c>
      <c r="J23">
        <f t="shared" si="6"/>
        <v>1.4789747205565353</v>
      </c>
      <c r="K23">
        <f t="shared" si="7"/>
        <v>0.22787120031330543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8816-BDE9-42AC-8C6E-AE67FBD5DA32}">
  <dimension ref="A1:J23"/>
  <sheetViews>
    <sheetView workbookViewId="0">
      <selection activeCell="A2" sqref="A2"/>
    </sheetView>
  </sheetViews>
  <sheetFormatPr defaultRowHeight="15" x14ac:dyDescent="0.25"/>
  <cols>
    <col min="1" max="1" width="13.28515625" customWidth="1"/>
    <col min="2" max="2" width="13.7109375" bestFit="1" customWidth="1"/>
    <col min="3" max="3" width="13.42578125" bestFit="1" customWidth="1"/>
  </cols>
  <sheetData>
    <row r="1" spans="1:10" x14ac:dyDescent="0.25">
      <c r="A1" t="s">
        <v>8</v>
      </c>
    </row>
    <row r="2" spans="1:10" x14ac:dyDescent="0.25">
      <c r="A2" t="s">
        <v>0</v>
      </c>
      <c r="B2" t="s">
        <v>2</v>
      </c>
    </row>
    <row r="3" spans="1:10" x14ac:dyDescent="0.25">
      <c r="A3">
        <v>0</v>
      </c>
      <c r="B3" s="3">
        <v>11.321999999999999</v>
      </c>
      <c r="C3" s="3"/>
      <c r="F3" s="1"/>
      <c r="G3" s="4"/>
      <c r="H3" s="4"/>
      <c r="I3" s="3"/>
      <c r="J3" s="2"/>
    </row>
    <row r="4" spans="1:10" x14ac:dyDescent="0.25">
      <c r="A4">
        <v>0.5</v>
      </c>
      <c r="B4" s="3">
        <v>11.311999999999999</v>
      </c>
      <c r="C4" s="3"/>
      <c r="F4" s="1"/>
      <c r="G4" s="4"/>
      <c r="H4" s="4"/>
      <c r="I4" s="3"/>
      <c r="J4" s="2"/>
    </row>
    <row r="5" spans="1:10" x14ac:dyDescent="0.25">
      <c r="A5">
        <v>1</v>
      </c>
      <c r="B5" s="3">
        <v>11.301</v>
      </c>
      <c r="C5" s="3"/>
      <c r="F5" s="1"/>
      <c r="G5" s="4"/>
      <c r="H5" s="4"/>
      <c r="I5" s="3"/>
      <c r="J5" s="2"/>
    </row>
    <row r="6" spans="1:10" x14ac:dyDescent="0.25">
      <c r="A6">
        <v>1.5</v>
      </c>
      <c r="B6" s="3">
        <v>11.289</v>
      </c>
      <c r="C6" s="3"/>
      <c r="F6" s="1"/>
      <c r="G6" s="4"/>
      <c r="H6" s="4"/>
      <c r="I6" s="3"/>
      <c r="J6" s="2"/>
    </row>
    <row r="7" spans="1:10" x14ac:dyDescent="0.25">
      <c r="A7">
        <v>2</v>
      </c>
      <c r="B7" s="3">
        <v>11.279</v>
      </c>
      <c r="C7" s="3"/>
      <c r="F7" s="1"/>
      <c r="G7" s="4"/>
      <c r="H7" s="4"/>
      <c r="I7" s="3"/>
      <c r="J7" s="2"/>
    </row>
    <row r="8" spans="1:10" x14ac:dyDescent="0.25">
      <c r="A8">
        <v>2.5</v>
      </c>
      <c r="B8" s="3">
        <v>11.269</v>
      </c>
      <c r="C8" s="3"/>
      <c r="F8" s="1"/>
      <c r="G8" s="4"/>
      <c r="H8" s="4"/>
      <c r="I8" s="3"/>
      <c r="J8" s="2"/>
    </row>
    <row r="9" spans="1:10" x14ac:dyDescent="0.25">
      <c r="A9">
        <v>3</v>
      </c>
      <c r="B9" s="3">
        <v>11.255000000000001</v>
      </c>
      <c r="C9" s="3"/>
      <c r="F9" s="1"/>
      <c r="G9" s="4"/>
      <c r="H9" s="4"/>
      <c r="I9" s="3"/>
      <c r="J9" s="2"/>
    </row>
    <row r="10" spans="1:10" x14ac:dyDescent="0.25">
      <c r="A10">
        <v>3.5</v>
      </c>
      <c r="B10" s="3">
        <v>11.25</v>
      </c>
      <c r="C10" s="3"/>
      <c r="F10" s="1"/>
      <c r="G10" s="4"/>
      <c r="H10" s="4"/>
      <c r="I10" s="3"/>
      <c r="J10" s="2"/>
    </row>
    <row r="11" spans="1:10" x14ac:dyDescent="0.25">
      <c r="A11">
        <v>4</v>
      </c>
      <c r="B11" s="3">
        <v>11.241</v>
      </c>
      <c r="C11" s="3"/>
      <c r="F11" s="1"/>
      <c r="G11" s="4"/>
      <c r="H11" s="4"/>
      <c r="I11" s="3"/>
      <c r="J11" s="2"/>
    </row>
    <row r="12" spans="1:10" x14ac:dyDescent="0.25">
      <c r="A12">
        <v>4.5</v>
      </c>
      <c r="B12" s="3">
        <v>11.234</v>
      </c>
      <c r="C12" s="3"/>
      <c r="F12" s="1"/>
      <c r="G12" s="4"/>
      <c r="H12" s="4"/>
      <c r="I12" s="3"/>
      <c r="J12" s="2"/>
    </row>
    <row r="13" spans="1:10" x14ac:dyDescent="0.25">
      <c r="A13">
        <v>5</v>
      </c>
      <c r="B13" s="3">
        <v>11.226000000000001</v>
      </c>
      <c r="C13" s="3"/>
      <c r="F13" s="1"/>
      <c r="G13" s="4"/>
      <c r="H13" s="4"/>
      <c r="I13" s="3"/>
      <c r="J13" s="2"/>
    </row>
    <row r="14" spans="1:10" x14ac:dyDescent="0.25">
      <c r="A14">
        <v>5.5</v>
      </c>
      <c r="B14" s="3">
        <v>11.216852465152586</v>
      </c>
      <c r="C14" s="6"/>
      <c r="F14" s="1"/>
      <c r="G14" s="4"/>
      <c r="H14" s="4"/>
      <c r="I14" s="3"/>
      <c r="J14" s="2"/>
    </row>
    <row r="15" spans="1:10" x14ac:dyDescent="0.25">
      <c r="A15">
        <v>6</v>
      </c>
      <c r="B15" s="3">
        <v>11.207737148940229</v>
      </c>
      <c r="C15" s="6"/>
      <c r="F15" s="1"/>
      <c r="G15" s="4"/>
      <c r="H15" s="4"/>
      <c r="I15" s="3"/>
      <c r="J15" s="2"/>
    </row>
    <row r="16" spans="1:10" x14ac:dyDescent="0.25">
      <c r="A16">
        <v>6.5</v>
      </c>
      <c r="B16" s="3">
        <v>11.198653881445734</v>
      </c>
      <c r="C16" s="6"/>
      <c r="F16" s="1"/>
      <c r="G16" s="4"/>
      <c r="H16" s="4"/>
      <c r="I16" s="3"/>
      <c r="J16" s="2"/>
    </row>
    <row r="17" spans="1:10" x14ac:dyDescent="0.25">
      <c r="A17">
        <v>7</v>
      </c>
      <c r="B17" s="3">
        <v>11.189602493944646</v>
      </c>
      <c r="C17" s="6"/>
      <c r="F17" s="1"/>
      <c r="G17" s="4"/>
      <c r="H17" s="4"/>
      <c r="I17" s="3"/>
      <c r="J17" s="2"/>
    </row>
    <row r="18" spans="1:10" x14ac:dyDescent="0.25">
      <c r="A18">
        <v>7.5</v>
      </c>
      <c r="B18" s="3">
        <v>11.180582818894797</v>
      </c>
      <c r="C18" s="6"/>
      <c r="F18" s="1"/>
      <c r="G18" s="4"/>
      <c r="H18" s="4"/>
      <c r="I18" s="3"/>
      <c r="J18" s="2"/>
    </row>
    <row r="19" spans="1:10" x14ac:dyDescent="0.25">
      <c r="A19">
        <v>8</v>
      </c>
      <c r="B19" s="3">
        <v>11.171594689925964</v>
      </c>
      <c r="C19" s="6"/>
      <c r="F19" s="1"/>
      <c r="G19" s="4"/>
      <c r="H19" s="4"/>
      <c r="I19" s="3"/>
      <c r="J19" s="2"/>
    </row>
    <row r="20" spans="1:10" x14ac:dyDescent="0.25">
      <c r="A20">
        <v>8.5</v>
      </c>
      <c r="B20" s="3">
        <v>11.162637941829644</v>
      </c>
      <c r="C20" s="6"/>
      <c r="F20" s="1"/>
      <c r="G20" s="4"/>
      <c r="H20" s="4"/>
      <c r="I20" s="3"/>
      <c r="J20" s="2"/>
    </row>
    <row r="21" spans="1:10" x14ac:dyDescent="0.25">
      <c r="A21">
        <v>9</v>
      </c>
      <c r="B21" s="3">
        <v>11.153712410548934</v>
      </c>
      <c r="C21" s="6"/>
      <c r="F21" s="1"/>
      <c r="G21" s="4"/>
      <c r="H21" s="4"/>
      <c r="I21" s="3"/>
      <c r="J21" s="2"/>
    </row>
    <row r="22" spans="1:10" x14ac:dyDescent="0.25">
      <c r="A22">
        <v>9.5</v>
      </c>
      <c r="B22" s="3">
        <v>11.144817933168511</v>
      </c>
      <c r="C22" s="6"/>
      <c r="F22" s="1"/>
      <c r="G22" s="4"/>
      <c r="H22" s="4"/>
      <c r="I22" s="3"/>
      <c r="J22" s="2"/>
    </row>
    <row r="23" spans="1:10" x14ac:dyDescent="0.25">
      <c r="A23">
        <v>10</v>
      </c>
      <c r="B23" s="3">
        <v>11.13595434790472</v>
      </c>
      <c r="C23" s="6"/>
      <c r="F23" s="1"/>
      <c r="G23" s="4"/>
      <c r="H23" s="4"/>
      <c r="I23" s="3"/>
      <c r="J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D683F-5C44-453D-AB3D-0DA92819A3C2}">
  <dimension ref="A1:J13"/>
  <sheetViews>
    <sheetView topLeftCell="A12" zoomScale="175" zoomScaleNormal="175" workbookViewId="0">
      <selection activeCell="K23" sqref="K23"/>
    </sheetView>
  </sheetViews>
  <sheetFormatPr defaultRowHeight="15" x14ac:dyDescent="0.25"/>
  <cols>
    <col min="1" max="1" width="10.85546875" customWidth="1"/>
    <col min="2" max="2" width="13.7109375" bestFit="1" customWidth="1"/>
    <col min="3" max="3" width="7.42578125" bestFit="1" customWidth="1"/>
  </cols>
  <sheetData>
    <row r="1" spans="1:10" x14ac:dyDescent="0.25">
      <c r="A1" t="s">
        <v>11</v>
      </c>
    </row>
    <row r="2" spans="1:10" x14ac:dyDescent="0.25">
      <c r="A2" t="s">
        <v>0</v>
      </c>
      <c r="B2" t="s">
        <v>2</v>
      </c>
      <c r="C2" t="s">
        <v>1</v>
      </c>
      <c r="D2" t="s">
        <v>9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0" x14ac:dyDescent="0.25">
      <c r="A3">
        <v>0</v>
      </c>
      <c r="B3" s="3">
        <v>18.75</v>
      </c>
      <c r="C3" s="3">
        <v>0</v>
      </c>
      <c r="D3">
        <v>0</v>
      </c>
      <c r="F3" s="4">
        <f>C3/44.01</f>
        <v>0</v>
      </c>
      <c r="G3" s="4">
        <f>F3/2/0.02</f>
        <v>0</v>
      </c>
      <c r="H3" s="4">
        <f>6-G3</f>
        <v>6</v>
      </c>
      <c r="I3" s="3">
        <f>LN(H3)</f>
        <v>1.791759469228055</v>
      </c>
      <c r="J3" s="3">
        <f>1/H3</f>
        <v>0.16666666666666666</v>
      </c>
    </row>
    <row r="4" spans="1:10" x14ac:dyDescent="0.25">
      <c r="A4">
        <v>1</v>
      </c>
      <c r="B4" s="3">
        <v>18.678999999999998</v>
      </c>
      <c r="C4" s="3">
        <v>7.0999999999999994E-2</v>
      </c>
      <c r="D4">
        <v>36</v>
      </c>
      <c r="F4" s="4">
        <f t="shared" ref="F4:F13" si="0">C4/44.01</f>
        <v>1.6132697114292205E-3</v>
      </c>
      <c r="G4" s="4">
        <f t="shared" ref="G4:G13" si="1">F4/2/0.02</f>
        <v>4.0331742785730512E-2</v>
      </c>
      <c r="H4" s="4">
        <f t="shared" ref="H4:H13" si="2">6-G4</f>
        <v>5.9596682572142692</v>
      </c>
      <c r="I4" s="3">
        <f t="shared" ref="I4:I13" si="3">LN(H4)</f>
        <v>1.7850148179868672</v>
      </c>
      <c r="J4" s="3">
        <f t="shared" ref="J4:J13" si="4">1/H4</f>
        <v>0.16779457460396136</v>
      </c>
    </row>
    <row r="5" spans="1:10" x14ac:dyDescent="0.25">
      <c r="A5">
        <v>2</v>
      </c>
      <c r="B5" s="3">
        <v>18.655000000000001</v>
      </c>
      <c r="C5" s="3">
        <v>9.5000000000000001E-2</v>
      </c>
      <c r="D5">
        <v>48</v>
      </c>
      <c r="F5" s="4">
        <f t="shared" si="0"/>
        <v>2.1586003181095206E-3</v>
      </c>
      <c r="G5" s="4">
        <f t="shared" si="1"/>
        <v>5.3965007952738016E-2</v>
      </c>
      <c r="H5" s="4">
        <f t="shared" si="2"/>
        <v>5.9460349920472622</v>
      </c>
      <c r="I5" s="3">
        <f t="shared" si="3"/>
        <v>1.7827246095312204</v>
      </c>
      <c r="J5" s="3">
        <f t="shared" si="4"/>
        <v>0.16817929953952271</v>
      </c>
    </row>
    <row r="6" spans="1:10" x14ac:dyDescent="0.25">
      <c r="A6">
        <v>3</v>
      </c>
      <c r="B6" s="3">
        <v>18.632000000000001</v>
      </c>
      <c r="C6" s="3">
        <v>0.11799999999999999</v>
      </c>
      <c r="D6">
        <v>60</v>
      </c>
      <c r="F6" s="4">
        <f t="shared" si="0"/>
        <v>2.6812088161781412E-3</v>
      </c>
      <c r="G6" s="4">
        <f t="shared" si="1"/>
        <v>6.7030220404453528E-2</v>
      </c>
      <c r="H6" s="4">
        <f t="shared" si="2"/>
        <v>5.9329697795955463</v>
      </c>
      <c r="I6" s="3">
        <f t="shared" si="3"/>
        <v>1.7805248936507823</v>
      </c>
      <c r="J6" s="3">
        <f t="shared" si="4"/>
        <v>0.16854965340278044</v>
      </c>
    </row>
    <row r="7" spans="1:10" x14ac:dyDescent="0.25">
      <c r="A7">
        <v>4</v>
      </c>
      <c r="B7" s="3">
        <v>18.611000000000001</v>
      </c>
      <c r="C7" s="3">
        <v>0.13900000000000001</v>
      </c>
      <c r="D7">
        <v>71</v>
      </c>
      <c r="F7" s="4">
        <f t="shared" si="0"/>
        <v>3.1583730970234044E-3</v>
      </c>
      <c r="G7" s="4">
        <f t="shared" si="1"/>
        <v>7.8959327425585105E-2</v>
      </c>
      <c r="H7" s="4">
        <f t="shared" si="2"/>
        <v>5.9210406725744145</v>
      </c>
      <c r="I7" s="3">
        <f t="shared" si="3"/>
        <v>1.7785122227330068</v>
      </c>
      <c r="J7" s="3">
        <f t="shared" si="4"/>
        <v>0.1688892300017269</v>
      </c>
    </row>
    <row r="8" spans="1:10" x14ac:dyDescent="0.25">
      <c r="A8">
        <v>5</v>
      </c>
      <c r="B8" s="3">
        <v>18.591999999999999</v>
      </c>
      <c r="C8" s="3">
        <v>0.158</v>
      </c>
      <c r="D8">
        <v>80</v>
      </c>
      <c r="F8" s="4">
        <f t="shared" si="0"/>
        <v>3.5900931606453082E-3</v>
      </c>
      <c r="G8" s="4">
        <f t="shared" si="1"/>
        <v>8.9752329016132698E-2</v>
      </c>
      <c r="H8" s="4">
        <f t="shared" si="2"/>
        <v>5.9102476709838676</v>
      </c>
      <c r="I8" s="3">
        <f t="shared" si="3"/>
        <v>1.7766877376437979</v>
      </c>
      <c r="J8" s="3">
        <f t="shared" si="4"/>
        <v>0.16919764714928298</v>
      </c>
    </row>
    <row r="9" spans="1:10" x14ac:dyDescent="0.25">
      <c r="A9">
        <v>6</v>
      </c>
      <c r="B9" s="3">
        <v>18.574999999999999</v>
      </c>
      <c r="C9" s="3">
        <v>0.17499999999999999</v>
      </c>
      <c r="D9">
        <v>89</v>
      </c>
      <c r="F9" s="4">
        <f t="shared" si="0"/>
        <v>3.9763690070438538E-3</v>
      </c>
      <c r="G9" s="4">
        <f t="shared" si="1"/>
        <v>9.9409225176096336E-2</v>
      </c>
      <c r="H9" s="4">
        <f t="shared" si="2"/>
        <v>5.9005907748239039</v>
      </c>
      <c r="I9" s="3">
        <f t="shared" si="3"/>
        <v>1.7750524772249525</v>
      </c>
      <c r="J9" s="3">
        <f t="shared" si="4"/>
        <v>0.16947455571172768</v>
      </c>
    </row>
    <row r="10" spans="1:10" x14ac:dyDescent="0.25">
      <c r="A10">
        <v>7</v>
      </c>
      <c r="B10" s="3">
        <v>18.559999999999999</v>
      </c>
      <c r="C10" s="3">
        <v>0.19</v>
      </c>
      <c r="D10">
        <v>97</v>
      </c>
      <c r="F10" s="4">
        <f t="shared" si="0"/>
        <v>4.3172006362190412E-3</v>
      </c>
      <c r="G10" s="4">
        <f t="shared" si="1"/>
        <v>0.10793001590547603</v>
      </c>
      <c r="H10" s="4">
        <f t="shared" si="2"/>
        <v>5.8920699840945243</v>
      </c>
      <c r="I10" s="3">
        <f t="shared" si="3"/>
        <v>1.7736073763462934</v>
      </c>
      <c r="J10" s="3">
        <f t="shared" si="4"/>
        <v>0.16971964058462843</v>
      </c>
    </row>
    <row r="11" spans="1:10" x14ac:dyDescent="0.25">
      <c r="A11">
        <v>8</v>
      </c>
      <c r="B11" s="3">
        <v>18.545999999999999</v>
      </c>
      <c r="C11" s="3">
        <v>0.20399999999999999</v>
      </c>
      <c r="D11">
        <v>104</v>
      </c>
      <c r="F11" s="4">
        <f t="shared" si="0"/>
        <v>4.6353101567825497E-3</v>
      </c>
      <c r="G11" s="4">
        <f t="shared" si="1"/>
        <v>0.11588275391956374</v>
      </c>
      <c r="H11" s="4">
        <f t="shared" si="2"/>
        <v>5.8841172460804358</v>
      </c>
      <c r="I11" s="3">
        <f t="shared" si="3"/>
        <v>1.7722567287949889</v>
      </c>
      <c r="J11" s="3">
        <f t="shared" si="4"/>
        <v>0.16994902687673774</v>
      </c>
    </row>
    <row r="12" spans="1:10" x14ac:dyDescent="0.25">
      <c r="A12">
        <v>9</v>
      </c>
      <c r="B12" s="3">
        <v>18.532</v>
      </c>
      <c r="C12" s="3">
        <v>0.218</v>
      </c>
      <c r="D12">
        <v>111</v>
      </c>
      <c r="F12" s="4">
        <f t="shared" si="0"/>
        <v>4.9534196773460583E-3</v>
      </c>
      <c r="G12" s="4">
        <f t="shared" si="1"/>
        <v>0.12383549193365145</v>
      </c>
      <c r="H12" s="4">
        <f t="shared" si="2"/>
        <v>5.8761645080663483</v>
      </c>
      <c r="I12" s="3">
        <f t="shared" si="3"/>
        <v>1.7709042545273486</v>
      </c>
      <c r="J12" s="3">
        <f t="shared" si="4"/>
        <v>0.17017903406674142</v>
      </c>
    </row>
    <row r="13" spans="1:10" x14ac:dyDescent="0.25">
      <c r="A13">
        <v>10</v>
      </c>
      <c r="B13" s="3">
        <v>18.521000000000001</v>
      </c>
      <c r="C13" s="3">
        <v>0.22900000000000001</v>
      </c>
      <c r="D13">
        <v>117</v>
      </c>
      <c r="F13" s="4">
        <f t="shared" si="0"/>
        <v>5.2033628720745293E-3</v>
      </c>
      <c r="G13" s="4">
        <f t="shared" si="1"/>
        <v>0.13008407180186324</v>
      </c>
      <c r="H13" s="4">
        <f t="shared" si="2"/>
        <v>5.8699159281981368</v>
      </c>
      <c r="I13" s="3">
        <f t="shared" si="3"/>
        <v>1.7698403114543289</v>
      </c>
      <c r="J13" s="3">
        <f t="shared" si="4"/>
        <v>0.17036019122457274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 Method (Periods 2 &amp; 8)</vt:lpstr>
      <vt:lpstr>Mass Method (Periods 5 &amp; 6)</vt:lpstr>
      <vt:lpstr>Example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Campbell</dc:creator>
  <cp:lastModifiedBy>Andrew Martin</cp:lastModifiedBy>
  <dcterms:created xsi:type="dcterms:W3CDTF">2020-05-04T14:41:28Z</dcterms:created>
  <dcterms:modified xsi:type="dcterms:W3CDTF">2020-05-09T00:43:56Z</dcterms:modified>
</cp:coreProperties>
</file>