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Bootcamp\Module 1\"/>
    </mc:Choice>
  </mc:AlternateContent>
  <xr:revisionPtr revIDLastSave="0" documentId="13_ncr:1_{81C0C1B9-1381-4978-91C2-C813D4DF1913}" xr6:coauthVersionLast="47" xr6:coauthVersionMax="47" xr10:uidLastSave="{00000000-0000-0000-0000-000000000000}"/>
  <bookViews>
    <workbookView xWindow="-120" yWindow="-120" windowWidth="38640" windowHeight="21240" firstSheet="1" activeTab="1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  <sheet name="Descriptive Statistics" sheetId="11" r:id="rId4"/>
    <sheet name="Edinburgh Research" sheetId="6" r:id="rId5"/>
    <sheet name="PCO Pivot" sheetId="2" r:id="rId6"/>
    <sheet name="Subcategory Statistics" sheetId="4" r:id="rId7"/>
    <sheet name="Outcomes Based on Launched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C13" i="14"/>
  <c r="E13" i="14" s="1"/>
  <c r="E3" i="14"/>
  <c r="E4" i="14"/>
  <c r="E5" i="14"/>
  <c r="E6" i="14"/>
  <c r="E7" i="14"/>
  <c r="E8" i="14"/>
  <c r="E9" i="14"/>
  <c r="E10" i="14"/>
  <c r="E11" i="14"/>
  <c r="E12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1"/>
  <c r="C12" i="11"/>
  <c r="C6" i="11"/>
  <c r="C7" i="11" s="1"/>
  <c r="C5" i="11"/>
  <c r="C11" i="11"/>
  <c r="C4" i="11"/>
  <c r="B12" i="11"/>
  <c r="B14" i="11" s="1"/>
  <c r="B13" i="11"/>
  <c r="B6" i="11"/>
  <c r="B11" i="11"/>
  <c r="B4" i="11"/>
  <c r="B5" i="11"/>
  <c r="B7" i="11" s="1"/>
  <c r="C10" i="11"/>
  <c r="C9" i="11"/>
  <c r="C3" i="11"/>
  <c r="C2" i="11"/>
  <c r="B3" i="11"/>
  <c r="B2" i="11"/>
  <c r="B10" i="11"/>
  <c r="B9" i="11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6" i="6"/>
  <c r="B3" i="6"/>
  <c r="B4" i="6"/>
  <c r="B5" i="6"/>
  <c r="T10" i="1"/>
  <c r="T3" i="1"/>
  <c r="T4" i="1"/>
  <c r="T5" i="1"/>
  <c r="T6" i="1"/>
  <c r="T7" i="1"/>
  <c r="T8" i="1"/>
  <c r="T9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6" i="1"/>
  <c r="O4040" i="1"/>
  <c r="O3892" i="1"/>
  <c r="O3769" i="1"/>
  <c r="O2281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C14" i="11" l="1"/>
</calcChain>
</file>

<file path=xl/sharedStrings.xml><?xml version="1.0" encoding="utf-8"?>
<sst xmlns="http://schemas.openxmlformats.org/spreadsheetml/2006/main" count="33045" uniqueCount="8429">
  <si>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</si>
  <si>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</si>
  <si>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</si>
  <si>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</si>
  <si>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</si>
  <si>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</si>
  <si>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</si>
  <si>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</si>
  <si>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</si>
  <si>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</si>
  <si>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</si>
  <si>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</si>
  <si>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</si>
  <si>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</si>
  <si>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</si>
  <si>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</si>
  <si>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</si>
  <si>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</si>
  <si>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</si>
  <si>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</si>
  <si>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</si>
  <si>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</si>
  <si>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</si>
  <si>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</si>
  <si>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</si>
  <si>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</si>
  <si>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</si>
  <si>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</si>
  <si>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</si>
  <si>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</si>
  <si>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</si>
  <si>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</si>
  <si>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</si>
  <si>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</si>
  <si>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</si>
  <si>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</si>
  <si>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</si>
  <si>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</si>
  <si>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</si>
  <si>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</si>
  <si>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</si>
  <si>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</si>
  <si>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</si>
  <si>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</si>
  <si>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</si>
  <si>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</si>
  <si>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</si>
  <si>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</si>
  <si>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</si>
  <si>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</si>
  <si>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</si>
  <si>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</si>
  <si>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</si>
  <si>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</si>
  <si>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</si>
  <si>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</si>
  <si>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</si>
  <si>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</si>
  <si>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</si>
  <si>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</si>
  <si>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</si>
  <si>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</si>
  <si>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</si>
  <si>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</si>
  <si>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</si>
  <si>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</si>
  <si>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</si>
  <si>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</si>
  <si>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</si>
  <si>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</si>
  <si>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</si>
  <si>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</si>
  <si>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</si>
  <si>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</si>
  <si>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</si>
  <si>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</si>
  <si>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</si>
  <si>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</si>
  <si>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</si>
  <si>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</si>
  <si>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</si>
  <si>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</si>
  <si>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</si>
  <si>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</si>
  <si>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</si>
  <si>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</si>
  <si>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</si>
  <si>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</si>
  <si>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</si>
  <si>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</si>
  <si>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</si>
  <si>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</si>
  <si>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</si>
  <si>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</si>
  <si>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</si>
  <si>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</si>
  <si>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</si>
  <si>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</si>
  <si>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</si>
  <si>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</si>
  <si>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</si>
  <si>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</si>
  <si>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</si>
  <si>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</si>
  <si>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</si>
  <si>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</si>
  <si>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</si>
  <si>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</si>
  <si>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</si>
  <si>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</si>
  <si>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</si>
  <si>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</si>
  <si>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</si>
  <si>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</si>
  <si>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</si>
  <si>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</si>
  <si>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</si>
  <si>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</si>
  <si>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</si>
  <si>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</si>
  <si>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</si>
  <si>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</si>
  <si>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</si>
  <si>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</si>
  <si>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</si>
  <si>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</si>
  <si>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</si>
  <si>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</si>
  <si>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</si>
  <si>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</si>
  <si>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</si>
  <si>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</si>
  <si>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</si>
  <si>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</si>
  <si>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</si>
  <si>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</si>
  <si>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</si>
  <si>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</si>
  <si>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</si>
  <si>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</si>
  <si>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</si>
  <si>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</si>
  <si>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</si>
  <si>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</si>
  <si>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</si>
  <si>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</si>
  <si>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</si>
  <si>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</si>
  <si>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</si>
  <si>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</si>
  <si>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</si>
  <si>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</si>
  <si>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</si>
  <si>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</si>
  <si>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</si>
  <si>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</si>
  <si>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</si>
  <si>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</si>
  <si>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</si>
  <si>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</si>
  <si>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</si>
  <si>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</si>
  <si>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</si>
  <si>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</si>
  <si>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</si>
  <si>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</si>
  <si>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</si>
  <si>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</si>
  <si>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</si>
  <si>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</si>
  <si>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</si>
  <si>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</si>
  <si>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</si>
  <si>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</si>
  <si>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</si>
  <si>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</si>
  <si>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</si>
  <si>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</si>
  <si>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</si>
  <si>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</si>
  <si>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</si>
  <si>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</si>
  <si>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</si>
  <si>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</si>
  <si>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</si>
  <si>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</si>
  <si>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</si>
  <si>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</si>
  <si>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</si>
  <si>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</si>
  <si>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</si>
  <si>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</si>
  <si>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</si>
  <si>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</si>
  <si>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</si>
  <si>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</si>
  <si>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</si>
  <si>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</si>
  <si>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</si>
  <si>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</si>
  <si>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</si>
  <si>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</si>
  <si>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</si>
  <si>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</si>
  <si>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</si>
  <si>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</si>
  <si>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</si>
  <si>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</si>
  <si>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</si>
  <si>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</si>
  <si>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</si>
  <si>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</si>
  <si>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</si>
  <si>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</si>
  <si>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</si>
  <si>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</si>
  <si>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</si>
  <si>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</si>
  <si>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</si>
  <si>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</si>
  <si>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</si>
  <si>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</si>
  <si>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</si>
  <si>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</si>
  <si>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</si>
  <si>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</si>
  <si>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</si>
  <si>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</si>
  <si>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</si>
  <si>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</si>
  <si>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</si>
  <si>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</si>
  <si>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</si>
  <si>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</si>
  <si>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</si>
  <si>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</si>
  <si>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</si>
  <si>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</si>
  <si>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</si>
  <si>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</si>
  <si>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</si>
  <si>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</si>
  <si>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</si>
  <si>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</si>
  <si>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</si>
  <si>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</si>
  <si>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</si>
  <si>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</si>
  <si>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</si>
  <si>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</si>
  <si>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</si>
  <si>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</si>
  <si>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</si>
  <si>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</si>
  <si>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</si>
  <si>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</si>
  <si>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</si>
  <si>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</si>
  <si>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</si>
  <si>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</si>
  <si>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</si>
  <si>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</si>
  <si>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</si>
  <si>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</si>
  <si>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</si>
  <si>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</si>
  <si>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</si>
  <si>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</si>
  <si>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</si>
  <si>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</si>
  <si>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</si>
  <si>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</si>
  <si>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</si>
  <si>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</si>
  <si>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</si>
  <si>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</si>
  <si>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</si>
  <si>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</si>
  <si>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</si>
  <si>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</si>
  <si>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</si>
  <si>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</si>
  <si>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</si>
  <si>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</si>
  <si>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</si>
  <si>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</si>
  <si>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</si>
  <si>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</si>
  <si>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</si>
  <si>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</si>
  <si>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</si>
  <si>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</si>
  <si>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</si>
  <si>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</si>
  <si>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</si>
  <si>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</si>
  <si>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</si>
  <si>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</si>
  <si>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</si>
  <si>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</si>
  <si>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</si>
  <si>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</si>
  <si>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</si>
  <si>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</si>
  <si>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</si>
  <si>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</si>
  <si>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</si>
  <si>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</si>
  <si>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</si>
  <si>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</si>
  <si>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</si>
  <si>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</si>
  <si>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</si>
  <si>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</si>
  <si>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</si>
  <si>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</si>
  <si>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</si>
  <si>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</si>
  <si>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</si>
  <si>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</si>
  <si>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</si>
  <si>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</si>
  <si>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</si>
  <si>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</si>
  <si>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</si>
  <si>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</si>
  <si>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</si>
  <si>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</si>
  <si>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</si>
  <si>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</si>
  <si>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</si>
  <si>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</si>
  <si>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</si>
  <si>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</si>
  <si>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</si>
  <si>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</si>
  <si>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</si>
  <si>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</si>
  <si>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</si>
  <si>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</si>
  <si>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</si>
  <si>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</si>
  <si>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</si>
  <si>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</si>
  <si>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</si>
  <si>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</si>
  <si>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</si>
  <si>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</si>
  <si>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</si>
  <si>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</si>
  <si>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</si>
  <si>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</si>
  <si>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</si>
  <si>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</si>
  <si>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</si>
  <si>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</si>
  <si>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</si>
  <si>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</si>
  <si>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</si>
  <si>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</si>
  <si>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</si>
  <si>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</si>
  <si>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</si>
  <si>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</si>
  <si>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</si>
  <si>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</si>
  <si>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</si>
  <si>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</si>
  <si>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</si>
  <si>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</si>
  <si>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</si>
  <si>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</si>
  <si>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</si>
  <si>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</si>
  <si>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</si>
  <si>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</si>
  <si>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</si>
  <si>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</si>
  <si>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</si>
  <si>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</si>
  <si>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</si>
  <si>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</si>
  <si>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</si>
  <si>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</si>
  <si>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</si>
  <si>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</si>
  <si>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</si>
  <si>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</si>
  <si>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</si>
  <si>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</si>
  <si>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</si>
  <si>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</si>
  <si>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</si>
  <si>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</si>
  <si>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</si>
  <si>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</si>
  <si>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</si>
  <si>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</si>
  <si>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</si>
  <si>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</si>
  <si>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</si>
  <si>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</si>
  <si>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</si>
  <si>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</si>
  <si>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</si>
  <si>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</si>
  <si>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</si>
  <si>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</si>
  <si>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</si>
  <si>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</si>
  <si>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</si>
  <si>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</si>
  <si>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</si>
  <si>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</si>
  <si>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</si>
  <si>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</si>
  <si>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</si>
  <si>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</si>
  <si>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</si>
  <si>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</si>
  <si>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</si>
  <si>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</si>
  <si>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</si>
  <si>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</si>
  <si>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</si>
  <si>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</si>
  <si>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</si>
  <si>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</si>
  <si>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</si>
  <si>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</si>
  <si>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</si>
  <si>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</si>
  <si>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</si>
  <si>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</si>
  <si>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</si>
  <si>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</si>
  <si>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</si>
  <si>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</si>
  <si>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</si>
  <si>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</si>
  <si>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</si>
  <si>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</si>
  <si>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</si>
  <si>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</si>
  <si>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</si>
  <si>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</si>
  <si>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</si>
  <si>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</si>
  <si>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</si>
  <si>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</si>
  <si>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</si>
  <si>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</si>
  <si>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</si>
  <si>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</si>
  <si>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</si>
  <si>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</si>
  <si>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</si>
  <si>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</si>
  <si>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</si>
  <si>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</si>
  <si>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</si>
  <si>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</si>
  <si>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</si>
  <si>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</si>
  <si>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</si>
  <si>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</si>
  <si>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</si>
  <si>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</si>
  <si>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</si>
  <si>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</si>
  <si>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</si>
  <si>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</si>
  <si>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</si>
  <si>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</si>
  <si>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</si>
  <si>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</si>
  <si>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</si>
  <si>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</si>
  <si>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</si>
  <si>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</si>
  <si>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</si>
  <si>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</si>
  <si>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</si>
  <si>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</si>
  <si>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</si>
  <si>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</si>
  <si>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</si>
  <si>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</si>
  <si>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</si>
  <si>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</si>
  <si>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</si>
  <si>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</si>
  <si>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</si>
  <si>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</si>
  <si>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</si>
  <si>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</si>
  <si>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</si>
  <si>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</si>
  <si>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</si>
  <si>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</si>
  <si>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</si>
  <si>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</si>
  <si>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</si>
  <si>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</si>
  <si>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</si>
  <si>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</si>
  <si>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</si>
  <si>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</si>
  <si>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</si>
  <si>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</si>
  <si>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</si>
  <si>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</si>
  <si>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</si>
  <si>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</si>
  <si>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</si>
  <si>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</si>
  <si>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</si>
  <si>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</si>
  <si>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</si>
  <si>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</si>
  <si>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</si>
  <si>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</si>
  <si>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</si>
  <si>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</si>
  <si>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</si>
  <si>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</si>
  <si>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</si>
  <si>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</si>
  <si>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</si>
  <si>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</si>
  <si>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</si>
  <si>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</si>
  <si>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</si>
  <si>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</si>
  <si>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</si>
  <si>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</si>
  <si>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</si>
  <si>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</si>
  <si>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</si>
  <si>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</si>
  <si>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</si>
  <si>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</si>
  <si>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</si>
  <si>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</si>
  <si>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</si>
  <si>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</si>
  <si>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</si>
  <si>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</si>
  <si>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</si>
  <si>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</si>
  <si>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</si>
  <si>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</si>
  <si>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</si>
  <si>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</si>
  <si>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</si>
  <si>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</si>
  <si>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</si>
  <si>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</si>
  <si>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</si>
  <si>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</si>
  <si>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</si>
  <si>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</si>
  <si>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</si>
  <si>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</si>
  <si>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</si>
  <si>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</si>
  <si>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</si>
  <si>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</si>
  <si>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</si>
  <si>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</si>
  <si>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</si>
  <si>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</si>
  <si>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</si>
  <si>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</si>
  <si>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</si>
  <si>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</si>
  <si>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</si>
  <si>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</si>
  <si>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</si>
  <si>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</si>
  <si>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</si>
  <si>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</si>
  <si>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</si>
  <si>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</si>
  <si>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</si>
  <si>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</si>
  <si>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</si>
  <si>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</si>
  <si>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</si>
  <si>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</si>
  <si>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</si>
  <si>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</si>
  <si>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</si>
  <si>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</si>
  <si>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</si>
  <si>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</si>
  <si>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</si>
  <si>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</si>
  <si>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</si>
  <si>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</si>
  <si>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</si>
  <si>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</si>
  <si>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</si>
  <si>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</si>
  <si>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</si>
  <si>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</si>
  <si>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</si>
  <si>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</si>
  <si>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</si>
  <si>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</si>
  <si>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</si>
  <si>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</si>
  <si>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</si>
  <si>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</si>
  <si>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</si>
  <si>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</si>
  <si>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</si>
  <si>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</si>
  <si>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</si>
  <si>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</si>
  <si>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</si>
  <si>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</si>
  <si>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</si>
  <si>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</si>
  <si>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</si>
  <si>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</si>
  <si>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</si>
  <si>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</si>
  <si>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</si>
  <si>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</si>
  <si>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</si>
  <si>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</si>
  <si>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</si>
  <si>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</si>
  <si>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</si>
  <si>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</si>
  <si>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</si>
  <si>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</si>
  <si>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</si>
  <si>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</si>
  <si>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</si>
  <si>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</si>
  <si>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</si>
  <si>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</si>
  <si>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</si>
  <si>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</si>
  <si>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</si>
  <si>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</si>
  <si>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</si>
  <si>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</si>
  <si>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</si>
  <si>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</si>
  <si>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</si>
  <si>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</si>
  <si>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</si>
  <si>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</si>
  <si>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</si>
  <si>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</si>
  <si>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</si>
  <si>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</si>
  <si>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</si>
  <si>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</si>
  <si>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</si>
  <si>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</si>
  <si>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</si>
  <si>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</si>
  <si>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</si>
  <si>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</si>
  <si>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</si>
  <si>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</si>
  <si>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</si>
  <si>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</si>
  <si>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</si>
  <si>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</si>
  <si>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</si>
  <si>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</si>
  <si>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</si>
  <si>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</si>
  <si>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</si>
  <si>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</si>
  <si>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</si>
  <si>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</si>
  <si>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</si>
  <si>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</si>
  <si>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</si>
  <si>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</si>
  <si>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</si>
  <si>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</si>
  <si>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</si>
  <si>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</si>
  <si>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</si>
  <si>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</si>
  <si>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</si>
  <si>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</si>
  <si>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</si>
  <si>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</si>
  <si>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</si>
  <si>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</si>
  <si>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</si>
  <si>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</si>
  <si>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</si>
  <si>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</si>
  <si>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</si>
  <si>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</si>
  <si>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</si>
  <si>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</si>
  <si>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</si>
  <si>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</si>
  <si>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</si>
  <si>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</si>
  <si>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</si>
  <si>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</si>
  <si>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</si>
  <si>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</si>
  <si>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</si>
  <si>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</si>
  <si>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</si>
  <si>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</si>
  <si>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</si>
  <si>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</si>
  <si>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</si>
  <si>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</si>
  <si>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</si>
  <si>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</si>
  <si>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</si>
  <si>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</si>
  <si>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</si>
  <si>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</si>
  <si>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</si>
  <si>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</si>
  <si>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</si>
  <si>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</si>
  <si>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</si>
  <si>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</si>
  <si>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</si>
  <si>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</si>
  <si>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</si>
  <si>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</si>
  <si>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</si>
  <si>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</si>
  <si>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</si>
  <si>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</si>
  <si>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</si>
  <si>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</si>
  <si>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</si>
  <si>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</si>
  <si>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</si>
  <si>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</si>
  <si>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</si>
  <si>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</si>
  <si>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</si>
  <si>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</si>
  <si>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</si>
  <si>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</si>
  <si>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</si>
  <si>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</si>
  <si>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</si>
  <si>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</si>
  <si>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</si>
  <si>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</si>
  <si>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</si>
  <si>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</si>
  <si>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</si>
  <si>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</si>
  <si>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</si>
  <si>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</si>
  <si>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</si>
  <si>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</si>
  <si>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</si>
  <si>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</si>
  <si>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</si>
  <si>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</si>
  <si>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</si>
  <si>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</si>
  <si>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</si>
  <si>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</si>
  <si>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</si>
  <si>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</si>
  <si>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</si>
  <si>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</si>
  <si>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</si>
  <si>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</si>
  <si>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</si>
  <si>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</si>
  <si>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</si>
  <si>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</si>
  <si>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</si>
  <si>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</si>
  <si>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</si>
  <si>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</si>
  <si>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</si>
  <si>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</si>
  <si>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</si>
  <si>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</si>
  <si>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</si>
  <si>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</si>
  <si>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</si>
  <si>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</si>
  <si>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</si>
  <si>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</si>
  <si>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</si>
  <si>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</si>
  <si>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</si>
  <si>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</si>
  <si>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</si>
  <si>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</si>
  <si>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</si>
  <si>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</si>
  <si>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</si>
  <si>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</si>
  <si>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</si>
  <si>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</si>
  <si>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</si>
  <si>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</si>
  <si>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</si>
  <si>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</si>
  <si>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</si>
  <si>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</si>
  <si>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</si>
  <si>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</si>
  <si>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</si>
  <si>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</si>
  <si>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</si>
  <si>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</si>
  <si>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</si>
  <si>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</si>
  <si>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</si>
  <si>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</si>
  <si>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</si>
  <si>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</si>
  <si>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</si>
  <si>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</si>
  <si>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</si>
  <si>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</si>
  <si>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</si>
  <si>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</si>
  <si>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</si>
  <si>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</si>
  <si>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</si>
  <si>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</si>
  <si>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</si>
  <si>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</si>
  <si>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</si>
  <si>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</si>
  <si>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</si>
  <si>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</si>
  <si>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</si>
  <si>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</si>
  <si>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</si>
  <si>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</si>
  <si>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</si>
  <si>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</si>
  <si>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</si>
  <si>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</si>
  <si>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</si>
  <si>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</si>
  <si>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</si>
  <si>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</si>
  <si>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</si>
  <si>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</si>
  <si>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</si>
  <si>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</si>
  <si>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</si>
  <si>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</si>
  <si>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</si>
  <si>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</si>
  <si>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</si>
  <si>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</si>
  <si>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</si>
  <si>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</si>
  <si>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</si>
  <si>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</si>
  <si>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</si>
  <si>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</si>
  <si>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</si>
  <si>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</si>
  <si>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</si>
  <si>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</si>
  <si>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</si>
  <si>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</si>
  <si>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</si>
  <si>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</si>
  <si>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</si>
  <si>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</si>
  <si>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</si>
  <si>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</si>
  <si>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</si>
  <si>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</si>
  <si>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</si>
  <si>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</si>
  <si>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</si>
  <si>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</si>
  <si>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</si>
  <si>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</si>
  <si>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</si>
  <si>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</si>
  <si>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</si>
  <si>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</si>
  <si>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</si>
  <si>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</si>
  <si>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</si>
  <si>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</si>
  <si>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</si>
  <si>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</si>
  <si>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</si>
  <si>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</si>
  <si>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</si>
  <si>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</si>
  <si>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</si>
  <si>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</si>
  <si>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</si>
  <si>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</si>
  <si>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</si>
  <si>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</si>
  <si>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</si>
  <si>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</si>
  <si>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</si>
  <si>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</si>
  <si>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</si>
  <si>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</si>
  <si>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</si>
  <si>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</si>
  <si>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</si>
  <si>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</si>
  <si>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</si>
  <si>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</si>
  <si>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</si>
  <si>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</si>
  <si>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</si>
  <si>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</si>
  <si>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</si>
  <si>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</si>
  <si>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</si>
  <si>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</si>
  <si>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</si>
  <si>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</si>
  <si>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</si>
  <si>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</si>
  <si>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</si>
  <si>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</si>
  <si>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</si>
  <si>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</si>
  <si>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</si>
  <si>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</si>
  <si>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</si>
  <si>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</si>
  <si>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</si>
  <si>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</si>
  <si>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</si>
  <si>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</si>
  <si>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</si>
  <si>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</si>
  <si>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</si>
  <si>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</si>
  <si>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</si>
  <si>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</si>
  <si>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</si>
  <si>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</si>
  <si>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</si>
  <si>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</si>
  <si>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</si>
  <si>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</si>
  <si>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</si>
  <si>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</si>
  <si>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</si>
  <si>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</si>
  <si>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</si>
  <si>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</si>
  <si>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</si>
  <si>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</si>
  <si>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</si>
  <si>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</si>
  <si>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</si>
  <si>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</si>
  <si>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</si>
  <si>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</si>
  <si>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</si>
  <si>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</si>
  <si>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</si>
  <si>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</si>
  <si>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</si>
  <si>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</si>
  <si>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</si>
  <si>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</si>
  <si>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</si>
  <si>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</si>
  <si>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</si>
  <si>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</si>
  <si>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</si>
  <si>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</si>
  <si>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</si>
  <si>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</si>
  <si>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</si>
  <si>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</si>
  <si>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</si>
  <si>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</si>
  <si>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</si>
  <si>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</si>
  <si>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</si>
  <si>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</si>
  <si>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</si>
  <si>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</si>
  <si>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</si>
  <si>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</si>
  <si>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</si>
  <si>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</si>
  <si>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</si>
  <si>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</si>
  <si>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</si>
  <si>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</si>
  <si>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</si>
  <si>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</si>
  <si>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</si>
  <si>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</si>
  <si>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</si>
  <si>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</si>
  <si>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</si>
  <si>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</si>
  <si>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</si>
  <si>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</si>
  <si>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</si>
  <si>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</si>
  <si>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</si>
  <si>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</si>
  <si>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</si>
  <si>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</si>
  <si>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</si>
  <si>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</si>
  <si>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</si>
  <si>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</si>
  <si>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</si>
  <si>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</si>
  <si>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</si>
  <si>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</si>
  <si>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</si>
  <si>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</si>
  <si>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</si>
  <si>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</si>
  <si>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</si>
  <si>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</si>
  <si>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</si>
  <si>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</si>
  <si>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</si>
  <si>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</si>
  <si>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</si>
  <si>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</si>
  <si>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</si>
  <si>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</si>
  <si>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</si>
  <si>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</si>
  <si>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</si>
  <si>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</si>
  <si>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</si>
  <si>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</si>
  <si>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</si>
  <si>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</si>
  <si>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</si>
  <si>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</si>
  <si>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</si>
  <si>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</si>
  <si>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</si>
  <si>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</si>
  <si>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</si>
  <si>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</si>
  <si>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</si>
  <si>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</si>
  <si>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</si>
  <si>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</si>
  <si>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</si>
  <si>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</si>
  <si>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</si>
  <si>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</si>
  <si>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</si>
  <si>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</si>
  <si>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</si>
  <si>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</si>
  <si>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</si>
  <si>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</si>
  <si>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</si>
  <si>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</si>
  <si>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</si>
  <si>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</si>
  <si>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</si>
  <si>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</si>
  <si>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</si>
  <si>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</si>
  <si>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</si>
  <si>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</si>
  <si>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</si>
  <si>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</si>
  <si>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</si>
  <si>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</si>
  <si>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</si>
  <si>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</si>
  <si>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</si>
  <si>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</si>
  <si>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</si>
  <si>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</si>
  <si>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</si>
  <si>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</si>
  <si>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</si>
  <si>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</si>
  <si>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</si>
  <si>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</si>
  <si>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</si>
  <si>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</si>
  <si>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</si>
  <si>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</si>
  <si>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</si>
  <si>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</si>
  <si>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</si>
  <si>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</si>
  <si>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</si>
  <si>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</si>
  <si>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</si>
  <si>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</si>
  <si>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</si>
  <si>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</si>
  <si>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</si>
  <si>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</si>
  <si>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</si>
  <si>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</si>
  <si>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</si>
  <si>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</si>
  <si>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</si>
  <si>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</si>
  <si>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</si>
  <si>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</si>
  <si>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</si>
  <si>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</si>
  <si>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</si>
  <si>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</si>
  <si>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</si>
  <si>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</si>
  <si>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</si>
  <si>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</si>
  <si>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</si>
  <si>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</si>
  <si>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</si>
  <si>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</si>
  <si>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</si>
  <si>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</si>
  <si>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</si>
  <si>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</si>
  <si>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</si>
  <si>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</si>
  <si>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</si>
  <si>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</si>
  <si>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</si>
  <si>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</si>
  <si>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</si>
  <si>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</si>
  <si>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</si>
  <si>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</si>
  <si>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</si>
  <si>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</si>
  <si>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</si>
  <si>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</si>
  <si>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</si>
  <si>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</si>
  <si>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</si>
  <si>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</si>
  <si>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</si>
  <si>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</si>
  <si>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</si>
  <si>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</si>
  <si>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</si>
  <si>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</si>
  <si>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</si>
  <si>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</si>
  <si>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</si>
  <si>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</si>
  <si>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</si>
  <si>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</si>
  <si>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</si>
  <si>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</si>
  <si>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</si>
  <si>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</si>
  <si>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</si>
  <si>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</si>
  <si>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</si>
  <si>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</si>
  <si>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</si>
  <si>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</si>
  <si>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</si>
  <si>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</si>
  <si>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</si>
  <si>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</si>
  <si>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</si>
  <si>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</si>
  <si>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</si>
  <si>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</si>
  <si>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</si>
  <si>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</si>
  <si>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</si>
  <si>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</si>
  <si>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</si>
  <si>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</si>
  <si>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</si>
  <si>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</si>
  <si>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</si>
  <si>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</si>
  <si>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</si>
  <si>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</si>
  <si>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</si>
  <si>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</si>
  <si>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</si>
  <si>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</si>
  <si>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</si>
  <si>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</si>
  <si>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</si>
  <si>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</si>
  <si>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</si>
  <si>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</si>
  <si>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</si>
  <si>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</si>
  <si>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</si>
  <si>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</si>
  <si>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</si>
  <si>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</si>
  <si>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</si>
  <si>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</si>
  <si>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</si>
  <si>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</si>
  <si>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</si>
  <si>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</si>
  <si>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</si>
  <si>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</si>
  <si>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</si>
  <si>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</si>
  <si>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</si>
  <si>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</si>
  <si>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</si>
  <si>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</si>
  <si>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</si>
  <si>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</si>
  <si>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</si>
  <si>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</si>
  <si>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</si>
  <si>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</si>
  <si>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</si>
  <si>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</si>
  <si>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</si>
  <si>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</si>
  <si>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</si>
  <si>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</si>
  <si>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</si>
  <si>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</si>
  <si>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</si>
  <si>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</si>
  <si>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</si>
  <si>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</si>
  <si>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</si>
  <si>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</si>
  <si>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</si>
  <si>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</si>
  <si>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</si>
  <si>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</si>
  <si>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</si>
  <si>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</si>
  <si>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</si>
  <si>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</si>
  <si>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</si>
  <si>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</si>
  <si>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</si>
  <si>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</si>
  <si>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</si>
  <si>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</si>
  <si>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</si>
  <si>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</si>
  <si>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</si>
  <si>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</si>
  <si>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</si>
  <si>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</si>
  <si>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</si>
  <si>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</si>
  <si>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</si>
  <si>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</si>
  <si>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</si>
  <si>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</si>
  <si>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</si>
  <si>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</si>
  <si>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</si>
  <si>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</si>
  <si>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</si>
  <si>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</si>
  <si>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</si>
  <si>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</si>
  <si>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</si>
  <si>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</si>
  <si>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</si>
  <si>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</si>
  <si>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</si>
  <si>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</si>
  <si>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</si>
  <si>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</si>
  <si>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</si>
  <si>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</si>
  <si>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</si>
  <si>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</si>
  <si>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</si>
  <si>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</si>
  <si>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</si>
  <si>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</si>
  <si>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</si>
  <si>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</si>
  <si>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</si>
  <si>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</si>
  <si>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</si>
  <si>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</si>
  <si>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</si>
  <si>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</si>
  <si>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</si>
  <si>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</si>
  <si>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</si>
  <si>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</si>
  <si>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</si>
  <si>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</si>
  <si>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</si>
  <si>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</si>
  <si>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</si>
  <si>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</si>
  <si>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</si>
  <si>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</si>
  <si>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</si>
  <si>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</si>
  <si>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</si>
  <si>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</si>
  <si>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</si>
  <si>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</si>
  <si>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</si>
  <si>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</si>
  <si>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</si>
  <si>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</si>
  <si>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</si>
  <si>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</si>
  <si>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</si>
  <si>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</si>
  <si>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</si>
  <si>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</si>
  <si>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</si>
  <si>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</si>
  <si>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</si>
  <si>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</si>
  <si>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</si>
  <si>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</si>
  <si>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</si>
  <si>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</si>
  <si>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</si>
  <si>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</si>
  <si>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</si>
  <si>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</si>
  <si>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</si>
  <si>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</si>
  <si>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</si>
  <si>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</si>
  <si>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</si>
  <si>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</si>
  <si>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</si>
  <si>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</si>
  <si>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</si>
  <si>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</si>
  <si>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</si>
  <si>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</si>
  <si>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</si>
  <si>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</si>
  <si>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</si>
  <si>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</si>
  <si>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</si>
  <si>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</si>
  <si>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</si>
  <si>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</si>
  <si>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</si>
  <si>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</si>
  <si>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</si>
  <si>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</si>
  <si>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</si>
  <si>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</si>
  <si>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</si>
  <si>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</si>
  <si>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</si>
  <si>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</si>
  <si>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</si>
  <si>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</si>
  <si>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</si>
  <si>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</si>
  <si>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</si>
  <si>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</si>
  <si>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</si>
  <si>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</si>
  <si>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</si>
  <si>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</si>
  <si>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</si>
  <si>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</si>
  <si>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</si>
  <si>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</si>
  <si>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</si>
  <si>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</si>
  <si>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</si>
  <si>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</si>
  <si>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</si>
  <si>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</si>
  <si>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</si>
  <si>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</si>
  <si>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</si>
  <si>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</si>
  <si>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</si>
  <si>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</si>
  <si>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</si>
  <si>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</si>
  <si>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</si>
  <si>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</si>
  <si>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</si>
  <si>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</si>
  <si>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</si>
  <si>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</si>
  <si>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</si>
  <si>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</si>
  <si>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</si>
  <si>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</si>
  <si>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</si>
  <si>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</si>
  <si>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</si>
  <si>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</si>
  <si>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</si>
  <si>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</si>
  <si>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</si>
  <si>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</si>
  <si>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</si>
  <si>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</si>
  <si>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</si>
  <si>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</si>
  <si>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</si>
  <si>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</si>
  <si>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</si>
  <si>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</si>
  <si>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</si>
  <si>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</si>
  <si>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</si>
  <si>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</si>
  <si>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</si>
  <si>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</si>
  <si>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</si>
  <si>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</si>
  <si>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</si>
  <si>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</si>
  <si>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</si>
  <si>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</si>
  <si>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</si>
  <si>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</si>
  <si>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</si>
  <si>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</si>
  <si>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</si>
  <si>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</si>
  <si>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</si>
  <si>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</si>
  <si>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</si>
  <si>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</si>
  <si>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</si>
  <si>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</si>
  <si>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</si>
  <si>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</si>
  <si>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</si>
  <si>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</si>
  <si>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</si>
  <si>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</si>
  <si>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</si>
  <si>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</si>
  <si>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</si>
  <si>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</si>
  <si>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</si>
  <si>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</si>
  <si>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</si>
  <si>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</si>
  <si>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</si>
  <si>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</si>
  <si>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</si>
  <si>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</si>
  <si>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</si>
  <si>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</si>
  <si>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</si>
  <si>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</si>
  <si>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</si>
  <si>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</si>
  <si>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</si>
  <si>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</si>
  <si>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</si>
  <si>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</si>
  <si>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</si>
  <si>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</si>
  <si>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</si>
  <si>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</si>
  <si>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</si>
  <si>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</si>
  <si>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</si>
  <si>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</si>
  <si>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</si>
  <si>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</si>
  <si>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</si>
  <si>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</si>
  <si>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</si>
  <si>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</si>
  <si>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</si>
  <si>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</si>
  <si>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</si>
  <si>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</si>
  <si>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</si>
  <si>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</si>
  <si>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</si>
  <si>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</si>
  <si>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</si>
  <si>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</si>
  <si>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</si>
  <si>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</si>
  <si>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</si>
  <si>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</si>
  <si>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</si>
  <si>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</si>
  <si>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</si>
  <si>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</si>
  <si>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</si>
  <si>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</si>
  <si>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</si>
  <si>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</si>
  <si>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</si>
  <si>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</si>
  <si>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</si>
  <si>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</si>
  <si>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</si>
  <si>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</si>
  <si>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</si>
  <si>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</si>
  <si>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</si>
  <si>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</si>
  <si>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</si>
  <si>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</si>
  <si>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</si>
  <si>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</si>
  <si>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</si>
  <si>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</si>
  <si>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</si>
  <si>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</si>
  <si>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</si>
  <si>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</si>
  <si>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</si>
  <si>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</si>
  <si>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</si>
  <si>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</si>
  <si>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</si>
  <si>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</si>
  <si>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</si>
  <si>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</si>
  <si>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</si>
  <si>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</si>
  <si>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</si>
  <si>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</si>
  <si>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</si>
  <si>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</si>
  <si>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</si>
  <si>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</si>
  <si>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</si>
  <si>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</si>
  <si>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</si>
  <si>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</si>
  <si>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</si>
  <si>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</si>
  <si>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</si>
  <si>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</si>
  <si>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</si>
  <si>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</si>
  <si>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</si>
  <si>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</si>
  <si>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</si>
  <si>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</si>
  <si>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</si>
  <si>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</si>
  <si>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</si>
  <si>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</si>
  <si>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</si>
  <si>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</si>
  <si>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</si>
  <si>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</si>
  <si>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</si>
  <si>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</si>
  <si>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</si>
  <si>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</si>
  <si>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</si>
  <si>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</si>
  <si>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</si>
  <si>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</si>
  <si>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</si>
  <si>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</si>
  <si>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</si>
  <si>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</si>
  <si>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</si>
  <si>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</si>
  <si>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</si>
  <si>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</si>
  <si>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</si>
  <si>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</si>
  <si>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</si>
  <si>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</si>
  <si>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</si>
  <si>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</si>
  <si>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</si>
  <si>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</si>
  <si>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</si>
  <si>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</si>
  <si>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</si>
  <si>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</si>
  <si>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</si>
  <si>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</si>
  <si>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</si>
  <si>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</si>
  <si>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</si>
  <si>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</si>
  <si>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</si>
  <si>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</si>
  <si>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</si>
  <si>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</si>
  <si>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</si>
  <si>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</si>
  <si>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</si>
  <si>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</si>
  <si>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</si>
  <si>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</si>
  <si>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</si>
  <si>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</si>
  <si>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</si>
  <si>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</si>
  <si>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</si>
  <si>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</si>
  <si>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</si>
  <si>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</si>
  <si>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</si>
  <si>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</si>
  <si>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</si>
  <si>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</si>
  <si>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</si>
  <si>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</si>
  <si>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</si>
  <si>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</si>
  <si>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</si>
  <si>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</si>
  <si>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</si>
  <si>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</si>
  <si>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</si>
  <si>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</si>
  <si>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</si>
  <si>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</si>
  <si>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</si>
  <si>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</si>
  <si>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</si>
  <si>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</si>
  <si>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</si>
  <si>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</si>
  <si>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</si>
  <si>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</si>
  <si>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</si>
  <si>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</si>
  <si>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</si>
  <si>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</si>
  <si>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</si>
  <si>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</si>
  <si>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</si>
  <si>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</si>
  <si>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</si>
  <si>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</si>
  <si>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</si>
  <si>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</si>
  <si>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</si>
  <si>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</si>
  <si>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</si>
  <si>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</si>
  <si>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</si>
  <si>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</si>
  <si>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</si>
  <si>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</si>
  <si>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</si>
  <si>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</si>
  <si>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</si>
  <si>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</si>
  <si>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</si>
  <si>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</si>
  <si>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</si>
  <si>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</si>
  <si>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</si>
  <si>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</si>
  <si>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</si>
  <si>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</si>
  <si>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</si>
  <si>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</si>
  <si>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</si>
  <si>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</si>
  <si>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</si>
  <si>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</si>
  <si>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</si>
  <si>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</si>
  <si>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</si>
  <si>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</si>
  <si>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</si>
  <si>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</si>
  <si>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</si>
  <si>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</si>
  <si>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</si>
  <si>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</si>
  <si>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</si>
  <si>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</si>
  <si>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</si>
  <si>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</si>
  <si>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</si>
  <si>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</si>
  <si>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</si>
  <si>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</si>
  <si>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</si>
  <si>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</si>
  <si>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</si>
  <si>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</si>
  <si>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</si>
  <si>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</si>
  <si>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</si>
  <si>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</si>
  <si>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</si>
  <si>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</si>
  <si>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</si>
  <si>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</si>
  <si>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</si>
  <si>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</si>
  <si>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</si>
  <si>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</si>
  <si>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</si>
  <si>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</si>
  <si>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</si>
  <si>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</si>
  <si>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</si>
  <si>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</si>
  <si>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</si>
  <si>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</si>
  <si>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</si>
  <si>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</si>
  <si>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</si>
  <si>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</si>
  <si>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</si>
  <si>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</si>
  <si>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</si>
  <si>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</si>
  <si>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</si>
  <si>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</si>
  <si>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</si>
  <si>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</si>
  <si>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</si>
  <si>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</si>
  <si>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</si>
  <si>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</si>
  <si>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</si>
  <si>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</si>
  <si>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</si>
  <si>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</si>
  <si>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</si>
  <si>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</si>
  <si>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</si>
  <si>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</si>
  <si>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</si>
  <si>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</si>
  <si>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</si>
  <si>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</si>
  <si>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</si>
  <si>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</si>
  <si>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</si>
  <si>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</si>
  <si>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</si>
  <si>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</si>
  <si>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</si>
  <si>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</si>
  <si>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</si>
  <si>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</si>
  <si>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</si>
  <si>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</si>
  <si>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</si>
  <si>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</si>
  <si>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</si>
  <si>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</si>
  <si>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</si>
  <si>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</si>
  <si>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</si>
  <si>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</si>
  <si>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</si>
  <si>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</si>
  <si>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</si>
  <si>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</si>
  <si>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</si>
  <si>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</si>
  <si>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</si>
  <si>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</si>
  <si>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</si>
  <si>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</si>
  <si>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</si>
  <si>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</si>
  <si>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</si>
  <si>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</si>
  <si>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</si>
  <si>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</si>
  <si>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</si>
  <si>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</si>
  <si>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</si>
  <si>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</si>
  <si>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</si>
  <si>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</si>
  <si>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</si>
  <si>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</si>
  <si>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</si>
  <si>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</si>
  <si>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</si>
  <si>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</si>
  <si>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</si>
  <si>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</si>
  <si>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</si>
  <si>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</si>
  <si>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</si>
  <si>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</si>
  <si>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</si>
  <si>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</si>
  <si>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</si>
  <si>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</si>
  <si>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</si>
  <si>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</si>
  <si>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</si>
  <si>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</si>
  <si>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</si>
  <si>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</si>
  <si>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</si>
  <si>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</si>
  <si>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</si>
  <si>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</si>
  <si>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</si>
  <si>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</si>
  <si>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</si>
  <si>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</si>
  <si>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</si>
  <si>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</si>
  <si>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</si>
  <si>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</si>
  <si>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</si>
  <si>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</si>
  <si>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</si>
  <si>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</si>
  <si>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</si>
  <si>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</si>
  <si>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</si>
  <si>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</si>
  <si>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</si>
  <si>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</si>
  <si>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</si>
  <si>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</si>
  <si>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</si>
  <si>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</si>
  <si>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</si>
  <si>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</si>
  <si>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</si>
  <si>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</si>
  <si>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</si>
  <si>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</si>
  <si>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</si>
  <si>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</si>
  <si>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</si>
  <si>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</si>
  <si>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</si>
  <si>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</si>
  <si>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</si>
  <si>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</si>
  <si>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</si>
  <si>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</si>
  <si>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</si>
  <si>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</si>
  <si>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</si>
  <si>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</si>
  <si>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</si>
  <si>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</si>
  <si>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</si>
  <si>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</si>
  <si>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</si>
  <si>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</si>
  <si>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</si>
  <si>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</si>
  <si>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</si>
  <si>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</si>
  <si>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</si>
  <si>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</si>
  <si>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</si>
  <si>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</si>
  <si>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</si>
  <si>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</si>
  <si>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</si>
  <si>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</si>
  <si>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</si>
  <si>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</si>
  <si>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</si>
  <si>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</si>
  <si>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</si>
  <si>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</si>
  <si>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</si>
  <si>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</si>
  <si>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</si>
  <si>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</si>
  <si>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</si>
  <si>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</si>
  <si>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</si>
  <si>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</si>
  <si>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</si>
  <si>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</si>
  <si>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</si>
  <si>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</si>
  <si>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</si>
  <si>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</si>
  <si>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</si>
  <si>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</si>
  <si>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</si>
  <si>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</si>
  <si>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</si>
  <si>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</si>
  <si>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</si>
  <si>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</si>
  <si>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</si>
  <si>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</si>
  <si>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</si>
  <si>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</si>
  <si>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</si>
  <si>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</si>
  <si>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</si>
  <si>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</si>
  <si>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</si>
  <si>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</si>
  <si>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</si>
  <si>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</si>
  <si>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</si>
  <si>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</si>
  <si>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</si>
  <si>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</si>
  <si>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</si>
  <si>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</si>
  <si>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</si>
  <si>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</si>
  <si>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</si>
  <si>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</si>
  <si>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</si>
  <si>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</si>
  <si>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</si>
  <si>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</si>
  <si>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</si>
  <si>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</si>
  <si>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</si>
  <si>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</si>
  <si>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</si>
  <si>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</si>
  <si>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</si>
  <si>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</si>
  <si>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</si>
  <si>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</si>
  <si>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</si>
  <si>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</si>
  <si>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</si>
  <si>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</si>
  <si>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</si>
  <si>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</si>
  <si>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</si>
  <si>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</si>
  <si>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</si>
  <si>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</si>
  <si>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</si>
  <si>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</si>
  <si>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</si>
  <si>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</si>
  <si>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</si>
  <si>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</si>
  <si>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</si>
  <si>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</si>
  <si>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</si>
  <si>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</si>
  <si>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</si>
  <si>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</si>
  <si>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</si>
  <si>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</si>
  <si>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</si>
  <si>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</si>
  <si>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</si>
  <si>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</si>
  <si>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</si>
  <si>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</si>
  <si>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</si>
  <si>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</si>
  <si>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</si>
  <si>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</si>
  <si>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</si>
  <si>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</si>
  <si>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</si>
  <si>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</si>
  <si>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</si>
  <si>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</si>
  <si>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</si>
  <si>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</si>
  <si>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</si>
  <si>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</si>
  <si>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</si>
  <si>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</si>
  <si>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</si>
  <si>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</si>
  <si>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</si>
  <si>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</si>
  <si>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</si>
  <si>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</si>
  <si>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</si>
  <si>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</si>
  <si>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</si>
  <si>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</si>
  <si>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</si>
  <si>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</si>
  <si>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</si>
  <si>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</si>
  <si>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</si>
  <si>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</si>
  <si>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</si>
  <si>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</si>
  <si>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</si>
  <si>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</si>
  <si>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</si>
  <si>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</si>
  <si>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</si>
  <si>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</si>
  <si>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</si>
  <si>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</si>
  <si>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</si>
  <si>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</si>
  <si>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</si>
  <si>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</si>
  <si>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</si>
  <si>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</si>
  <si>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</si>
  <si>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</si>
  <si>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</si>
  <si>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</si>
  <si>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</si>
  <si>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</si>
  <si>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</si>
  <si>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</si>
  <si>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</si>
  <si>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</si>
  <si>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</si>
  <si>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</si>
  <si>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</si>
  <si>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</si>
  <si>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</si>
  <si>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</si>
  <si>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</si>
  <si>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</si>
  <si>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</si>
  <si>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</si>
  <si>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</si>
  <si>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</si>
  <si>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</si>
  <si>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</si>
  <si>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</si>
  <si>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</si>
  <si>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</si>
  <si>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</si>
  <si>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</si>
  <si>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</si>
  <si>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</si>
  <si>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</si>
  <si>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</si>
  <si>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</si>
  <si>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</si>
  <si>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</si>
  <si>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</si>
  <si>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</si>
  <si>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</si>
  <si>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</si>
  <si>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</si>
  <si>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</si>
  <si>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</si>
  <si>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</si>
  <si>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</si>
  <si>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</si>
  <si>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</si>
  <si>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</si>
  <si>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</si>
  <si>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</si>
  <si>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</si>
  <si>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</si>
  <si>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</si>
  <si>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</si>
  <si>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</si>
  <si>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</si>
  <si>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</si>
  <si>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</si>
  <si>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</si>
  <si>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</si>
  <si>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</si>
  <si>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</si>
  <si>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</si>
  <si>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</si>
  <si>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</si>
  <si>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</si>
  <si>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</si>
  <si>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</si>
  <si>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</si>
  <si>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</si>
  <si>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</si>
  <si>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</si>
  <si>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</si>
  <si>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</si>
  <si>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</si>
  <si>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</si>
  <si>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</si>
  <si>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</si>
  <si>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</si>
  <si>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</si>
  <si>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</si>
  <si>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</si>
  <si>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</si>
  <si>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</si>
  <si>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</si>
  <si>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</si>
  <si>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</si>
  <si>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</si>
  <si>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</si>
  <si>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</si>
  <si>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</si>
  <si>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</si>
  <si>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</si>
  <si>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</si>
  <si>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</si>
  <si>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</si>
  <si>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</si>
  <si>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</si>
  <si>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</si>
  <si>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</si>
  <si>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</si>
  <si>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</si>
  <si>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</si>
  <si>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</si>
  <si>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</si>
  <si>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</si>
  <si>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</si>
  <si>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</si>
  <si>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</si>
  <si>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</si>
  <si>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</si>
  <si>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</si>
  <si>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</si>
  <si>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</si>
  <si>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</si>
  <si>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</si>
  <si>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</si>
  <si>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</si>
  <si>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</si>
  <si>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</si>
  <si>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</si>
  <si>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</si>
  <si>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</si>
  <si>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</si>
  <si>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</si>
  <si>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</si>
  <si>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</si>
  <si>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</si>
  <si>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</si>
  <si>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</si>
  <si>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</si>
  <si>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</si>
  <si>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</si>
  <si>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</si>
  <si>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</si>
  <si>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</si>
  <si>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</si>
  <si>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</si>
  <si>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</si>
  <si>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</si>
  <si>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</si>
  <si>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</si>
  <si>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</si>
  <si>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</si>
  <si>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</si>
  <si>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</si>
  <si>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</si>
  <si>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</si>
  <si>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</si>
  <si>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</si>
  <si>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</si>
  <si>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</si>
  <si>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</si>
  <si>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</si>
  <si>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</si>
  <si>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</si>
  <si>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</si>
  <si>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</si>
  <si>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</si>
  <si>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</si>
  <si>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</si>
  <si>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</si>
  <si>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</si>
  <si>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</si>
  <si>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</si>
  <si>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</si>
  <si>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</si>
  <si>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</si>
  <si>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</si>
  <si>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</si>
  <si>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</si>
  <si>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</si>
  <si>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</si>
  <si>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</si>
  <si>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</si>
  <si>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</si>
  <si>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</si>
  <si>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</si>
  <si>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</si>
  <si>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</si>
  <si>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</si>
  <si>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</si>
  <si>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</si>
  <si>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</si>
  <si>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</si>
  <si>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</si>
  <si>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</si>
  <si>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</si>
  <si>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</si>
  <si>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</si>
  <si>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</si>
  <si>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</si>
  <si>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</si>
  <si>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</si>
  <si>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</si>
  <si>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</si>
  <si>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</si>
  <si>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</si>
  <si>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</si>
  <si>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</si>
  <si>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</si>
  <si>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</si>
  <si>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</si>
  <si>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</si>
  <si>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</si>
  <si>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</si>
  <si>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</si>
  <si>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</si>
  <si>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</si>
  <si>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</si>
  <si>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</si>
  <si>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</si>
  <si>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</si>
  <si>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</si>
  <si>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</si>
  <si>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</si>
  <si>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</si>
  <si>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</si>
  <si>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</si>
  <si>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</si>
  <si>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</si>
  <si>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</si>
  <si>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</si>
  <si>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</si>
  <si>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</si>
  <si>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</si>
  <si>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</si>
  <si>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</si>
  <si>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</si>
  <si>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</si>
  <si>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</si>
  <si>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</si>
  <si>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</si>
  <si>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</si>
  <si>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</si>
  <si>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</si>
  <si>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</si>
  <si>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</si>
  <si>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</si>
  <si>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</si>
  <si>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</si>
  <si>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</si>
  <si>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</si>
  <si>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</si>
  <si>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</si>
  <si>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</si>
  <si>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</si>
  <si>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</si>
  <si>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</si>
  <si>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</si>
  <si>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</si>
  <si>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</si>
  <si>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</si>
  <si>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</si>
  <si>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</si>
  <si>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</si>
  <si>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</si>
  <si>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</si>
  <si>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</si>
  <si>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</si>
  <si>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</si>
  <si>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</si>
  <si>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</si>
  <si>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</si>
  <si>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</si>
  <si>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</si>
  <si>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</si>
  <si>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</si>
  <si>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</si>
  <si>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</si>
  <si>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</si>
  <si>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</si>
  <si>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</si>
  <si>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</si>
  <si>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</si>
  <si>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</si>
  <si>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</si>
  <si>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</si>
  <si>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</si>
  <si>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</si>
  <si>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</si>
  <si>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</si>
  <si>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</si>
  <si>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</si>
  <si>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</si>
  <si>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</si>
  <si>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</si>
  <si>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</si>
  <si>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</si>
  <si>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</si>
  <si>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</si>
  <si>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</si>
  <si>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</si>
  <si>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</si>
  <si>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</si>
  <si>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</si>
  <si>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</si>
  <si>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</si>
  <si>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</si>
  <si>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</si>
  <si>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</si>
  <si>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</si>
  <si>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</si>
  <si>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</si>
  <si>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</si>
  <si>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</si>
  <si>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</si>
  <si>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</si>
  <si>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</si>
  <si>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</si>
  <si>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</si>
  <si>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</si>
  <si>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</si>
  <si>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</si>
  <si>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</si>
  <si>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</si>
  <si>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</si>
  <si>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</si>
  <si>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</si>
  <si>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</si>
  <si>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</si>
  <si>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</si>
  <si>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</si>
  <si>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</si>
  <si>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</si>
  <si>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</si>
  <si>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</si>
  <si>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</si>
  <si>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</si>
  <si>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</si>
  <si>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</si>
  <si>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</si>
  <si>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</si>
  <si>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</si>
  <si>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</si>
  <si>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</si>
  <si>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</si>
  <si>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</si>
  <si>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</si>
  <si>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</si>
  <si>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</si>
  <si>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</si>
  <si>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</si>
  <si>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</si>
  <si>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</si>
  <si>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</si>
  <si>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</si>
  <si>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</si>
  <si>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</si>
  <si>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</si>
  <si>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</si>
  <si>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</si>
  <si>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</si>
  <si>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</si>
  <si>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</si>
  <si>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</si>
  <si>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</si>
  <si>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</si>
  <si>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</si>
  <si>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</si>
  <si>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</si>
  <si>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</si>
  <si>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</si>
  <si>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</si>
  <si>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</si>
  <si>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</si>
  <si>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</si>
  <si>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</si>
  <si>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</si>
  <si>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</si>
  <si>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</si>
  <si>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</si>
  <si>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</si>
  <si>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</si>
  <si>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</si>
  <si>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</si>
  <si>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</si>
  <si>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</si>
  <si>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</si>
  <si>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</si>
  <si>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</si>
  <si>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</si>
  <si>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</si>
  <si>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</si>
  <si>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</si>
  <si>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</si>
  <si>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</si>
  <si>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</si>
  <si>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</si>
  <si>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</si>
  <si>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</si>
  <si>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</si>
  <si>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</si>
  <si>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</si>
  <si>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</si>
  <si>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</si>
  <si>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</si>
  <si>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</si>
  <si>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</si>
  <si>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</si>
  <si>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</si>
  <si>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</si>
  <si>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</si>
  <si>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</si>
  <si>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</si>
  <si>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</si>
  <si>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</si>
  <si>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</si>
  <si>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</si>
  <si>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</si>
  <si>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</si>
  <si>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</si>
  <si>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</si>
  <si>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</si>
  <si>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</si>
  <si>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</si>
  <si>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</si>
  <si>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</si>
  <si>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</si>
  <si>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</si>
  <si>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</si>
  <si>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</si>
  <si>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</si>
  <si>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</si>
  <si>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</si>
  <si>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</si>
  <si>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</si>
  <si>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</si>
  <si>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</si>
  <si>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</si>
  <si>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</si>
  <si>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</si>
  <si>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</si>
  <si>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</si>
  <si>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</si>
  <si>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</si>
  <si>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</si>
  <si>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</si>
  <si>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</si>
  <si>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</si>
  <si>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</si>
  <si>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</si>
  <si>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</si>
  <si>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</si>
  <si>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</si>
  <si>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</si>
  <si>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</si>
  <si>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</si>
  <si>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</si>
  <si>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</si>
  <si>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</si>
  <si>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</si>
  <si>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</si>
  <si>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</si>
  <si>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</si>
  <si>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</si>
  <si>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</si>
  <si>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</si>
  <si>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</si>
  <si>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</si>
  <si>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</si>
  <si>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</si>
  <si>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</si>
  <si>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</si>
  <si>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</si>
  <si>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</si>
  <si>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</si>
  <si>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</si>
  <si>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</si>
  <si>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</si>
  <si>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</si>
  <si>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</si>
  <si>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</si>
  <si>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</si>
  <si>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</si>
  <si>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</si>
  <si>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</si>
  <si>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</si>
  <si>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</si>
  <si>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</si>
  <si>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</si>
  <si>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</si>
  <si>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</si>
  <si>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</si>
  <si>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</si>
  <si>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</si>
  <si>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</si>
  <si>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</si>
  <si>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</si>
  <si>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</si>
  <si>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</si>
  <si>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</si>
  <si>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</si>
  <si>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</si>
  <si>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</si>
  <si>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</si>
  <si>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</si>
  <si>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</si>
  <si>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</si>
  <si>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</si>
  <si>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</si>
  <si>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</si>
  <si>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</si>
  <si>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</si>
  <si>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</si>
  <si>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</si>
  <si>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</si>
  <si>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</si>
  <si>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</si>
  <si>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</si>
  <si>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</si>
  <si>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</si>
  <si>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</si>
  <si>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</si>
  <si>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</si>
  <si>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</si>
  <si>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</si>
  <si>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</si>
  <si>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</si>
  <si>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</si>
  <si>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</si>
  <si>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</si>
  <si>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</si>
  <si>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</si>
  <si>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</si>
  <si>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</si>
  <si>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</si>
  <si>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</si>
  <si>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</si>
  <si>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</si>
  <si>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</si>
  <si>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</si>
  <si>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</si>
  <si>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</si>
  <si>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</si>
  <si>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</si>
  <si>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</si>
  <si>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</si>
  <si>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</si>
  <si>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</si>
  <si>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</si>
  <si>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</si>
  <si>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</si>
  <si>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</si>
  <si>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</si>
  <si>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</si>
  <si>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</si>
  <si>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</si>
  <si>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</si>
  <si>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</si>
  <si>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</si>
  <si>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</si>
  <si>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</si>
  <si>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</si>
  <si>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</si>
  <si>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</si>
  <si>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</si>
  <si>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</si>
  <si>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</si>
  <si>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</si>
  <si>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</si>
  <si>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</si>
  <si>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</si>
  <si>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</si>
  <si>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</si>
  <si>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</si>
  <si>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</si>
  <si>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</si>
  <si>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</si>
  <si>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</si>
  <si>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</si>
  <si>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</si>
  <si>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</si>
  <si>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</si>
  <si>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</si>
  <si>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</si>
  <si>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</si>
  <si>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</si>
  <si>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</si>
  <si>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</si>
  <si>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</si>
  <si>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</si>
  <si>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</si>
  <si>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</si>
  <si>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</si>
  <si>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</si>
  <si>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</si>
  <si>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</si>
  <si>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</si>
  <si>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</si>
  <si>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</si>
  <si>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</si>
  <si>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</si>
  <si>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</si>
  <si>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</si>
  <si>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</si>
  <si>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</si>
  <si>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</si>
  <si>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</si>
  <si>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</si>
  <si>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</si>
  <si>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</si>
  <si>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</si>
  <si>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</si>
  <si>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</si>
  <si>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</si>
  <si>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</si>
  <si>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</si>
  <si>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</si>
  <si>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</si>
  <si>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</si>
  <si>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</si>
  <si>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</si>
  <si>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</si>
  <si>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</si>
  <si>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</si>
  <si>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</si>
  <si>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</si>
  <si>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</si>
  <si>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</si>
  <si>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</si>
  <si>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</si>
  <si>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</si>
  <si>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</si>
  <si>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</si>
  <si>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</si>
  <si>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</si>
  <si>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</si>
  <si>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</si>
  <si>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</si>
  <si>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</si>
  <si>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</si>
  <si>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</si>
  <si>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</si>
  <si>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</si>
  <si>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</si>
  <si>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</si>
  <si>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</si>
  <si>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</si>
  <si>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</si>
  <si>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</si>
  <si>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</si>
  <si>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</si>
  <si>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</si>
  <si>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</si>
  <si>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</si>
  <si>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</si>
  <si>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</si>
  <si>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</si>
  <si>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</si>
  <si>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</si>
  <si>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</si>
  <si>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</si>
  <si>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</si>
  <si>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</si>
  <si>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</si>
  <si>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</si>
  <si>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</si>
  <si>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</si>
  <si>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</si>
  <si>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</si>
  <si>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</si>
  <si>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</si>
  <si>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</si>
  <si>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</si>
  <si>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</si>
  <si>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</si>
  <si>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</si>
  <si>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</si>
  <si>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</si>
  <si>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</si>
  <si>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</si>
  <si>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</si>
  <si>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</si>
  <si>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</si>
  <si>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</si>
  <si>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</si>
  <si>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</si>
  <si>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</si>
  <si>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</si>
  <si>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</si>
  <si>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</si>
  <si>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</si>
  <si>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</si>
  <si>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</si>
  <si>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</si>
  <si>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</si>
  <si>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</si>
  <si>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</si>
  <si>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</si>
  <si>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</si>
  <si>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</si>
  <si>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</si>
  <si>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</si>
  <si>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</si>
  <si>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</si>
  <si>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</si>
  <si>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</si>
  <si>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</si>
  <si>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</si>
  <si>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</si>
  <si>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</si>
  <si>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</si>
  <si>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</si>
  <si>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</si>
  <si>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</si>
  <si>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</si>
  <si>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</si>
  <si>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</si>
  <si>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</si>
  <si>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</si>
  <si>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</si>
  <si>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</si>
  <si>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</si>
  <si>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</si>
  <si>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</si>
  <si>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</si>
  <si>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</si>
  <si>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</si>
  <si>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</si>
  <si>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</si>
  <si>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</si>
  <si>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</si>
  <si>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</si>
  <si>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</si>
  <si>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</si>
  <si>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</si>
  <si>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</si>
  <si>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</si>
  <si>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</si>
  <si>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</si>
  <si>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</si>
  <si>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</si>
  <si>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</si>
  <si>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</si>
  <si>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</si>
  <si>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</si>
  <si>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</si>
  <si>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</si>
  <si>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</si>
  <si>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</si>
  <si>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</si>
  <si>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</si>
  <si>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</si>
  <si>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</si>
  <si>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</si>
  <si>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</si>
  <si>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</si>
  <si>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</si>
  <si>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</si>
  <si>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</si>
  <si>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</si>
  <si>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</si>
  <si>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</si>
  <si>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</si>
  <si>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</si>
  <si>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</si>
  <si>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</si>
  <si>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</si>
  <si>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</si>
  <si>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</si>
  <si>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</si>
  <si>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</si>
  <si>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</si>
  <si>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</si>
  <si>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</si>
  <si>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</si>
  <si>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</si>
  <si>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</si>
  <si>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</si>
  <si>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</si>
  <si>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</si>
  <si>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</si>
  <si>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</si>
  <si>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</si>
  <si>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</si>
  <si>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</si>
  <si>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</si>
  <si>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</si>
  <si>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</si>
  <si>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</si>
  <si>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</si>
  <si>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</si>
  <si>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</si>
  <si>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</si>
  <si>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</si>
  <si>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</si>
  <si>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</si>
  <si>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</si>
  <si>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</si>
  <si>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</si>
  <si>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</si>
  <si>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</si>
  <si>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</si>
  <si>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</si>
  <si>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</si>
  <si>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</si>
  <si>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</si>
  <si>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</si>
  <si>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</si>
  <si>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</si>
  <si>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</si>
  <si>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</si>
  <si>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</si>
  <si>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</si>
  <si>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</si>
  <si>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</si>
  <si>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</si>
  <si>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</si>
  <si>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</si>
  <si>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</si>
  <si>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</si>
  <si>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</si>
  <si>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</si>
  <si>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</si>
  <si>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</si>
  <si>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</si>
  <si>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</si>
  <si>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</si>
  <si>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</si>
  <si>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</si>
  <si>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</si>
  <si>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</si>
  <si>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</si>
  <si>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</si>
  <si>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</si>
  <si>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</si>
  <si>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</si>
  <si>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</si>
  <si>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</si>
  <si>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</si>
  <si>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</si>
  <si>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</si>
  <si>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</si>
  <si>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</si>
  <si>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</si>
  <si>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</si>
  <si>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</si>
  <si>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</si>
  <si>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</si>
  <si>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</si>
  <si>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</si>
  <si>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</si>
  <si>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</si>
  <si>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</si>
  <si>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</si>
  <si>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</si>
  <si>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</si>
  <si>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</si>
  <si>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</si>
  <si>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</si>
  <si>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</si>
  <si>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</si>
  <si>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</si>
  <si>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</si>
  <si>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</si>
  <si>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</si>
  <si>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</si>
  <si>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</si>
  <si>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</si>
  <si>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</si>
  <si>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</si>
  <si>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</si>
  <si>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</si>
  <si>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</si>
  <si>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</si>
  <si>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</si>
  <si>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</si>
  <si>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</si>
  <si>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</si>
  <si>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</si>
  <si>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</si>
  <si>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</si>
  <si>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</si>
  <si>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</si>
  <si>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</si>
  <si>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</si>
  <si>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</si>
  <si>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</si>
  <si>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</si>
  <si>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</si>
  <si>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</si>
  <si>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</si>
  <si>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</si>
  <si>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</si>
  <si>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</si>
  <si>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</si>
  <si>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</si>
  <si>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</si>
  <si>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</si>
  <si>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</si>
  <si>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</si>
  <si>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</si>
  <si>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</si>
  <si>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</si>
  <si>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</si>
  <si>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</si>
  <si>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</si>
  <si>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</si>
  <si>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</si>
  <si>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</si>
  <si>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</si>
  <si>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</si>
  <si>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</si>
  <si>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</si>
  <si>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</si>
  <si>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</si>
  <si>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</si>
  <si>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</si>
  <si>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</si>
  <si>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</si>
  <si>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</si>
  <si>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</si>
  <si>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</si>
  <si>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</si>
  <si>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</si>
  <si>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</si>
  <si>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</si>
  <si>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</si>
  <si>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</si>
  <si>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</si>
  <si>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</si>
  <si>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</si>
  <si>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</si>
  <si>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</si>
  <si>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</si>
  <si>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</si>
  <si>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</si>
  <si>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</si>
  <si>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</si>
  <si>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</si>
  <si>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</si>
  <si>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</si>
  <si>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</si>
  <si>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</si>
  <si>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</si>
  <si>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</si>
  <si>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</si>
  <si>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</si>
  <si>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</si>
  <si>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</si>
  <si>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</si>
  <si>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</si>
  <si>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</si>
  <si>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</si>
  <si>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</si>
  <si>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</si>
  <si>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</si>
  <si>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</si>
  <si>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</si>
  <si>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</si>
  <si>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</si>
  <si>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</si>
  <si>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</si>
  <si>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</si>
  <si>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</si>
  <si>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</si>
  <si>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</si>
  <si>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</si>
  <si>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</si>
  <si>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</si>
  <si>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</si>
  <si>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</si>
  <si>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</si>
  <si>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</si>
  <si>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</si>
  <si>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</si>
  <si>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</si>
  <si>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</si>
  <si>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</si>
  <si>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</si>
  <si>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</si>
  <si>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</si>
  <si>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</si>
  <si>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</si>
  <si>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</si>
  <si>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</si>
  <si>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</si>
  <si>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</si>
  <si>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</si>
  <si>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</si>
  <si>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</si>
  <si>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</si>
  <si>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</si>
  <si>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</si>
  <si>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</si>
  <si>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</si>
  <si>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</si>
  <si>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</si>
  <si>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</si>
  <si>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</si>
  <si>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</si>
  <si>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</si>
  <si>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</si>
  <si>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</si>
  <si>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</si>
  <si>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</si>
  <si>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</si>
  <si>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</si>
  <si>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</si>
  <si>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</si>
  <si>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</si>
  <si>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</si>
  <si>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</si>
  <si>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</si>
  <si>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</si>
  <si>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</si>
  <si>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</si>
  <si>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</si>
  <si>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</si>
  <si>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</si>
  <si>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</si>
  <si>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</si>
  <si>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</si>
  <si>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</si>
  <si>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</si>
  <si>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</si>
  <si>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</si>
  <si>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</si>
  <si>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</si>
  <si>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</si>
  <si>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</si>
  <si>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</si>
  <si>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</si>
  <si>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</si>
  <si>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</si>
  <si>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</si>
  <si>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</si>
  <si>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</si>
  <si>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</si>
  <si>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</si>
  <si>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</si>
  <si>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</si>
  <si>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</si>
  <si>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</si>
  <si>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</si>
  <si>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</si>
  <si>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</si>
  <si>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</si>
  <si>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</si>
  <si>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</si>
  <si>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</si>
  <si>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</si>
  <si>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</si>
  <si>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</si>
  <si>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</si>
  <si>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</si>
  <si>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</si>
  <si>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</si>
  <si>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</si>
  <si>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</si>
  <si>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</si>
  <si>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</si>
  <si>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</si>
  <si>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</si>
  <si>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</si>
  <si>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</si>
  <si>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</si>
  <si>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</si>
  <si>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</si>
  <si>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</si>
  <si>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</si>
  <si>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</si>
  <si>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</si>
  <si>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</si>
  <si>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</si>
  <si>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</si>
  <si>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</si>
  <si>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</si>
  <si>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</si>
  <si>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</si>
  <si>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</si>
  <si>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</si>
  <si>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</si>
  <si>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</si>
  <si>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</si>
  <si>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</si>
  <si>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</si>
  <si>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</si>
  <si>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</si>
  <si>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</si>
  <si>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</si>
  <si>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</si>
  <si>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</si>
  <si>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</si>
  <si>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</si>
  <si>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</si>
  <si>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</si>
  <si>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</si>
  <si>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</si>
  <si>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</si>
  <si>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</si>
  <si>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</si>
  <si>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</si>
  <si>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</si>
  <si>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</si>
  <si>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</si>
  <si>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</si>
  <si>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</si>
  <si>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</si>
  <si>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</si>
  <si>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</si>
  <si>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</si>
  <si>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</si>
  <si>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</si>
  <si>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</si>
  <si>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</si>
  <si>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</si>
  <si>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</si>
  <si>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</si>
  <si>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</si>
  <si>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</si>
  <si>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</si>
  <si>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</si>
  <si>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</si>
  <si>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</si>
  <si>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</si>
  <si>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</si>
  <si>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</si>
  <si>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</si>
  <si>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</si>
  <si>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</si>
  <si>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</si>
  <si>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</si>
  <si>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</si>
  <si>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</si>
  <si>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</si>
  <si>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</si>
  <si>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</si>
  <si>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</si>
  <si>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</si>
  <si>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</si>
  <si>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</si>
  <si>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</si>
  <si>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</si>
  <si>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</si>
  <si>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</si>
  <si>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</si>
  <si>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</si>
  <si>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</si>
  <si>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</si>
  <si>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</si>
  <si>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</si>
  <si>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</si>
  <si>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</si>
  <si>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</si>
  <si>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</si>
  <si>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</si>
  <si>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</si>
  <si>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</si>
  <si>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</si>
  <si>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</si>
  <si>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</si>
  <si>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</si>
  <si>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</si>
  <si>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</si>
  <si>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</si>
  <si>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</si>
  <si>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</si>
  <si>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</si>
  <si>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</si>
  <si>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</si>
  <si>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</si>
  <si>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</si>
  <si>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</si>
  <si>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</si>
  <si>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</si>
  <si>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</si>
  <si>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</si>
  <si>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</si>
  <si>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</si>
  <si>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</si>
  <si>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</si>
  <si>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</si>
  <si>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</si>
  <si>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</si>
  <si>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</si>
  <si>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</si>
  <si>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</si>
  <si>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</si>
  <si>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</si>
  <si>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</si>
  <si>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</si>
  <si>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</si>
  <si>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</si>
  <si>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</si>
  <si>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</si>
  <si>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</si>
  <si>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</si>
  <si>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</si>
  <si>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</si>
  <si>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</si>
  <si>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</si>
  <si>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</si>
  <si>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</si>
  <si>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</si>
  <si>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</si>
  <si>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</si>
  <si>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</si>
  <si>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</si>
  <si>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</si>
  <si>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</si>
  <si>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</si>
  <si>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</si>
  <si>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</si>
  <si>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</si>
  <si>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</si>
  <si>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</si>
  <si>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</si>
  <si>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</si>
  <si>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</si>
  <si>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</si>
  <si>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</si>
  <si>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</si>
  <si>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</si>
  <si>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</si>
  <si>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</si>
  <si>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</si>
  <si>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</si>
  <si>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</si>
  <si>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</si>
  <si>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</si>
  <si>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</si>
  <si>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</si>
  <si>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</si>
  <si>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</si>
  <si>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</si>
  <si>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</si>
  <si>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</si>
  <si>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</si>
  <si>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</si>
  <si>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</si>
  <si>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</si>
  <si>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</si>
  <si>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</si>
  <si>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</si>
  <si>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</si>
  <si>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</si>
  <si>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</si>
  <si>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</si>
  <si>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</si>
  <si>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</si>
  <si>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</si>
  <si>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</si>
  <si>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</si>
  <si>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</si>
  <si>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</si>
  <si>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</si>
  <si>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</si>
  <si>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</si>
  <si>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</si>
  <si>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</si>
  <si>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</si>
  <si>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</si>
  <si>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</si>
  <si>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</si>
  <si>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</si>
  <si>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</si>
  <si>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</si>
  <si>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</si>
  <si>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</si>
  <si>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</si>
  <si>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</si>
  <si>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</si>
  <si>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</si>
  <si>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</si>
  <si>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</si>
  <si>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</si>
  <si>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</si>
  <si>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</si>
  <si>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</si>
  <si>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</si>
  <si>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</si>
  <si>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</si>
  <si>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</si>
  <si>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</si>
  <si>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</si>
  <si>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</si>
  <si>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</si>
  <si>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</si>
  <si>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</si>
  <si>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</si>
  <si>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</si>
  <si>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</si>
  <si>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</si>
  <si>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</si>
  <si>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</si>
  <si>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</si>
  <si>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</si>
  <si>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</si>
  <si>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</si>
  <si>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</si>
  <si>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</si>
  <si>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</si>
  <si>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</si>
  <si>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</si>
  <si>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</si>
  <si>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</si>
  <si>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</si>
  <si>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</si>
  <si>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</si>
  <si>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</si>
  <si>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</si>
  <si>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</si>
  <si>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</si>
  <si>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</si>
  <si>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</si>
  <si>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</si>
  <si>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</si>
  <si>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</si>
  <si>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</si>
  <si>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</si>
  <si>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</si>
  <si>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</si>
  <si>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</si>
  <si>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</si>
  <si>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</si>
  <si>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</si>
  <si>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</si>
  <si>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</si>
  <si>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</si>
  <si>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</si>
  <si>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</si>
  <si>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</si>
  <si>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</si>
  <si>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</si>
  <si>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</si>
  <si>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</si>
  <si>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</si>
  <si>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</si>
  <si>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</si>
  <si>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</si>
  <si>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</si>
  <si>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</si>
  <si>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</si>
  <si>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</si>
  <si>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</si>
  <si>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</si>
  <si>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</si>
  <si>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</si>
  <si>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</si>
  <si>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</si>
  <si>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</si>
  <si>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</si>
  <si>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</si>
  <si>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</si>
  <si>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</si>
  <si>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</si>
  <si>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</si>
  <si>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</si>
  <si>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</si>
  <si>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</si>
  <si>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</si>
  <si>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</si>
  <si>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</si>
  <si>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</si>
  <si>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</si>
  <si>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</si>
  <si>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</si>
  <si>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</si>
  <si>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</si>
  <si>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</si>
  <si>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</si>
  <si>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</si>
  <si>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</si>
  <si>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</si>
  <si>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</si>
  <si>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</si>
  <si>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</si>
  <si>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</si>
  <si>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</si>
  <si>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</si>
  <si>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</si>
  <si>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</si>
  <si>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</si>
  <si>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</si>
  <si>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</si>
  <si>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</si>
  <si>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</si>
  <si>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</si>
  <si>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</si>
  <si>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</si>
  <si>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</si>
  <si>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</si>
  <si>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</si>
  <si>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</si>
  <si>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</si>
  <si>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</si>
  <si>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</si>
  <si>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</si>
  <si>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</si>
  <si>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</si>
  <si>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</si>
  <si>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</si>
  <si>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</si>
  <si>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</si>
  <si>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</si>
  <si>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</si>
  <si>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</si>
  <si>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</si>
  <si>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</si>
  <si>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</si>
  <si>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</si>
  <si>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</si>
  <si>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</si>
  <si>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</si>
  <si>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</si>
  <si>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</si>
  <si>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</si>
  <si>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</si>
  <si>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</si>
  <si>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</si>
  <si>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</si>
  <si>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</si>
  <si>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</si>
  <si>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</si>
  <si>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</si>
  <si>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</si>
  <si>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</si>
  <si>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</si>
  <si>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</si>
  <si>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</si>
  <si>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</si>
  <si>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</si>
  <si>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</si>
  <si>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</si>
  <si>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</si>
  <si>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</si>
  <si>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</si>
  <si>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</si>
  <si>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</si>
  <si>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</si>
  <si>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</si>
  <si>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</si>
  <si>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</si>
  <si>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</si>
  <si>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</si>
  <si>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</si>
  <si>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</si>
  <si>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</si>
  <si>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</si>
  <si>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</si>
  <si>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</si>
  <si>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</si>
  <si>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</si>
  <si>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</si>
  <si>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</si>
  <si>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</si>
  <si>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</si>
  <si>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</si>
  <si>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</si>
  <si>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</si>
  <si>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</si>
  <si>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</si>
  <si>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</si>
  <si>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</si>
  <si>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</si>
  <si>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</si>
  <si>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</si>
  <si>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</si>
  <si>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</si>
  <si>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</si>
  <si>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</si>
  <si>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</si>
  <si>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</si>
  <si>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</si>
  <si>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</si>
  <si>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</si>
  <si>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</si>
  <si>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</si>
  <si>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</si>
  <si>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</si>
  <si>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</si>
  <si>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</si>
  <si>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</si>
  <si>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</si>
  <si>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</si>
  <si>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</si>
  <si>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</si>
  <si>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</si>
  <si>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</si>
  <si>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</si>
  <si>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</si>
  <si>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</si>
  <si>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</si>
  <si>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</si>
  <si>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</si>
  <si>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</si>
  <si>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</si>
  <si>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</si>
  <si>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</si>
  <si>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</si>
  <si>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</si>
  <si>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</si>
  <si>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</si>
  <si>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</si>
  <si>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</si>
  <si>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</si>
  <si>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</si>
  <si>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</si>
  <si>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</si>
  <si>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</si>
  <si>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</si>
  <si>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</si>
  <si>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</si>
  <si>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</si>
  <si>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</si>
  <si>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</si>
  <si>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</si>
  <si>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</si>
  <si>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</si>
  <si>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</si>
  <si>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</si>
  <si>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</si>
  <si>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</si>
  <si>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</si>
  <si>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</si>
  <si>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</si>
  <si>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</si>
  <si>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</si>
  <si>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</si>
  <si>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</si>
  <si>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</si>
  <si>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</si>
  <si>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</si>
  <si>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</si>
  <si>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</si>
  <si>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</si>
  <si>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</si>
  <si>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</si>
  <si>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</si>
  <si>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</si>
  <si>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</si>
  <si>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</si>
  <si>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</si>
  <si>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</si>
  <si>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</si>
  <si>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</si>
  <si>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</si>
  <si>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</si>
  <si>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</si>
  <si>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</si>
  <si>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</si>
  <si>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</si>
  <si>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</si>
  <si>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</si>
  <si>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</si>
  <si>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</si>
  <si>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</si>
  <si>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</si>
  <si>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</si>
  <si>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</si>
  <si>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</si>
  <si>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</si>
  <si>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</si>
  <si>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</si>
  <si>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</si>
  <si>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</si>
  <si>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</si>
  <si>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</si>
  <si>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</si>
  <si>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</si>
  <si>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</si>
  <si>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</si>
  <si>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</si>
  <si>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</si>
  <si>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</si>
  <si>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</si>
  <si>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</si>
  <si>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</si>
  <si>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</si>
  <si>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</si>
  <si>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</si>
  <si>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</si>
  <si>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</si>
  <si>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</si>
  <si>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</si>
  <si>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</si>
  <si>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</si>
  <si>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</si>
  <si>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</si>
  <si>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</si>
  <si>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</si>
  <si>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</si>
  <si>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</si>
  <si>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</si>
  <si>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</si>
  <si>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</si>
  <si>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</si>
  <si>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</si>
  <si>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</si>
  <si>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</si>
  <si>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</si>
  <si>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</si>
  <si>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</si>
  <si>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</si>
  <si>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</si>
  <si>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</si>
  <si>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</si>
  <si>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</si>
  <si>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</si>
  <si>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</si>
  <si>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</si>
  <si>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</si>
  <si>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</si>
  <si>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</si>
  <si>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</si>
  <si>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</si>
  <si>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</si>
  <si>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</si>
  <si>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</si>
  <si>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</si>
  <si>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</si>
  <si>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</si>
  <si>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</si>
  <si>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</si>
  <si>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</si>
  <si>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</si>
  <si>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</si>
  <si>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</si>
  <si>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</si>
  <si>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</si>
  <si>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</si>
  <si>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</si>
  <si>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</si>
  <si>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</si>
  <si>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</si>
  <si>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</si>
  <si>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</si>
  <si>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</si>
  <si>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</si>
  <si>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</si>
  <si>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</si>
  <si>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</si>
  <si>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</si>
  <si>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</si>
  <si>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</si>
  <si>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</si>
  <si>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</si>
  <si>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</si>
  <si>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</si>
  <si>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</si>
  <si>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</si>
  <si>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</si>
  <si>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</si>
  <si>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</si>
  <si>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</si>
  <si>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</si>
  <si>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</si>
  <si>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</si>
  <si>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</si>
  <si>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</si>
  <si>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</si>
  <si>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</si>
  <si>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</si>
  <si>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</si>
  <si>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</si>
  <si>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</si>
  <si>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</si>
  <si>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</si>
  <si>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</si>
  <si>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</si>
  <si>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</si>
  <si>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</si>
  <si>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</si>
  <si>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</si>
  <si>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</si>
  <si>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</si>
  <si>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</si>
  <si>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</si>
  <si>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</si>
  <si>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</si>
  <si>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</si>
  <si>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</si>
  <si>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</si>
  <si>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</si>
  <si>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</si>
  <si>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</si>
  <si>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</si>
  <si>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</si>
  <si>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</si>
  <si>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</si>
  <si>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</si>
  <si>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</si>
  <si>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</si>
  <si>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</si>
  <si>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</si>
  <si>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</si>
  <si>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</si>
  <si>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</si>
  <si>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</si>
  <si>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</si>
  <si>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</si>
  <si>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</si>
  <si>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</si>
  <si>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</si>
  <si>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</si>
  <si>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</si>
  <si>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</si>
  <si>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</si>
  <si>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</si>
  <si>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</si>
  <si>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</si>
  <si>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</si>
  <si>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</si>
  <si>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</si>
  <si>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</si>
  <si>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</si>
  <si>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</si>
  <si>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</si>
  <si>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</si>
  <si>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</si>
  <si>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</si>
  <si>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</si>
  <si>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</si>
  <si>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</si>
  <si>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</si>
  <si>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</si>
  <si>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</si>
  <si>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</si>
  <si>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</si>
  <si>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</si>
  <si>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</si>
  <si>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</si>
  <si>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</si>
  <si>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</si>
  <si>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</si>
  <si>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</si>
  <si>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</si>
  <si>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</si>
  <si>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</si>
  <si>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</si>
  <si>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</si>
  <si>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</si>
  <si>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</si>
  <si>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</si>
  <si>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</si>
  <si>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</si>
  <si>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</si>
  <si>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</si>
  <si>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</si>
  <si>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</si>
  <si>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</si>
  <si>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</si>
  <si>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</si>
  <si>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</si>
  <si>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</si>
  <si>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</si>
  <si>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</si>
  <si>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</si>
  <si>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</si>
  <si>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</si>
  <si>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</si>
  <si>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</si>
  <si>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</si>
  <si>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</si>
  <si>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</si>
  <si>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</si>
  <si>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</si>
  <si>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</si>
  <si>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</si>
  <si>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</si>
  <si>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</si>
  <si>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</si>
  <si>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</si>
  <si>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</si>
  <si>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</si>
  <si>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</si>
  <si>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</si>
  <si>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</si>
  <si>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</si>
  <si>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</si>
  <si>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</si>
  <si>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</si>
  <si>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</si>
  <si>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</si>
  <si>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</si>
  <si>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</si>
  <si>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</si>
  <si>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</si>
  <si>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</si>
  <si>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</si>
  <si>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</si>
  <si>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</si>
  <si>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</si>
  <si>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</si>
  <si>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</si>
  <si>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</si>
  <si>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</si>
  <si>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</si>
  <si>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</si>
  <si>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</si>
  <si>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</si>
  <si>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</si>
  <si>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</si>
  <si>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</si>
  <si>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</si>
  <si>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</si>
  <si>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</si>
  <si>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</si>
  <si>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</si>
  <si>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</si>
  <si>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</si>
  <si>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</si>
  <si>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</si>
  <si>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</si>
  <si>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</si>
  <si>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</si>
  <si>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</si>
  <si>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</si>
  <si>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</si>
  <si>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</si>
  <si>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</si>
  <si>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</si>
  <si>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</si>
  <si>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</si>
  <si>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</si>
  <si>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</si>
  <si>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</si>
  <si>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</si>
  <si>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</si>
  <si>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</si>
  <si>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</si>
  <si>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</si>
  <si>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</si>
  <si>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</si>
  <si>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</si>
  <si>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</si>
  <si>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</si>
  <si>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</si>
  <si>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</si>
  <si>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</si>
  <si>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</si>
  <si>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</si>
  <si>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</si>
  <si>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</si>
  <si>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</si>
  <si>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</si>
  <si>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</si>
  <si>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</si>
  <si>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</si>
  <si>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</si>
  <si>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</si>
  <si>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</si>
  <si>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</si>
  <si>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</si>
  <si>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</si>
  <si>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</si>
  <si>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</si>
  <si>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</si>
  <si>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</si>
  <si>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</si>
  <si>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</si>
  <si>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</si>
  <si>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</si>
  <si>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</si>
  <si>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</si>
  <si>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</si>
  <si>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</si>
  <si>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</si>
  <si>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</si>
  <si>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</si>
  <si>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</si>
  <si>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</si>
  <si>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</si>
  <si>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</si>
  <si>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</si>
  <si>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</si>
  <si>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</si>
  <si>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</si>
  <si>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</si>
  <si>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</si>
  <si>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</si>
  <si>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</si>
  <si>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</si>
  <si>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</si>
  <si>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</si>
  <si>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</si>
  <si>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</si>
  <si>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</si>
  <si>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</si>
  <si>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</si>
  <si>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</si>
  <si>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</si>
  <si>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</si>
  <si>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</si>
  <si>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</si>
  <si>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</si>
  <si>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</si>
  <si>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</si>
  <si>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</si>
  <si>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</si>
  <si>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</si>
  <si>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</si>
  <si>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</si>
  <si>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</si>
  <si>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</si>
  <si>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</si>
  <si>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</si>
  <si>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</si>
  <si>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</si>
  <si>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</si>
  <si>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</si>
  <si>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</si>
  <si>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</si>
  <si>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</si>
  <si>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</si>
  <si>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</si>
  <si>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</si>
  <si>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</si>
  <si>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</si>
  <si>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</si>
  <si>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</si>
  <si>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</si>
  <si>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</si>
  <si>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</si>
  <si>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</si>
  <si>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</si>
  <si>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</si>
  <si>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</si>
  <si>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</si>
  <si>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</si>
  <si>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</si>
  <si>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</si>
  <si>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</si>
  <si>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</si>
  <si>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</si>
  <si>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</si>
  <si>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</si>
  <si>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</si>
  <si>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</si>
  <si>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</si>
  <si>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</si>
  <si>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</si>
  <si>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</si>
  <si>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</si>
  <si>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</si>
  <si>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</si>
  <si>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</si>
  <si>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</si>
  <si>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</si>
  <si>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</si>
  <si>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</si>
  <si>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</si>
  <si>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</si>
  <si>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</si>
  <si>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</si>
  <si>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</si>
  <si>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</si>
  <si>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</si>
  <si>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</si>
  <si>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</si>
  <si>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</si>
  <si>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</si>
  <si>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</si>
  <si>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</si>
  <si>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</si>
  <si>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</si>
  <si>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</si>
  <si>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</si>
  <si>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</si>
  <si>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</si>
  <si>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</si>
  <si>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</si>
  <si>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</si>
  <si>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</si>
  <si>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</si>
  <si>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</si>
  <si>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</si>
  <si>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</si>
  <si>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</si>
  <si>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</si>
  <si>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</si>
  <si>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</si>
  <si>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</si>
  <si>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</si>
  <si>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</si>
  <si>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</si>
  <si>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</si>
  <si>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</si>
  <si>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</si>
  <si>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</si>
  <si>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</si>
  <si>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</si>
  <si>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</si>
  <si>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</si>
  <si>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</si>
  <si>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</si>
  <si>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</si>
  <si>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</si>
  <si>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</si>
  <si>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</si>
  <si>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</si>
  <si>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</si>
  <si>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</si>
  <si>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</si>
  <si>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</si>
  <si>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</si>
  <si>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</si>
  <si>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</si>
  <si>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</si>
  <si>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</si>
  <si>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</si>
  <si>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</si>
  <si>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</si>
  <si>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</si>
  <si>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</si>
  <si>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</si>
  <si>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</si>
  <si>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</si>
  <si>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</si>
  <si>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</si>
  <si>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</si>
  <si>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</si>
  <si>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</si>
  <si>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</si>
  <si>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</si>
  <si>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</si>
  <si>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</si>
  <si>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</si>
  <si>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</si>
  <si>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</si>
  <si>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</si>
  <si>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</si>
  <si>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</si>
  <si>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</si>
  <si>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</si>
  <si>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</si>
  <si>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</si>
  <si>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</si>
  <si>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</si>
  <si>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</si>
  <si>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</si>
  <si>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</si>
  <si>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</si>
  <si>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</si>
  <si>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</si>
  <si>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</si>
  <si>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</si>
  <si>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</si>
  <si>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</si>
  <si>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</si>
  <si>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</si>
  <si>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</si>
  <si>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</si>
  <si>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</si>
  <si>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</si>
  <si>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</si>
  <si>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</si>
  <si>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</si>
  <si>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</si>
  <si>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</si>
  <si>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</si>
  <si>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</si>
  <si>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</si>
  <si>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</si>
  <si>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</si>
  <si>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</si>
  <si>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</si>
  <si>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</si>
  <si>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</si>
  <si>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</si>
  <si>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</si>
  <si>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</si>
  <si>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</si>
  <si>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</si>
  <si>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</si>
  <si>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</si>
  <si>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</si>
  <si>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</si>
  <si>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</si>
  <si>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</si>
  <si>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</si>
  <si>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</si>
  <si>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</si>
  <si>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</si>
  <si>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</si>
  <si>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</si>
  <si>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</si>
  <si>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</si>
  <si>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</si>
  <si>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</si>
  <si>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</si>
  <si>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</si>
  <si>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</si>
  <si>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</si>
  <si>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</si>
  <si>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</si>
  <si>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</si>
  <si>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</si>
  <si>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</si>
  <si>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</si>
  <si>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</si>
  <si>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</si>
  <si>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</si>
  <si>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</si>
  <si>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</si>
  <si>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</si>
  <si>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</si>
  <si>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</si>
  <si>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</si>
  <si>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</si>
  <si>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</si>
  <si>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</si>
  <si>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</si>
  <si>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</si>
  <si>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</si>
  <si>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</si>
  <si>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</si>
  <si>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</si>
  <si>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</si>
  <si>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</si>
  <si>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</si>
  <si>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</si>
  <si>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</si>
  <si>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</si>
  <si>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</si>
  <si>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</si>
  <si>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</si>
  <si>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</si>
  <si>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</si>
  <si>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</si>
  <si>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</si>
  <si>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</si>
  <si>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</si>
  <si>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</si>
  <si>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</si>
  <si>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</si>
  <si>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</si>
  <si>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</si>
  <si>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</si>
  <si>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</si>
  <si>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</si>
  <si>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</si>
  <si>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</si>
  <si>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</si>
  <si>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</si>
  <si>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</si>
  <si>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</si>
  <si>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</si>
  <si>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</si>
  <si>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</si>
  <si>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</si>
  <si>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</si>
  <si>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</si>
  <si>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</si>
  <si>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</si>
  <si>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</si>
  <si>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</si>
  <si>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</si>
  <si>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</si>
  <si>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</si>
  <si>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</si>
  <si>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</si>
  <si>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</si>
  <si>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</si>
  <si>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</si>
  <si>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</si>
  <si>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</si>
  <si>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</si>
  <si>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</si>
  <si>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</si>
  <si>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</si>
  <si>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</si>
  <si>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</si>
  <si>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</si>
  <si>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</si>
  <si>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</si>
  <si>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</si>
  <si>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</si>
  <si>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</si>
  <si>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</si>
  <si>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</si>
  <si>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</si>
  <si>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</si>
  <si>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</si>
  <si>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</si>
  <si>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</si>
  <si>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</si>
  <si>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</si>
  <si>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</si>
  <si>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</si>
  <si>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</si>
  <si>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</si>
  <si>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</si>
  <si>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</si>
  <si>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</si>
  <si>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</si>
  <si>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</si>
  <si>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</si>
  <si>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</si>
  <si>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</si>
  <si>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</si>
  <si>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</si>
  <si>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</si>
  <si>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</si>
  <si>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</si>
  <si>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</si>
  <si>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</si>
  <si>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</si>
  <si>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</si>
  <si>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</si>
  <si>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</si>
  <si>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</si>
  <si>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</si>
  <si>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</si>
  <si>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</si>
  <si>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</si>
  <si>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</si>
  <si>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</si>
  <si>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</si>
  <si>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</si>
  <si>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</si>
  <si>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</si>
  <si>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</si>
  <si>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</si>
  <si>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</si>
  <si>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</si>
  <si>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</si>
  <si>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</si>
  <si>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</si>
  <si>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</si>
  <si>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</si>
  <si>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</si>
  <si>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</si>
  <si>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</si>
  <si>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</si>
  <si>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</si>
  <si>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</si>
  <si>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</si>
  <si>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</si>
  <si>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</si>
  <si>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</si>
  <si>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</si>
  <si>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</si>
  <si>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</si>
  <si>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</si>
  <si>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</si>
  <si>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</si>
  <si>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</si>
  <si>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</si>
  <si>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</si>
  <si>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</si>
  <si>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</si>
  <si>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</si>
  <si>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</si>
  <si>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</si>
  <si>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</si>
  <si>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</si>
  <si>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</si>
  <si>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</si>
  <si>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</si>
  <si>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</si>
  <si>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</si>
  <si>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</si>
  <si>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</si>
  <si>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</si>
  <si>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</si>
  <si>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</si>
  <si>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</si>
  <si>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</si>
  <si>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</si>
  <si>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</si>
  <si>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</si>
  <si>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</si>
  <si>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</si>
  <si>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</si>
  <si>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</si>
  <si>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</si>
  <si>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</si>
  <si>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</si>
  <si>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</si>
  <si>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</si>
  <si>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</si>
  <si>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</si>
  <si>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</si>
  <si>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</si>
  <si>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</si>
  <si>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</si>
  <si>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</si>
  <si>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</si>
  <si>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</si>
  <si>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</si>
  <si>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</si>
  <si>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</si>
  <si>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</si>
  <si>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</si>
  <si>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</si>
  <si>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</si>
  <si>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</si>
  <si>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</si>
  <si>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</si>
  <si>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</si>
  <si>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</si>
  <si>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</si>
  <si>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</si>
  <si>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</si>
  <si>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</si>
  <si>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</si>
  <si>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</si>
  <si>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</si>
  <si>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</si>
  <si>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</si>
  <si>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</si>
  <si>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</si>
  <si>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</si>
  <si>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</si>
  <si>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</si>
  <si>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</si>
  <si>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</si>
  <si>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</si>
  <si>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</si>
  <si>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</si>
  <si>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</si>
  <si>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</si>
  <si>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</si>
  <si>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</si>
  <si>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</si>
  <si>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</si>
  <si>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</si>
  <si>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</si>
  <si>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</si>
  <si>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</si>
  <si>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</si>
  <si>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</si>
  <si>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</si>
  <si>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</si>
  <si>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</si>
  <si>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</si>
  <si>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</si>
  <si>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</si>
  <si>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</si>
  <si>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</si>
  <si>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</si>
  <si>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</si>
  <si>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</si>
  <si>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</si>
  <si>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</si>
  <si>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</si>
  <si>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</si>
  <si>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</si>
  <si>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</si>
  <si>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</si>
  <si>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</si>
  <si>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</si>
  <si>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</si>
  <si>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</si>
  <si>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</si>
  <si>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</si>
  <si>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</si>
  <si>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</si>
  <si>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</si>
  <si>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</si>
  <si>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</si>
  <si>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</si>
  <si>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</si>
  <si>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</si>
  <si>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</si>
  <si>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</si>
  <si>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</si>
  <si>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</si>
  <si>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</si>
  <si>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</si>
  <si>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</si>
  <si>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</si>
  <si>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</si>
  <si>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</si>
  <si>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</si>
  <si>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</si>
  <si>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</si>
  <si>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</si>
  <si>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</si>
  <si>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</si>
  <si>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</si>
  <si>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</si>
  <si>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</si>
  <si>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</si>
  <si>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</si>
  <si>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</si>
  <si>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</si>
  <si>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</si>
  <si>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</si>
  <si>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</si>
  <si>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</si>
  <si>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</si>
  <si>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</si>
  <si>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</si>
  <si>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</si>
  <si>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</si>
  <si>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</si>
  <si>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</si>
  <si>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</si>
  <si>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</si>
  <si>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</si>
  <si>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</si>
  <si>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</si>
  <si>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</si>
  <si>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</si>
  <si>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</si>
  <si>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</si>
  <si>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</si>
  <si>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</si>
  <si>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</si>
  <si>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</si>
  <si>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</si>
  <si>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</si>
  <si>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</si>
  <si>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</si>
  <si>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</si>
  <si>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</si>
  <si>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</si>
  <si>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</si>
  <si>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</si>
  <si>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</si>
  <si>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</si>
  <si>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</si>
  <si>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</si>
  <si>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</si>
  <si>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</si>
  <si>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</si>
  <si>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</si>
  <si>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</si>
  <si>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</si>
  <si>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</si>
  <si>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</si>
  <si>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</si>
  <si>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</si>
  <si>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</si>
  <si>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</si>
  <si>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</si>
  <si>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</si>
  <si>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</si>
  <si>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</si>
  <si>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</si>
  <si>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</si>
  <si>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</si>
  <si>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</si>
  <si>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</si>
  <si>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</si>
  <si>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</si>
  <si>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</si>
  <si>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</si>
  <si>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</si>
  <si>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</si>
  <si>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</si>
  <si>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</si>
  <si>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</si>
  <si>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</si>
  <si>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</si>
  <si>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</si>
  <si>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</si>
  <si>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</si>
  <si>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</si>
  <si>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</si>
  <si>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</si>
  <si>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</si>
  <si>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</si>
  <si>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</si>
  <si>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</si>
  <si>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</si>
  <si>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</si>
  <si>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</si>
  <si>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</si>
  <si>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</si>
  <si>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</si>
  <si>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</si>
  <si>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</si>
  <si>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</si>
  <si>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</si>
  <si>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</si>
  <si>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</si>
  <si>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</si>
  <si>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</si>
  <si>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</si>
  <si>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</si>
  <si>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</si>
  <si>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</si>
  <si>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</si>
  <si>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</si>
  <si>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</si>
  <si>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</si>
  <si>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</si>
  <si>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</si>
  <si>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</si>
  <si>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</si>
  <si>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</si>
  <si>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</si>
  <si>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</si>
  <si>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</si>
  <si>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</si>
  <si>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</si>
  <si>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</si>
  <si>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</si>
  <si>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</si>
  <si>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</si>
  <si>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</si>
  <si>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</si>
  <si>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</si>
  <si>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</si>
  <si>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</si>
  <si>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</si>
  <si>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</si>
  <si>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</si>
  <si>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</si>
  <si>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</si>
  <si>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</si>
  <si>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</si>
  <si>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</si>
  <si>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</si>
  <si>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</si>
  <si>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</si>
  <si>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</si>
  <si>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</si>
  <si>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</si>
  <si>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</si>
  <si>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</si>
  <si>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</si>
  <si>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</si>
  <si>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</si>
  <si>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</si>
  <si>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</si>
  <si>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</si>
  <si>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</si>
  <si>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</si>
  <si>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</si>
  <si>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</si>
  <si>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</si>
  <si>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</si>
  <si>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</si>
  <si>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</si>
  <si>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</si>
  <si>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</si>
  <si>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</si>
  <si>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</si>
  <si>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</si>
  <si>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</si>
  <si>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</si>
  <si>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</si>
  <si>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</si>
  <si>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</si>
  <si>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</si>
  <si>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</si>
  <si>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</si>
  <si>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</si>
  <si>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</si>
  <si>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</si>
  <si>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</si>
  <si>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</si>
  <si>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</si>
  <si>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</si>
  <si>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</si>
  <si>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</si>
  <si>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</si>
  <si>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</si>
  <si>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</si>
  <si>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</si>
  <si>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</si>
  <si>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</si>
  <si>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</si>
  <si>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</si>
  <si>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</si>
  <si>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</si>
  <si>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</si>
  <si>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</si>
  <si>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</si>
  <si>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</si>
  <si>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</si>
  <si>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</si>
  <si>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</si>
  <si>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</si>
  <si>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</si>
  <si>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</si>
  <si>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</si>
  <si>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</si>
  <si>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</si>
  <si>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</si>
  <si>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</si>
  <si>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</si>
  <si>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</si>
  <si>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</si>
  <si>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</si>
  <si>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</si>
  <si>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</si>
  <si>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</si>
  <si>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</si>
  <si>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</si>
  <si>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</si>
  <si>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</si>
  <si>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</si>
  <si>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</si>
  <si>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</si>
  <si>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</si>
  <si>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</si>
  <si>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</si>
  <si>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</si>
  <si>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</si>
  <si>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</si>
  <si>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</si>
  <si>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</si>
  <si>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</si>
  <si>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</si>
  <si>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</si>
  <si>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</si>
  <si>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</si>
  <si>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</si>
  <si>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</si>
  <si>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</si>
  <si>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</si>
  <si>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</si>
  <si>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</si>
  <si>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</si>
  <si>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</si>
  <si>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</si>
  <si>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</si>
  <si>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</si>
  <si>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</si>
  <si>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</si>
  <si>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</si>
  <si>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</si>
  <si>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</si>
  <si>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</si>
  <si>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</si>
  <si>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</si>
  <si>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</si>
  <si>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</si>
  <si>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</si>
  <si>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</si>
  <si>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</si>
  <si>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</si>
  <si>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</si>
  <si>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</si>
  <si>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</si>
  <si>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</si>
  <si>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</si>
  <si>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</si>
  <si>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</si>
  <si>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</si>
  <si>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</si>
  <si>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</si>
  <si>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</si>
  <si>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</si>
  <si>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</si>
  <si>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</si>
  <si>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</si>
  <si>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</si>
  <si>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</si>
  <si>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</si>
  <si>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</si>
  <si>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</si>
  <si>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</si>
  <si>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</si>
  <si>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</si>
  <si>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</si>
  <si>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</si>
  <si>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</si>
  <si>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</si>
  <si>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</si>
  <si>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</si>
  <si>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</si>
  <si>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</si>
  <si>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</si>
  <si>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</si>
  <si>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</si>
  <si>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</si>
  <si>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</si>
  <si>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</si>
  <si>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</si>
  <si>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</si>
  <si>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</si>
  <si>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</si>
  <si>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</si>
  <si>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</si>
  <si>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</si>
  <si>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</si>
  <si>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</si>
  <si>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</si>
  <si>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</si>
  <si>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</si>
  <si>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</si>
  <si>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</si>
  <si>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</si>
  <si>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</si>
  <si>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</si>
  <si>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</si>
  <si>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</si>
  <si>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</si>
  <si>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</si>
  <si>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</si>
  <si>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</si>
  <si>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</si>
  <si>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</si>
  <si>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</si>
  <si>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</si>
  <si>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</si>
  <si>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</si>
  <si>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</si>
  <si>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</si>
  <si>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</si>
  <si>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</si>
  <si>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</si>
  <si>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</si>
  <si>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</si>
  <si>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</si>
  <si>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</si>
  <si>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</si>
  <si>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</si>
  <si>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</si>
  <si>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</si>
  <si>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</si>
  <si>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</si>
  <si>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</si>
  <si>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</si>
  <si>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</si>
  <si>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</si>
  <si>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</si>
  <si>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</si>
  <si>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</si>
  <si>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</si>
  <si>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</si>
  <si>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</si>
  <si>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</si>
  <si>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</si>
  <si>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</si>
  <si>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</si>
  <si>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</si>
  <si>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</si>
  <si>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</si>
  <si>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</si>
  <si>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</si>
  <si>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</si>
  <si>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</si>
  <si>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</si>
  <si>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</si>
  <si>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</si>
  <si>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</si>
  <si>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</si>
  <si>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</si>
  <si>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</si>
  <si>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</si>
  <si>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</si>
  <si>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</si>
  <si>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</si>
  <si>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</si>
  <si>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</si>
  <si>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</si>
  <si>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</si>
  <si>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</si>
  <si>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</si>
  <si>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</si>
  <si>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</si>
  <si>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</si>
  <si>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</si>
  <si>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</si>
  <si>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</si>
  <si>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</si>
  <si>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</si>
  <si>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</si>
  <si>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</si>
  <si>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</si>
  <si>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</si>
  <si>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</si>
  <si>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</si>
  <si>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</si>
  <si>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</si>
  <si>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</si>
  <si>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</si>
  <si>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</si>
  <si>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</si>
  <si>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</si>
  <si>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</si>
  <si>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</si>
  <si>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</si>
  <si>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</si>
  <si>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</si>
  <si>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</si>
  <si>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</si>
  <si>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</si>
  <si>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</si>
  <si>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</si>
  <si>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</si>
  <si>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</si>
  <si>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</si>
  <si>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</si>
  <si>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</si>
  <si>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</si>
  <si>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</si>
  <si>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</si>
  <si>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</si>
  <si>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</si>
  <si>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</si>
  <si>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</si>
  <si>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</si>
  <si>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</si>
  <si>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</si>
  <si>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</si>
  <si>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</si>
  <si>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</si>
  <si>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</si>
  <si>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</si>
  <si>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</si>
  <si>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</si>
  <si>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</si>
  <si>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</si>
  <si>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</si>
  <si>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</si>
  <si>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</si>
  <si>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</si>
  <si>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</si>
  <si>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</si>
  <si>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</si>
  <si>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</si>
  <si>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</si>
  <si>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</si>
  <si>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</si>
  <si>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</si>
  <si>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</si>
  <si>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</si>
  <si>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</si>
  <si>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</si>
  <si>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</si>
  <si>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</si>
  <si>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</si>
  <si>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</si>
  <si>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</si>
  <si>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</si>
  <si>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</si>
  <si>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</si>
  <si>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</si>
  <si>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</si>
  <si>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</si>
  <si>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</si>
  <si>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</si>
  <si>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</si>
  <si>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</si>
  <si>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</si>
  <si>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</si>
  <si>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</si>
  <si>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</si>
  <si>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</si>
  <si>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</si>
  <si>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</si>
  <si>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</si>
  <si>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</si>
  <si>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</si>
  <si>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</si>
  <si>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</si>
  <si>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</si>
  <si>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</si>
  <si>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</si>
  <si>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</si>
  <si>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</si>
  <si>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</si>
  <si>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</si>
  <si>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</si>
  <si>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</si>
  <si>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</si>
  <si>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</si>
  <si>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</si>
  <si>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</si>
  <si>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</si>
  <si>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</si>
  <si>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</si>
  <si>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</si>
  <si>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</si>
  <si>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</si>
  <si>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</si>
  <si>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</si>
  <si>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</si>
  <si>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</si>
  <si>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</si>
  <si>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</si>
  <si>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</si>
  <si>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</si>
  <si>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</si>
  <si>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</si>
  <si>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</si>
  <si>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</si>
  <si>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</si>
  <si>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</si>
  <si>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</si>
  <si>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</si>
  <si>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</si>
  <si>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</si>
  <si>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</si>
  <si>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</si>
  <si>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</si>
  <si>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</si>
  <si>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</si>
  <si>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</si>
  <si>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</si>
  <si>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</si>
  <si>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</si>
  <si>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</si>
  <si>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</si>
  <si>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</si>
  <si>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</si>
  <si>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</si>
  <si>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</si>
  <si>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</si>
  <si>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</si>
  <si>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</si>
  <si>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</si>
  <si>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</si>
  <si>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</si>
  <si>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</si>
  <si>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</si>
  <si>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</si>
  <si>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</si>
  <si>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</si>
  <si>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</si>
  <si>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</si>
  <si>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</si>
  <si>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</si>
  <si>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</si>
  <si>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</si>
  <si>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</si>
  <si>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</si>
  <si>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</si>
  <si>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</si>
  <si>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</si>
  <si>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</si>
  <si>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</si>
  <si>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</si>
  <si>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</si>
  <si>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</si>
  <si>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</si>
  <si>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</si>
  <si>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</si>
  <si>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</si>
  <si>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</si>
  <si>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</si>
  <si>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</si>
  <si>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</si>
  <si>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</si>
  <si>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</si>
  <si>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</si>
  <si>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</si>
  <si>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</si>
  <si>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</si>
  <si>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</si>
  <si>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</si>
  <si>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</si>
  <si>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</si>
  <si>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</si>
  <si>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</si>
  <si>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</si>
  <si>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</si>
  <si>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</si>
  <si>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</si>
  <si>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</si>
  <si>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</si>
  <si>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</si>
  <si>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</si>
  <si>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</si>
  <si>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</si>
  <si>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</si>
  <si>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</si>
  <si>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</si>
  <si>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</si>
  <si>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</si>
  <si>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</si>
  <si>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</si>
  <si>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</si>
  <si>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</si>
  <si>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</si>
  <si>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</si>
  <si>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</si>
  <si>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</si>
  <si>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</si>
  <si>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</si>
  <si>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</si>
  <si>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</si>
  <si>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</si>
  <si>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</si>
  <si>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</si>
  <si>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</si>
  <si>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</si>
  <si>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</si>
  <si>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</si>
  <si>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</si>
  <si>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</si>
  <si>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</si>
  <si>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</si>
  <si>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</si>
  <si>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</si>
  <si>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</si>
  <si>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</si>
  <si>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</si>
  <si>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</si>
  <si>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</si>
  <si>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</si>
  <si>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</si>
  <si>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</si>
  <si>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</si>
  <si>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</si>
  <si>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</si>
  <si>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</si>
  <si>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</si>
  <si>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</si>
  <si>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</si>
  <si>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</si>
  <si>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</si>
  <si>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</si>
  <si>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</si>
  <si>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</si>
  <si>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</si>
  <si>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</si>
  <si>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</si>
  <si>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</si>
  <si>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</si>
  <si>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</si>
  <si>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</si>
  <si>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</si>
  <si>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</si>
  <si>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</si>
  <si>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</si>
  <si>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</si>
  <si>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</si>
  <si>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</si>
  <si>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</si>
  <si>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</si>
  <si>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</si>
  <si>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</si>
  <si>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</si>
  <si>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</si>
  <si>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</si>
  <si>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</si>
  <si>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</si>
  <si>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</si>
  <si>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</si>
  <si>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</si>
  <si>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</si>
  <si>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</si>
  <si>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</si>
  <si>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</si>
  <si>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</si>
  <si>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</si>
  <si>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</si>
  <si>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</si>
  <si>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</si>
  <si>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</si>
  <si>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</si>
  <si>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</si>
  <si>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</si>
  <si>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</si>
  <si>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</si>
  <si>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</si>
  <si>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</si>
  <si>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</si>
  <si>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</si>
  <si>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</si>
  <si>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</si>
  <si>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</si>
  <si>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</si>
  <si>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</si>
  <si>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</si>
  <si>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</si>
  <si>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</si>
  <si>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</si>
  <si>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</si>
  <si>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</si>
  <si>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</si>
  <si>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</si>
  <si>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</si>
  <si>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</si>
  <si>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</si>
  <si>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</si>
  <si>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</si>
  <si>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</si>
  <si>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</si>
  <si>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</si>
  <si>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</si>
  <si>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</si>
  <si>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</si>
  <si>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</si>
  <si>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</si>
  <si>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</si>
  <si>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</si>
  <si>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</si>
  <si>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</si>
  <si>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</si>
  <si>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</si>
  <si>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</si>
  <si>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</si>
  <si>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</si>
  <si>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</si>
  <si>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</si>
  <si>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</si>
  <si>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</si>
  <si>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</si>
  <si>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</si>
  <si>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</si>
  <si>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</si>
  <si>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</si>
  <si>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</si>
  <si>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</si>
  <si>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</si>
  <si>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</si>
  <si>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</si>
  <si>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</si>
  <si>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</si>
  <si>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</si>
  <si>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</si>
  <si>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</si>
  <si>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</si>
  <si>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</si>
  <si>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</si>
  <si>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</si>
  <si>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</si>
  <si>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</si>
  <si>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</si>
  <si>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</si>
  <si>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</si>
  <si>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</si>
  <si>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</si>
  <si>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</si>
  <si>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</si>
  <si>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</si>
  <si>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</si>
  <si>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</si>
  <si>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</si>
  <si>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</si>
  <si>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</si>
  <si>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</si>
  <si>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</si>
  <si>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</si>
  <si>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</si>
  <si>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</si>
  <si>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</si>
  <si>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</si>
  <si>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</si>
  <si>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</si>
  <si>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</si>
  <si>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</si>
  <si>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</si>
  <si>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</si>
  <si>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</si>
  <si>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</si>
  <si>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</si>
  <si>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</si>
  <si>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</si>
  <si>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</si>
  <si>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</si>
  <si>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</si>
  <si>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</si>
  <si>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</si>
  <si>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</si>
  <si>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</si>
  <si>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</si>
  <si>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</si>
  <si>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</si>
  <si>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</si>
  <si>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</si>
  <si>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</si>
  <si>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</si>
  <si>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</si>
  <si>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</si>
  <si>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</si>
  <si>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</si>
  <si>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</si>
  <si>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</si>
  <si>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</si>
  <si>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</si>
  <si>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</si>
  <si>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</si>
  <si>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</si>
  <si>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</si>
  <si>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</si>
  <si>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</si>
  <si>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</si>
  <si>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</si>
  <si>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</si>
  <si>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</si>
  <si>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</si>
  <si>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</si>
  <si>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</si>
  <si>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</si>
  <si>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</si>
  <si>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</si>
  <si>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</si>
  <si>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</si>
  <si>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</si>
  <si>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</si>
  <si>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</si>
  <si>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</si>
  <si>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</si>
  <si>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</si>
  <si>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</si>
  <si>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</si>
  <si>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</si>
  <si>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</si>
  <si>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</si>
  <si>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</si>
  <si>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</si>
  <si>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</si>
  <si>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</si>
  <si>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</si>
  <si>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</si>
  <si>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</si>
  <si>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</si>
  <si>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</si>
  <si>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</si>
  <si>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</si>
  <si>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</si>
  <si>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</si>
  <si>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</si>
  <si>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</si>
  <si>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</si>
  <si>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</si>
  <si>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</si>
  <si>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</si>
  <si>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</si>
  <si>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</si>
  <si>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</si>
  <si>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</si>
  <si>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</si>
  <si>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</si>
  <si>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</si>
  <si>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</si>
  <si>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</si>
  <si>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</si>
  <si>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</si>
  <si>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</si>
  <si>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</si>
  <si>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</si>
  <si>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</si>
  <si>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</si>
  <si>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</si>
  <si>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</si>
  <si>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</si>
  <si>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</si>
  <si>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</si>
  <si>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</si>
  <si>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</si>
  <si>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</si>
  <si>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</si>
  <si>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</si>
  <si>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</si>
  <si>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</si>
  <si>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</si>
  <si>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</si>
  <si>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</si>
  <si>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</si>
  <si>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</si>
  <si>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</si>
  <si>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</si>
  <si>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</si>
  <si>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</si>
  <si>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</si>
  <si>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</si>
  <si>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</si>
  <si>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</si>
  <si>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</si>
  <si>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</si>
  <si>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</si>
  <si>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</si>
  <si>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</si>
  <si>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</si>
  <si>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</si>
  <si>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</si>
  <si>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</si>
  <si>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</si>
  <si>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</si>
  <si>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</si>
  <si>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</si>
  <si>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</si>
  <si>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</si>
  <si>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</si>
  <si>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</si>
  <si>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</si>
  <si>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</si>
  <si>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</si>
  <si>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</si>
  <si>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</si>
  <si>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</si>
  <si>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</si>
  <si>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</si>
  <si>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</si>
  <si>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</si>
  <si>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</si>
  <si>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</si>
  <si>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</si>
  <si>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</si>
  <si>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</si>
  <si>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</si>
  <si>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</si>
  <si>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</si>
  <si>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</si>
  <si>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</si>
  <si>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</si>
  <si>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</si>
  <si>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</si>
  <si>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</si>
  <si>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</si>
  <si>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</si>
  <si>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</si>
  <si>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</si>
  <si>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</si>
  <si>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</si>
  <si>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</si>
  <si>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</si>
  <si>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</si>
  <si>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</si>
  <si>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</si>
  <si>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</si>
  <si>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</si>
  <si>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</si>
  <si>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</si>
  <si>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</si>
  <si>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</si>
  <si>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</si>
  <si>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</si>
  <si>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</si>
  <si>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</si>
  <si>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</si>
  <si>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</si>
  <si>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</si>
  <si>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</si>
  <si>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</si>
  <si>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</si>
  <si>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</si>
  <si>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</si>
  <si>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</si>
  <si>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</si>
  <si>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</si>
  <si>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</si>
  <si>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</si>
  <si>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</si>
  <si>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</si>
  <si>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</si>
  <si>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</si>
  <si>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</si>
  <si>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</si>
  <si>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</si>
  <si>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</si>
  <si>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</si>
  <si>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</si>
  <si>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</si>
  <si>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</si>
  <si>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</si>
  <si>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</si>
  <si>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</si>
  <si>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</si>
  <si>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</si>
  <si>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</si>
  <si>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</si>
  <si>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</si>
  <si>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</si>
  <si>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</si>
  <si>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</si>
  <si>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</si>
  <si>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</si>
  <si>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</si>
  <si>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</si>
  <si>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</si>
  <si>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</si>
  <si>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</si>
  <si>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</si>
  <si>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</si>
  <si>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</si>
  <si>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</si>
  <si>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</si>
  <si>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</si>
  <si>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</si>
  <si>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</si>
  <si>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</si>
  <si>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</si>
  <si>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</si>
  <si>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</si>
  <si>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</si>
  <si>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</si>
  <si>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</si>
  <si>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</si>
  <si>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</si>
  <si>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</si>
  <si>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</si>
  <si>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</si>
  <si>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</si>
  <si>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</si>
  <si>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</si>
  <si>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</si>
  <si>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</si>
  <si>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</si>
  <si>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</si>
  <si>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</si>
  <si>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</si>
  <si>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</si>
  <si>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</si>
  <si>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</si>
  <si>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</si>
  <si>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</si>
  <si>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</si>
  <si>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</si>
  <si>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</si>
  <si>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</si>
  <si>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</si>
  <si>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</si>
  <si>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</si>
  <si>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</si>
  <si>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</si>
  <si>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</si>
  <si>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</si>
  <si>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</si>
  <si>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</si>
  <si>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</si>
  <si>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</si>
  <si>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</si>
  <si>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</si>
  <si>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</si>
  <si>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</si>
  <si>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</si>
  <si>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</si>
  <si>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</si>
  <si>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</si>
  <si>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</si>
  <si>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</si>
  <si>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</si>
  <si>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</si>
  <si>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</si>
  <si>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</si>
  <si>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</si>
  <si>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</si>
  <si>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</si>
  <si>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</si>
  <si>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</si>
  <si>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</si>
  <si>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</si>
  <si>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</si>
  <si>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</si>
  <si>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</si>
  <si>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</si>
  <si>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</si>
  <si>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</si>
  <si>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</si>
  <si>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</si>
  <si>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</si>
  <si>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</si>
  <si>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</si>
  <si>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</si>
  <si>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</si>
  <si>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</si>
  <si>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</si>
  <si>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</si>
  <si>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</si>
  <si>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</si>
  <si>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</si>
  <si>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</si>
  <si>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</si>
  <si>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</si>
  <si>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</si>
  <si>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</si>
  <si>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</si>
  <si>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</si>
  <si>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</si>
  <si>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</si>
  <si>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</si>
  <si>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</si>
  <si>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</si>
  <si>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</si>
  <si>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</si>
  <si>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</si>
  <si>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</si>
  <si>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</si>
  <si>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</si>
  <si>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</si>
  <si>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</si>
  <si>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</si>
  <si>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</si>
  <si>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</si>
  <si>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</si>
  <si>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</si>
  <si>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</si>
  <si>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</si>
  <si>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</si>
  <si>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</si>
  <si>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</si>
  <si>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</si>
  <si>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</si>
  <si>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</si>
  <si>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</si>
  <si>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</si>
  <si>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</si>
  <si>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</si>
  <si>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</si>
  <si>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</si>
  <si>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</si>
  <si>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</si>
  <si>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</si>
  <si>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</si>
  <si>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</si>
  <si>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</si>
  <si>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</si>
  <si>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</si>
  <si>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</si>
  <si>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</si>
  <si>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</si>
  <si>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</si>
  <si>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</si>
  <si>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</si>
  <si>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</si>
  <si>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</si>
  <si>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</si>
  <si>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</si>
  <si>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</si>
  <si>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</si>
  <si>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</si>
  <si>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</si>
  <si>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</si>
  <si>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</si>
  <si>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</si>
  <si>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</si>
  <si>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</si>
  <si>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</si>
  <si>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</si>
  <si>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</si>
  <si>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</si>
  <si>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</si>
  <si>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</si>
  <si>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</si>
  <si>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</si>
  <si>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</si>
  <si>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</si>
  <si>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</si>
  <si>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</si>
  <si>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</si>
  <si>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</si>
  <si>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</si>
  <si>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</si>
  <si>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</si>
  <si>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</si>
  <si>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</si>
  <si>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</si>
  <si>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</si>
  <si>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</si>
  <si>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</si>
  <si>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</si>
  <si>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</si>
  <si>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</si>
  <si>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</si>
  <si>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</si>
  <si>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</si>
  <si>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</si>
  <si>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</si>
  <si>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</si>
  <si>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</si>
  <si>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</si>
  <si>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</si>
  <si>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</si>
  <si>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</si>
  <si>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</si>
  <si>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</si>
  <si>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</si>
  <si>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</si>
  <si>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</si>
  <si>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</si>
  <si>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</si>
  <si>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</si>
  <si>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</si>
  <si>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</si>
  <si>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</si>
  <si>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</si>
  <si>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</si>
  <si>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</si>
  <si>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</si>
  <si>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</si>
  <si>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</si>
  <si>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</si>
  <si>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</si>
  <si>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</si>
  <si>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</si>
  <si>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</si>
  <si>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</si>
  <si>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</si>
  <si>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</si>
  <si>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</si>
  <si>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</si>
  <si>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</si>
  <si>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</si>
  <si>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</si>
  <si>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</si>
  <si>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</si>
  <si>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</si>
  <si>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</si>
  <si>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</si>
  <si>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</si>
  <si>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</si>
  <si>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</si>
  <si>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</si>
  <si>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</si>
  <si>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</si>
  <si>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</si>
  <si>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</si>
  <si>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</si>
  <si>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</si>
  <si>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</si>
  <si>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</si>
  <si>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</si>
  <si>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</si>
  <si>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</si>
  <si>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</si>
  <si>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</si>
  <si>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</si>
  <si>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</si>
  <si>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</si>
  <si>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</si>
  <si>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</si>
  <si>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</si>
  <si>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</si>
  <si>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</si>
  <si>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</si>
  <si>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</si>
  <si>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</si>
  <si>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</si>
  <si>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</si>
  <si>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</si>
  <si>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</si>
  <si>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</si>
  <si>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</si>
  <si>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</si>
  <si>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</si>
  <si>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</si>
  <si>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</si>
  <si>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</si>
  <si>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</si>
  <si>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</si>
  <si>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</si>
  <si>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</si>
  <si>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</si>
  <si>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</si>
  <si>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</si>
  <si>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</si>
  <si>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</si>
  <si>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</si>
  <si>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</si>
  <si>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</si>
  <si>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</si>
  <si>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</si>
  <si>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</si>
  <si>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</si>
  <si>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</si>
  <si>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</si>
  <si>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</si>
  <si>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</si>
  <si>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</si>
  <si>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</si>
  <si>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</si>
  <si>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</si>
  <si>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</si>
  <si>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</si>
  <si>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</si>
  <si>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</si>
  <si>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</si>
  <si>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</si>
  <si>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</si>
  <si>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</si>
  <si>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</si>
  <si>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</si>
  <si>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</si>
  <si>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</si>
  <si>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</si>
  <si>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</si>
  <si>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</si>
  <si>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</si>
  <si>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</si>
  <si>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</si>
  <si>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</si>
  <si>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</si>
  <si>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</si>
  <si>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</si>
  <si>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</si>
  <si>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</si>
  <si>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</si>
  <si>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</si>
  <si>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</si>
  <si>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</si>
  <si>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</si>
  <si>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</si>
  <si>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</si>
  <si>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</si>
  <si>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</si>
  <si>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</si>
  <si>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</si>
  <si>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</si>
  <si>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</si>
  <si>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</si>
  <si>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</si>
  <si>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</si>
  <si>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</si>
  <si>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</si>
  <si>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</si>
  <si>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</si>
  <si>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</si>
  <si>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</si>
  <si>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</si>
  <si>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</si>
  <si>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</si>
  <si>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</si>
  <si>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</si>
  <si>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</si>
  <si>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</si>
  <si>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</si>
  <si>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</si>
  <si>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</si>
  <si>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</si>
  <si>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</si>
  <si>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</si>
  <si>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</si>
  <si>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</si>
  <si>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</si>
  <si>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</si>
  <si>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</si>
  <si>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</si>
  <si>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</si>
  <si>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</si>
  <si>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</si>
  <si>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</si>
  <si>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</si>
  <si>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</si>
  <si>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</si>
  <si>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</si>
  <si>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</si>
  <si>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</si>
  <si>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</si>
  <si>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</si>
  <si>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</si>
  <si>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</si>
  <si>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</si>
  <si>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</si>
  <si>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</si>
  <si>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</si>
  <si>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</si>
  <si>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</si>
  <si>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</si>
  <si>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</si>
  <si>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</si>
  <si>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</si>
  <si>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</si>
  <si>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</si>
  <si>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</si>
  <si>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</si>
  <si>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</si>
  <si>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</si>
  <si>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</si>
  <si>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</si>
  <si>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</si>
  <si>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</si>
  <si>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</si>
  <si>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</si>
  <si>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</si>
  <si>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</si>
  <si>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</si>
  <si>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</si>
  <si>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</si>
  <si>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</si>
  <si>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</si>
  <si>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</si>
  <si>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</si>
  <si>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</si>
  <si>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</si>
  <si>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</si>
  <si>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</si>
  <si>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</si>
  <si>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</si>
  <si>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</si>
  <si>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</si>
  <si>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</si>
  <si>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</si>
  <si>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</si>
  <si>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</si>
  <si>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</si>
  <si>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</si>
  <si>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</si>
  <si>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</si>
  <si>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</si>
  <si>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</si>
  <si>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</si>
  <si>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</si>
  <si>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</si>
  <si>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</si>
  <si>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</si>
  <si>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</si>
  <si>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</si>
  <si>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</si>
  <si>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</si>
  <si>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</si>
  <si>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</si>
  <si>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</si>
  <si>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</si>
  <si>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</si>
  <si>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</si>
  <si>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</si>
  <si>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</si>
  <si>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</si>
  <si>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</si>
  <si>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</si>
  <si>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</si>
  <si>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</si>
  <si>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</si>
  <si>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</si>
  <si>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</si>
  <si>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</si>
  <si>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</si>
  <si>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</si>
  <si>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</si>
  <si>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</si>
  <si>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</si>
  <si>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</si>
  <si>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</si>
  <si>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</si>
  <si>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</si>
  <si>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</si>
  <si>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</si>
  <si>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</si>
  <si>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</si>
  <si>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</si>
  <si>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</si>
  <si>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</si>
  <si>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</si>
  <si>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</si>
  <si>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</si>
  <si>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</si>
  <si>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</si>
  <si>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</si>
  <si>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</si>
  <si>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</si>
  <si>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</si>
  <si>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</si>
  <si>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</si>
  <si>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</si>
  <si>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</si>
  <si>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</si>
  <si>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</si>
  <si>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</si>
  <si>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</si>
  <si>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</si>
  <si>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</si>
  <si>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</si>
  <si>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</si>
  <si>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</si>
  <si>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</si>
  <si>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</si>
  <si>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</si>
  <si>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</si>
  <si>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</si>
  <si>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</si>
  <si>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</si>
  <si>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</si>
  <si>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</si>
  <si>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</si>
  <si>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</si>
  <si>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</si>
  <si>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</si>
  <si>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</si>
  <si>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</si>
  <si>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</si>
  <si>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</si>
  <si>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</si>
  <si>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</si>
  <si>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</si>
  <si>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</si>
  <si>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</si>
  <si>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</si>
  <si>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</si>
  <si>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</si>
  <si>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</si>
  <si>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</si>
  <si>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</si>
  <si>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</si>
  <si>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</si>
  <si>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</si>
  <si>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</si>
  <si>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</si>
  <si>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</si>
  <si>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</si>
  <si>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</si>
  <si>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</si>
  <si>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</si>
  <si>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</si>
  <si>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</si>
  <si>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</si>
  <si>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</si>
  <si>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</si>
  <si>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</si>
  <si>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</si>
  <si>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</si>
  <si>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</si>
  <si>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</si>
  <si>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</si>
  <si>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</si>
  <si>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</si>
  <si>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</si>
  <si>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</si>
  <si>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</si>
  <si>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</si>
  <si>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</si>
  <si>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</si>
  <si>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</si>
  <si>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</si>
  <si>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</si>
  <si>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</si>
  <si>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</si>
  <si>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</si>
  <si>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</si>
  <si>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</si>
  <si>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</si>
  <si>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</si>
  <si>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</si>
  <si>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</si>
  <si>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</si>
  <si>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</si>
  <si>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</si>
  <si>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</si>
  <si>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</si>
  <si>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</si>
  <si>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</si>
  <si>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</si>
  <si>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</si>
  <si>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</si>
  <si>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</si>
  <si>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</si>
  <si>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</si>
  <si>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</si>
  <si>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</si>
  <si>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</si>
  <si>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</si>
  <si>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</si>
  <si>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</si>
  <si>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</si>
  <si>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</si>
  <si>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</si>
  <si>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</si>
  <si>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</si>
  <si>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</si>
  <si>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</si>
  <si>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</si>
  <si>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</si>
  <si>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</si>
  <si>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</si>
  <si>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</si>
  <si>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</si>
  <si>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</si>
  <si>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</si>
  <si>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</si>
  <si>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</si>
  <si>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</si>
  <si>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</si>
  <si>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</si>
  <si>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</si>
  <si>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</si>
  <si>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</si>
  <si>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</si>
  <si>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</si>
  <si>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</si>
  <si>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</si>
  <si>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</si>
  <si>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</si>
  <si>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</si>
  <si>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</si>
  <si>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</si>
  <si>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</si>
  <si>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</si>
  <si>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</si>
  <si>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</si>
  <si>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</si>
  <si>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</si>
  <si>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</si>
  <si>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</si>
  <si>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</si>
  <si>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</si>
  <si>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</si>
  <si>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</si>
  <si>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</si>
  <si>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</si>
  <si>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</si>
  <si>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</si>
  <si>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</si>
  <si>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</si>
  <si>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</si>
  <si>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</si>
  <si>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</si>
  <si>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</si>
  <si>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</si>
  <si>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</si>
  <si>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</si>
  <si>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</si>
  <si>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</si>
  <si>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</si>
  <si>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</si>
  <si>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</si>
  <si>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</si>
  <si>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</si>
  <si>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</si>
  <si>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</si>
  <si>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</si>
  <si>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</si>
  <si>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</si>
  <si>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</si>
  <si>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</si>
  <si>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</si>
  <si>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</si>
  <si>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</si>
  <si>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</si>
  <si>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</si>
  <si>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</si>
  <si>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</si>
  <si>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</si>
  <si>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</si>
  <si>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</si>
  <si>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</si>
  <si>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</si>
  <si>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</si>
  <si>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</si>
  <si>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</si>
  <si>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</si>
  <si>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</si>
  <si>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</si>
  <si>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</si>
  <si>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</si>
  <si>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</si>
  <si>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</si>
  <si>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</si>
  <si>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</si>
  <si>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</si>
  <si>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</si>
  <si>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</si>
  <si>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</si>
  <si>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</si>
  <si>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</si>
  <si>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</si>
  <si>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</si>
  <si>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</si>
  <si>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</si>
  <si>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</si>
  <si>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</si>
  <si>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</si>
  <si>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</si>
  <si>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</si>
  <si>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</si>
  <si>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</si>
  <si>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</si>
  <si>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</si>
  <si>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</si>
  <si>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</si>
  <si>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</si>
  <si>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</si>
  <si>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</si>
  <si>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</si>
  <si>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</si>
  <si>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</si>
  <si>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</si>
  <si>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</si>
  <si>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</si>
  <si>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</si>
  <si>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</si>
  <si>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</si>
  <si>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</si>
  <si>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</si>
  <si>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</si>
  <si>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</si>
  <si>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</si>
  <si>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</si>
  <si>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</si>
  <si>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</si>
  <si>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</si>
  <si>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</si>
  <si>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</si>
  <si>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</si>
  <si>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</si>
  <si>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</si>
  <si>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</si>
  <si>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</si>
  <si>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</si>
  <si>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</si>
  <si>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</si>
  <si>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</si>
  <si>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</si>
  <si>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</si>
  <si>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</si>
  <si>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</si>
  <si>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</si>
  <si>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</si>
  <si>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</si>
  <si>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</si>
  <si>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</si>
  <si>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</si>
  <si>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</si>
  <si>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</si>
  <si>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</si>
  <si>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</si>
  <si>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</si>
  <si>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</si>
  <si>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</si>
  <si>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</si>
  <si>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</si>
  <si>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</si>
  <si>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</si>
  <si>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</si>
  <si>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</si>
  <si>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</si>
  <si>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</si>
  <si>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</si>
  <si>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</si>
  <si>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</si>
  <si>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</si>
  <si>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</si>
  <si>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</si>
  <si>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</si>
  <si>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</si>
  <si>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</si>
  <si>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</si>
  <si>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</si>
  <si>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</si>
  <si>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</si>
  <si>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</si>
  <si>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</si>
  <si>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</si>
  <si>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</si>
  <si>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</si>
  <si>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</si>
  <si>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</si>
  <si>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</si>
  <si>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</si>
  <si>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</si>
  <si>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</si>
  <si>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</si>
  <si>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</si>
  <si>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</si>
  <si>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</si>
  <si>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</si>
  <si>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</si>
  <si>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</si>
  <si>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</si>
  <si>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</si>
  <si>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</si>
  <si>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</si>
  <si>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</si>
  <si>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</si>
  <si>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</si>
  <si>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</si>
  <si>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</si>
  <si>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</si>
  <si>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</si>
  <si>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</si>
  <si>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</si>
  <si>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</si>
  <si>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</si>
  <si>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</si>
  <si>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</si>
  <si>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</si>
  <si>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</si>
  <si>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</si>
  <si>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</si>
  <si>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</si>
  <si>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</si>
  <si>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</si>
  <si>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</si>
  <si>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</si>
  <si>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</si>
  <si>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</si>
  <si>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</si>
  <si>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</si>
  <si>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</si>
  <si>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</si>
  <si>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</si>
  <si>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</si>
  <si>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</si>
  <si>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</si>
  <si>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</si>
  <si>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</si>
  <si>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</si>
  <si>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</si>
  <si>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</si>
  <si>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</si>
  <si>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</si>
  <si>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</si>
  <si>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</si>
  <si>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</si>
  <si>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</si>
  <si>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</si>
  <si>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</si>
  <si>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</si>
  <si>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</si>
  <si>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</si>
  <si>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</si>
  <si>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</si>
  <si>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</si>
  <si>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</si>
  <si>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</si>
  <si>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</si>
  <si>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</si>
  <si>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</si>
  <si>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</si>
  <si>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</si>
  <si>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</si>
  <si>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</si>
  <si>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</si>
  <si>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</si>
  <si>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</si>
  <si>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</si>
  <si>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</si>
  <si>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</si>
  <si>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</si>
  <si>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</si>
  <si>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</si>
  <si>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</si>
  <si>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</si>
  <si>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</si>
  <si>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</si>
  <si>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</si>
  <si>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</si>
  <si>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</si>
  <si>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</si>
  <si>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</si>
  <si>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</si>
  <si>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</si>
  <si>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</si>
  <si>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</si>
  <si>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</si>
  <si>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</si>
  <si>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</si>
  <si>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</si>
  <si>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</si>
  <si>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</si>
  <si>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</si>
  <si>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</si>
  <si>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</si>
  <si>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</si>
  <si>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</si>
  <si>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</si>
  <si>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</si>
  <si>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</si>
  <si>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</si>
  <si>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</si>
  <si>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</si>
  <si>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</si>
  <si>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</si>
  <si>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</si>
  <si>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</si>
  <si>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</si>
  <si>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</si>
  <si>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</si>
  <si>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</si>
  <si>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</si>
  <si>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</si>
  <si>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</si>
  <si>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</si>
  <si>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</si>
  <si>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</si>
  <si>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</si>
  <si>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</si>
  <si>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</si>
  <si>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</si>
  <si>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</si>
  <si>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</si>
  <si>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</si>
  <si>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</si>
  <si>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</si>
  <si>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</si>
  <si>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</si>
  <si>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</si>
  <si>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</si>
  <si>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</si>
  <si>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</si>
  <si>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</si>
  <si>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</si>
  <si>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</si>
  <si>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</si>
  <si>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</si>
  <si>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</si>
  <si>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</si>
  <si>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</si>
  <si>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</si>
  <si>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</si>
  <si>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</si>
  <si>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</si>
  <si>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</si>
  <si>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</si>
  <si>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</si>
  <si>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</si>
  <si>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</si>
  <si>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</si>
  <si>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</si>
  <si>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</si>
  <si>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</si>
  <si>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</si>
  <si>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</si>
  <si>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</si>
  <si>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</si>
  <si>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</si>
  <si>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</si>
  <si>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</si>
  <si>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</si>
  <si>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</si>
  <si>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</si>
  <si>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</si>
  <si>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</si>
  <si>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</si>
  <si>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</si>
  <si>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</si>
  <si>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</si>
  <si>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</si>
  <si>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</si>
  <si>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</si>
  <si>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</si>
  <si>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</si>
  <si>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</si>
  <si>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</si>
  <si>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</si>
  <si>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</si>
  <si>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</si>
  <si>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</si>
  <si>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</si>
  <si>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</si>
  <si>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</si>
  <si>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</si>
  <si>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</si>
  <si>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</si>
  <si>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</si>
  <si>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</si>
  <si>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</si>
  <si>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</si>
  <si>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</si>
  <si>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</si>
  <si>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</si>
  <si>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</si>
  <si>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</si>
  <si>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</si>
  <si>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</si>
  <si>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</si>
  <si>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</si>
  <si>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</si>
  <si>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</si>
  <si>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</si>
  <si>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</si>
  <si>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</si>
  <si>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</si>
  <si>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</si>
  <si>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</si>
  <si>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</si>
  <si>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</si>
  <si>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</si>
  <si>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</si>
  <si>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</si>
  <si>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</si>
  <si>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</si>
  <si>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</si>
  <si>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</si>
  <si>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</si>
  <si>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</si>
  <si>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</si>
  <si>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</si>
  <si>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</si>
  <si>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</si>
  <si>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</si>
  <si>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</si>
  <si>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</si>
  <si>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</si>
  <si>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</si>
  <si>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</si>
  <si>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</si>
  <si>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</si>
  <si>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</si>
  <si>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</si>
  <si>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</si>
  <si>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</si>
  <si>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</si>
  <si>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</si>
  <si>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</si>
  <si>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</si>
  <si>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</si>
  <si>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</si>
  <si>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</si>
  <si>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</si>
  <si>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</si>
  <si>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</si>
  <si>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</si>
  <si>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</si>
  <si>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</si>
  <si>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</si>
  <si>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</si>
  <si>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</si>
  <si>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</si>
  <si>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</si>
  <si>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</si>
  <si>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</si>
  <si>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</si>
  <si>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</si>
  <si>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</si>
  <si>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</si>
  <si>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</si>
  <si>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</si>
  <si>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</si>
  <si>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</si>
  <si>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</si>
  <si>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</si>
  <si>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</si>
  <si>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</si>
  <si>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</si>
  <si>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</si>
  <si>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</si>
  <si>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</si>
  <si>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</si>
  <si>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</si>
  <si>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</si>
  <si>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</si>
  <si>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</si>
  <si>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</si>
  <si>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</si>
  <si>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</si>
  <si>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</si>
  <si>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</si>
  <si>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</si>
  <si>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</si>
  <si>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</si>
  <si>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</si>
  <si>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</si>
  <si>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</si>
  <si>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</si>
  <si>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</si>
  <si>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</si>
  <si>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</si>
  <si>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</si>
  <si>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</si>
  <si>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</si>
  <si>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</si>
  <si>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</si>
  <si>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</si>
  <si>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</si>
  <si>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</si>
  <si>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</si>
  <si>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</si>
  <si>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</si>
  <si>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</si>
  <si>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</si>
  <si>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</si>
  <si>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</si>
  <si>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</si>
  <si>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</si>
  <si>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</si>
  <si>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</si>
  <si>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</si>
  <si>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</si>
  <si>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</si>
  <si>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</si>
  <si>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</si>
  <si>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</si>
  <si>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</si>
  <si>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</si>
  <si>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</si>
  <si>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</si>
  <si>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</si>
  <si>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</si>
  <si>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</si>
  <si>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</si>
  <si>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</si>
  <si>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</si>
  <si>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</si>
  <si>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</si>
  <si>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</si>
  <si>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</si>
  <si>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</si>
  <si>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</si>
  <si>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</si>
  <si>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</si>
  <si>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</si>
  <si>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</si>
  <si>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</si>
  <si>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</si>
  <si>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</si>
  <si>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</si>
  <si>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</si>
  <si>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</si>
  <si>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</si>
  <si>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</si>
  <si>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</si>
  <si>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</si>
  <si>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</si>
  <si>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</si>
  <si>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</si>
  <si>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</si>
  <si>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</si>
  <si>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</si>
  <si>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</si>
  <si>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</si>
  <si>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</si>
  <si>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</si>
  <si>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</si>
  <si>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</si>
  <si>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</si>
  <si>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</si>
  <si>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</si>
  <si>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</si>
  <si>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</si>
  <si>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</si>
  <si>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</si>
  <si>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</si>
  <si>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</si>
  <si>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</si>
  <si>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</si>
  <si>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</si>
  <si>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</si>
  <si>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</si>
  <si>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</si>
  <si>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</si>
  <si>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</si>
  <si>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</si>
  <si>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</si>
  <si>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</si>
  <si>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</si>
  <si>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</si>
  <si>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</si>
  <si>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</si>
  <si>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</si>
  <si>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</si>
  <si>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</si>
  <si>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</si>
  <si>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</si>
  <si>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</si>
  <si>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</si>
  <si>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</si>
  <si>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</si>
  <si>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</si>
  <si>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</si>
  <si>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</si>
  <si>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</si>
  <si>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</si>
  <si>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</si>
  <si>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</si>
  <si>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</si>
  <si>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</si>
  <si>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</si>
  <si>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</si>
  <si>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</si>
  <si>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</si>
  <si>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</si>
  <si>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</si>
  <si>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</si>
  <si>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</si>
  <si>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</si>
  <si>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</si>
  <si>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</si>
  <si>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</si>
  <si>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</si>
  <si>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</si>
  <si>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</si>
  <si>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</si>
  <si>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</si>
  <si>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</si>
  <si>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</si>
  <si>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</si>
  <si>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</si>
  <si>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</si>
  <si>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</si>
  <si>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</si>
  <si>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</si>
  <si>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</si>
  <si>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</si>
  <si>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</si>
  <si>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</si>
  <si>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</si>
  <si>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</si>
  <si>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</si>
  <si>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</si>
  <si>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</si>
  <si>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</si>
  <si>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</si>
  <si>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</si>
  <si>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</si>
  <si>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</si>
  <si>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</si>
  <si>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</si>
  <si>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</si>
  <si>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</si>
  <si>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</si>
  <si>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</si>
  <si>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</si>
  <si>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</si>
  <si>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</si>
  <si>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</si>
  <si>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</si>
  <si>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</si>
  <si>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</si>
  <si>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</si>
  <si>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</si>
  <si>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</si>
  <si>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</si>
  <si>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</si>
  <si>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</si>
  <si>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</si>
  <si>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</si>
  <si>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</si>
  <si>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</si>
  <si>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</si>
  <si>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</si>
  <si>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</si>
  <si>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</si>
  <si>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</si>
  <si>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</si>
  <si>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</si>
  <si>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</si>
  <si>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</si>
  <si>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</si>
  <si>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</si>
  <si>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</si>
  <si>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</si>
  <si>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</si>
  <si>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</si>
  <si>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</si>
  <si>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</si>
  <si>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</si>
  <si>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</si>
  <si>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</si>
  <si>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</si>
  <si>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</si>
  <si>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</si>
  <si>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</si>
  <si>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</si>
  <si>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</si>
  <si>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</si>
  <si>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</si>
  <si>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</si>
  <si>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</si>
  <si>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</si>
  <si>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</si>
  <si>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</si>
  <si>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</si>
  <si>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</si>
  <si>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</si>
  <si>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</si>
  <si>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</si>
  <si>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</si>
  <si>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</si>
  <si>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</si>
  <si>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</si>
  <si>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</si>
  <si>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</si>
  <si>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</si>
  <si>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</si>
  <si>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</si>
  <si>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</si>
  <si>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</si>
  <si>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</si>
  <si>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</si>
  <si>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</si>
  <si>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</si>
  <si>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</si>
  <si>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</si>
  <si>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</si>
  <si>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</si>
  <si>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</si>
  <si>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</si>
  <si>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</si>
  <si>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</si>
  <si>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</si>
  <si>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</si>
  <si>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</si>
  <si>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</si>
  <si>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</si>
  <si>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</si>
  <si>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</si>
  <si>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</si>
  <si>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</si>
  <si>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</si>
  <si>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</si>
  <si>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</si>
  <si>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</si>
  <si>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</si>
  <si>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</si>
  <si>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</si>
  <si>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</si>
  <si>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</si>
  <si>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</si>
  <si>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</si>
  <si>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</si>
  <si>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</si>
  <si>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</si>
  <si>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</si>
  <si>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</si>
  <si>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</si>
  <si>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</si>
  <si>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</si>
  <si>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</si>
  <si>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</si>
  <si>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</si>
  <si>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</si>
  <si>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</si>
  <si>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</si>
  <si>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</si>
  <si>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</si>
  <si>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</si>
  <si>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</si>
  <si>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</si>
  <si>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</si>
  <si>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</si>
  <si>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</si>
  <si>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</si>
  <si>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</si>
  <si>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</si>
  <si>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</si>
  <si>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</si>
  <si>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</si>
  <si>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</si>
  <si>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</si>
  <si>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</si>
  <si>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</si>
  <si>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</si>
  <si>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</si>
  <si>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</si>
  <si>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</si>
  <si>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</si>
  <si>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</si>
  <si>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</si>
  <si>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</si>
  <si>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</si>
  <si>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</si>
  <si>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</si>
  <si>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</si>
  <si>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</si>
  <si>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</si>
  <si>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</si>
  <si>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</si>
  <si>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</si>
  <si>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</si>
  <si>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</si>
  <si>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</si>
  <si>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</si>
  <si>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</si>
  <si>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</si>
  <si>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</si>
  <si>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</si>
  <si>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</si>
  <si>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</si>
  <si>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</si>
  <si>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</si>
  <si>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</si>
  <si>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</si>
  <si>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</si>
  <si>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</si>
  <si>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</si>
  <si>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</si>
  <si>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</si>
  <si>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</si>
  <si>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</si>
  <si>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</si>
  <si>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</si>
  <si>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</si>
  <si>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</si>
  <si>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</si>
  <si>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</si>
  <si>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</si>
  <si>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</si>
  <si>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</si>
  <si>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</si>
  <si>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</si>
  <si>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</si>
  <si>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</si>
  <si>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</si>
  <si>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</si>
  <si>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</si>
  <si>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</si>
  <si>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</si>
  <si>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</si>
  <si>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</si>
  <si>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</si>
  <si>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</si>
  <si>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</si>
  <si>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</si>
  <si>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</si>
  <si>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</si>
  <si>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</si>
  <si>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</si>
  <si>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</si>
  <si>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</si>
  <si>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</si>
  <si>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</si>
  <si>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</si>
  <si>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</si>
  <si>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</si>
  <si>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</si>
  <si>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</si>
  <si>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</si>
  <si>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</si>
  <si>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</si>
  <si>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</si>
  <si>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</si>
  <si>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</si>
  <si>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</si>
  <si>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</si>
  <si>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</si>
  <si>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</si>
  <si>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</si>
  <si>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</si>
  <si>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</si>
  <si>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</si>
  <si>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</si>
  <si>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</si>
  <si>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</si>
  <si>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</si>
  <si>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</si>
  <si>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</si>
  <si>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</si>
  <si>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</si>
  <si>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</si>
  <si>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</si>
  <si>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</si>
  <si>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</si>
  <si>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</si>
  <si>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</si>
  <si>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</si>
  <si>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</si>
  <si>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</si>
  <si>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</si>
  <si>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</si>
  <si>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</si>
  <si>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</si>
  <si>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</si>
  <si>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</si>
  <si>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</si>
  <si>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</si>
  <si>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</si>
  <si>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</si>
  <si>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</si>
  <si>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</si>
  <si>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</si>
  <si>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</si>
  <si>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</si>
  <si>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</si>
  <si>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</si>
  <si>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</si>
  <si>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</si>
  <si>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</si>
  <si>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</si>
  <si>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</si>
  <si>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</si>
  <si>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</si>
  <si>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</si>
  <si>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</si>
  <si>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</si>
  <si>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</si>
  <si>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</si>
  <si>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</si>
  <si>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</si>
  <si>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</si>
  <si>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</si>
  <si>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</si>
  <si>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</si>
  <si>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</si>
  <si>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</si>
  <si>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</si>
  <si>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</si>
  <si>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</si>
  <si>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</si>
  <si>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</si>
  <si>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</si>
  <si>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</si>
  <si>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</si>
  <si>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</si>
  <si>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</si>
  <si>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</si>
  <si>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</si>
  <si>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</si>
  <si>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</si>
  <si>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</si>
  <si>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</si>
  <si>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</si>
  <si>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</si>
  <si>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</si>
  <si>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</si>
  <si>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</si>
  <si>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</si>
  <si>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</si>
  <si>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</si>
  <si>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</si>
  <si>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</si>
  <si>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</si>
  <si>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</si>
  <si>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</si>
  <si>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</si>
  <si>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</si>
  <si>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</si>
  <si>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</si>
  <si>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</si>
  <si>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</si>
  <si>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</si>
  <si>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</si>
  <si>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</si>
  <si>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</si>
  <si>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</si>
  <si>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</si>
  <si>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</si>
  <si>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</si>
  <si>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</si>
  <si>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</si>
  <si>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</si>
  <si>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</si>
  <si>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</si>
  <si>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</si>
  <si>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</si>
  <si>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</si>
  <si>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</si>
  <si>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</si>
  <si>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</si>
  <si>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</si>
  <si>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</si>
  <si>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</si>
  <si>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</si>
  <si>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</si>
  <si>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</si>
  <si>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</si>
  <si>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</si>
  <si>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</si>
  <si>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</si>
  <si>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</si>
  <si>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</si>
  <si>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</si>
  <si>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</si>
  <si>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</si>
  <si>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</si>
  <si>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</si>
  <si>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</si>
  <si>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</si>
  <si>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</si>
  <si>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</si>
  <si>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</si>
  <si>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</si>
  <si>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</si>
  <si>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</si>
  <si>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</si>
  <si>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</si>
  <si>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</si>
  <si>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</si>
  <si>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</si>
  <si>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</si>
  <si>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</si>
  <si>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</si>
  <si>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</si>
  <si>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</si>
  <si>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</si>
  <si>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</si>
  <si>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</si>
  <si>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</si>
  <si>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</si>
  <si>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</si>
  <si>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</si>
  <si>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</si>
  <si>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</si>
  <si>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</si>
  <si>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</si>
  <si>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</si>
  <si>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</si>
  <si>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</si>
  <si>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</si>
  <si>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</si>
  <si>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</si>
  <si>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</si>
  <si>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</si>
  <si>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</si>
  <si>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</si>
  <si>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</si>
  <si>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</si>
  <si>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</si>
  <si>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</si>
  <si>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</si>
  <si>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</si>
  <si>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</si>
  <si>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</si>
  <si>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</si>
  <si>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</si>
  <si>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</si>
  <si>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</si>
  <si>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</si>
  <si>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</si>
  <si>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</si>
  <si>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</si>
  <si>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</si>
  <si>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</si>
  <si>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</si>
  <si>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</si>
  <si>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</si>
  <si>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</si>
  <si>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</si>
  <si>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</si>
  <si>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</si>
  <si>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</si>
  <si>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</si>
  <si>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</si>
  <si>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</si>
  <si>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</si>
  <si>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</si>
  <si>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</si>
  <si>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</si>
  <si>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</si>
  <si>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</si>
  <si>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</si>
  <si>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</si>
  <si>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</si>
  <si>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</si>
  <si>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</si>
  <si>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</si>
  <si>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</si>
  <si>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</si>
  <si>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</si>
  <si>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</si>
  <si>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</si>
  <si>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</si>
  <si>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</si>
  <si>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</si>
  <si>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</si>
  <si>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</si>
  <si>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</si>
  <si>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</si>
  <si>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</si>
  <si>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</si>
  <si>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</si>
  <si>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</si>
  <si>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</si>
  <si>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</si>
  <si>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</si>
  <si>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</si>
  <si>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</si>
  <si>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</si>
  <si>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</si>
  <si>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</si>
  <si>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</si>
  <si>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</si>
  <si>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</si>
  <si>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</si>
  <si>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</si>
  <si>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</si>
  <si>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</si>
  <si>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</si>
  <si>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</si>
  <si>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</si>
  <si>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</si>
  <si>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</si>
  <si>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</si>
  <si>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</si>
  <si>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</si>
  <si>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</si>
  <si>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</si>
  <si>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</si>
  <si>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</si>
  <si>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</si>
  <si>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</si>
  <si>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</si>
  <si>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</si>
  <si>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</si>
  <si>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</si>
  <si>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</si>
  <si>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</si>
  <si>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</si>
  <si>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</si>
  <si>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</si>
  <si>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</si>
  <si>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</si>
  <si>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</si>
  <si>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</si>
  <si>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</si>
  <si>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</si>
  <si>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</si>
  <si>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</si>
  <si>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</si>
  <si>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</si>
  <si>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</si>
  <si>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</si>
  <si>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</si>
  <si>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</si>
  <si>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</si>
  <si>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</si>
  <si>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</si>
  <si>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</si>
  <si>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</si>
  <si>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</si>
  <si>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</si>
  <si>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</si>
  <si>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</si>
  <si>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</si>
  <si>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</si>
  <si>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</si>
  <si>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</si>
  <si>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</si>
  <si>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</si>
  <si>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</si>
  <si>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</si>
  <si>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</si>
  <si>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</si>
  <si>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</si>
  <si>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</si>
  <si>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</si>
  <si>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</si>
  <si>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</si>
  <si>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</si>
  <si>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</si>
  <si>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</si>
  <si>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</si>
  <si>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</si>
  <si>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</si>
  <si>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</si>
  <si>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</si>
  <si>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</si>
  <si>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</si>
  <si>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</si>
  <si>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</si>
  <si>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</si>
  <si>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</si>
  <si>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</si>
  <si>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</si>
  <si>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</si>
  <si>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</si>
  <si>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</si>
  <si>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</si>
  <si>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</si>
  <si>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</si>
  <si>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</si>
  <si>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</si>
  <si>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</si>
  <si>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</si>
  <si>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</si>
  <si>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</si>
  <si>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</si>
  <si>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</si>
  <si>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</si>
  <si>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</si>
  <si>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</si>
  <si>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</si>
  <si>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</si>
  <si>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</si>
  <si>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</si>
  <si>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</si>
  <si>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</si>
  <si>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</si>
  <si>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</si>
  <si>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</si>
  <si>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</si>
  <si>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</si>
  <si>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</si>
  <si>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</si>
  <si>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</si>
  <si>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</si>
  <si>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</si>
  <si>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</si>
  <si>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</si>
  <si>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</si>
  <si>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</si>
  <si>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</si>
  <si>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</si>
  <si>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</si>
  <si>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</si>
  <si>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</si>
  <si>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</si>
  <si>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</si>
  <si>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</si>
  <si>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</si>
  <si>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</si>
  <si>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</si>
  <si>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</si>
  <si>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</si>
  <si>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</si>
  <si>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</si>
  <si>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</si>
  <si>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</si>
  <si>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</si>
  <si>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</si>
  <si>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</si>
  <si>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</si>
  <si>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</si>
  <si>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</si>
  <si>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</si>
  <si>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</si>
  <si>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</si>
  <si>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</si>
  <si>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</si>
  <si>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</si>
  <si>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</si>
  <si>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</si>
  <si>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</si>
  <si>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</si>
  <si>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</si>
  <si>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</si>
  <si>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</si>
  <si>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</si>
  <si>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</si>
  <si>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</si>
  <si>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</si>
  <si>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</si>
  <si>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</si>
  <si>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</si>
  <si>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</si>
  <si>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</si>
  <si>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</si>
  <si>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</si>
  <si>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</si>
  <si>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</si>
  <si>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</si>
  <si>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</si>
  <si>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</si>
  <si>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</si>
  <si>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</si>
  <si>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</si>
  <si>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</si>
  <si>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</si>
  <si>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</si>
  <si>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</si>
  <si>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</si>
  <si>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</si>
  <si>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</si>
  <si>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</si>
  <si>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</si>
  <si>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</si>
  <si>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</si>
  <si>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</si>
  <si>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</si>
  <si>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</si>
  <si>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</si>
  <si>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</si>
  <si>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</si>
  <si>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</si>
  <si>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</si>
  <si>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</si>
  <si>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</si>
  <si>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</si>
  <si>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</si>
  <si>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</si>
  <si>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</si>
  <si>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</si>
  <si>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</si>
  <si>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</si>
  <si>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</si>
  <si>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</si>
  <si>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</si>
  <si>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</si>
  <si>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</si>
  <si>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</si>
  <si>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</si>
  <si>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</si>
  <si>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</si>
  <si>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</si>
  <si>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</si>
  <si>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</si>
  <si>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</si>
  <si>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</si>
  <si>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</si>
  <si>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</si>
  <si>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</si>
  <si>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</si>
  <si>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</si>
  <si>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</si>
  <si>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</si>
  <si>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</si>
  <si>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</si>
  <si>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</si>
  <si>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</si>
  <si>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</si>
  <si>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</si>
  <si>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</si>
  <si>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</si>
  <si>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</si>
  <si>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</si>
  <si>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</si>
  <si>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</si>
  <si>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</si>
  <si>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</si>
  <si>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</si>
  <si>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</si>
  <si>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</si>
  <si>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</si>
  <si>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</si>
  <si>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</si>
  <si>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</si>
  <si>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</si>
  <si>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</si>
  <si>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</si>
  <si>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</si>
  <si>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</si>
  <si>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</si>
  <si>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</si>
  <si>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</si>
  <si>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</si>
  <si>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</si>
  <si>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</si>
  <si>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</si>
  <si>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</si>
  <si>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</si>
  <si>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</si>
  <si>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</si>
  <si>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</si>
  <si>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</si>
  <si>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</si>
  <si>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</si>
  <si>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</si>
  <si>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</si>
  <si>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</si>
  <si>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</si>
  <si>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</si>
  <si>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</si>
  <si>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</si>
  <si>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</si>
  <si>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</si>
  <si>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</si>
  <si>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</si>
  <si>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</si>
  <si>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</si>
  <si>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</si>
  <si>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</si>
  <si>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</si>
  <si>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</si>
  <si>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</si>
  <si>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</si>
  <si>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</si>
  <si>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</si>
  <si>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</si>
  <si>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</si>
  <si>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</si>
  <si>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</si>
  <si>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</si>
  <si>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</si>
  <si>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</si>
  <si>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</si>
  <si>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</si>
  <si>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</si>
  <si>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</si>
  <si>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</si>
  <si>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</si>
  <si>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</si>
  <si>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</si>
  <si>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</si>
  <si>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</si>
  <si>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</si>
  <si>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</si>
  <si>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</si>
  <si>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</si>
  <si>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</si>
  <si>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</si>
  <si>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</si>
  <si>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</si>
  <si>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</si>
  <si>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</si>
  <si>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</si>
  <si>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</si>
  <si>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</si>
  <si>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</si>
  <si>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</si>
  <si>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</si>
  <si>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</si>
  <si>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</si>
  <si>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</si>
  <si>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</si>
  <si>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</si>
  <si>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</si>
  <si>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</si>
  <si>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</si>
  <si>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</si>
  <si>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</si>
  <si>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</si>
  <si>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</si>
  <si>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</si>
  <si>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</si>
  <si>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</si>
  <si>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</si>
  <si>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</si>
  <si>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</si>
  <si>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</si>
  <si>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</si>
  <si>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</si>
  <si>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</si>
  <si>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</si>
  <si>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</si>
  <si>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</si>
  <si>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</si>
  <si>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</si>
  <si>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</si>
  <si>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</si>
  <si>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</si>
  <si>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</si>
  <si>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</si>
  <si>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</si>
  <si>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</si>
  <si>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</si>
  <si>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</si>
  <si>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</si>
  <si>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</si>
  <si>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</si>
  <si>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</si>
  <si>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</si>
  <si>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</si>
  <si>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</si>
  <si>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</si>
  <si>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</si>
  <si>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</si>
  <si>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</si>
  <si>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</si>
  <si>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</si>
  <si>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</si>
  <si>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</si>
  <si>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</si>
  <si>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</si>
  <si>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</si>
  <si>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</si>
  <si>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</si>
  <si>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</si>
  <si>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</si>
  <si>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</si>
  <si>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</si>
  <si>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</si>
  <si>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</si>
  <si>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</si>
  <si>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</si>
  <si>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</si>
  <si>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</si>
  <si>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</si>
  <si>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</si>
  <si>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</si>
  <si>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</si>
  <si>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</si>
  <si>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</si>
  <si>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</si>
  <si>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</si>
  <si>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</si>
  <si>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</si>
  <si>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</si>
  <si>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</si>
  <si>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</si>
  <si>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</si>
  <si>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</si>
  <si>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</si>
  <si>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</si>
  <si>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</si>
  <si>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</si>
  <si>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</si>
  <si>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</si>
  <si>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</si>
  <si>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</si>
  <si>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</si>
  <si>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</si>
  <si>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</si>
  <si>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</si>
  <si>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</si>
  <si>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</si>
  <si>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</si>
  <si>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</si>
  <si>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</si>
  <si>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</si>
  <si>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</si>
  <si>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</si>
  <si>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</si>
  <si>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</si>
  <si>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</si>
  <si>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</si>
  <si>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</si>
  <si>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</si>
  <si>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</si>
  <si>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</si>
  <si>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</si>
  <si>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</si>
  <si>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</si>
  <si>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</si>
  <si>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</si>
  <si>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</si>
  <si>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</si>
  <si>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</si>
  <si>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</si>
  <si>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</si>
  <si>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</si>
  <si>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</si>
  <si>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</si>
  <si>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</si>
  <si>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</si>
  <si>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</si>
  <si>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</si>
  <si>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</si>
  <si>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</si>
  <si>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</si>
  <si>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</si>
  <si>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</si>
  <si>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</si>
  <si>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</si>
  <si>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</si>
  <si>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</si>
  <si>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</si>
  <si>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</si>
  <si>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</si>
  <si>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</si>
  <si>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</si>
  <si>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</si>
  <si>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</si>
  <si>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</si>
  <si>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</si>
  <si>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</si>
  <si>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</si>
  <si>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</si>
  <si>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</si>
  <si>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</si>
  <si>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</si>
  <si>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</si>
  <si>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</si>
  <si>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</si>
  <si>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</si>
  <si>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</si>
  <si>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</si>
  <si>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</si>
  <si>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</si>
  <si>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</si>
  <si>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</si>
  <si>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</si>
  <si>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</si>
  <si>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</si>
  <si>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</si>
  <si>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</si>
  <si>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</si>
  <si>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</si>
  <si>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</si>
  <si>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</si>
  <si>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</si>
  <si>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</si>
  <si>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</si>
  <si>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</si>
  <si>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</si>
  <si>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</si>
  <si>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</si>
  <si>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</si>
  <si>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</si>
  <si>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</si>
  <si>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</si>
  <si>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</si>
  <si>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</si>
  <si>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</si>
  <si>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</si>
  <si>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</si>
  <si>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</si>
  <si>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</si>
  <si>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</si>
  <si>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</si>
  <si>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</si>
  <si>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</si>
  <si>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</si>
  <si>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</si>
  <si>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</si>
  <si>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</si>
  <si>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</si>
  <si>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</si>
  <si>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</si>
  <si>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</si>
  <si>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</si>
  <si>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</si>
  <si>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</si>
  <si>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</si>
  <si>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</si>
  <si>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</si>
  <si>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</si>
  <si>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</si>
  <si>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</si>
  <si>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</si>
  <si>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</si>
  <si>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</si>
  <si>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</si>
  <si>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</si>
  <si>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</si>
  <si>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</si>
  <si>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</si>
  <si>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</si>
  <si>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</si>
  <si>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</si>
  <si>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</si>
  <si>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</si>
  <si>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</si>
  <si>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</si>
  <si>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</si>
  <si>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</si>
  <si>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</si>
  <si>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</si>
  <si>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</si>
  <si>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</si>
  <si>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</si>
  <si>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</si>
  <si>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</si>
  <si>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</si>
  <si>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</si>
  <si>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</si>
  <si>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</si>
  <si>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</si>
  <si>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</si>
  <si>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</si>
  <si>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</si>
  <si>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</si>
  <si>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</si>
  <si>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</si>
  <si>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</si>
  <si>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</si>
  <si>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</si>
  <si>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</si>
  <si>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</si>
  <si>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</si>
  <si>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</si>
  <si>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</si>
  <si>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</si>
  <si>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</si>
  <si>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</si>
  <si>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</si>
  <si>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</si>
  <si>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</si>
  <si>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</si>
  <si>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</si>
  <si>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</si>
  <si>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</si>
  <si>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</si>
  <si>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</si>
  <si>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</si>
  <si>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</si>
  <si>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</si>
  <si>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</si>
  <si>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</si>
  <si>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</si>
  <si>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</si>
  <si>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</si>
  <si>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</si>
  <si>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</si>
  <si>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</si>
  <si>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</si>
  <si>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</si>
  <si>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</si>
  <si>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</si>
  <si>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</si>
  <si>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</si>
  <si>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</si>
  <si>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</si>
  <si>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</si>
  <si>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</si>
  <si>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</si>
  <si>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</si>
  <si>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</si>
  <si>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</si>
  <si>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</si>
  <si>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</si>
  <si>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</si>
  <si>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</si>
  <si>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</si>
  <si>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</si>
  <si>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</si>
  <si>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</si>
  <si>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</si>
  <si>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</si>
  <si>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</si>
  <si>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</si>
  <si>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</si>
  <si>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</si>
  <si>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</si>
  <si>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</si>
  <si>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</si>
  <si>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</si>
  <si>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</si>
  <si>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</si>
  <si>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</si>
  <si>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</si>
  <si>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</si>
  <si>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</si>
  <si>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</si>
  <si>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</si>
  <si>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</si>
  <si>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</si>
  <si>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</si>
  <si>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</si>
  <si>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</si>
  <si>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</si>
  <si>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</si>
  <si>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</si>
  <si>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</si>
  <si>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</si>
  <si>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</si>
  <si>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</si>
  <si>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</si>
  <si>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</si>
  <si>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</si>
  <si>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</si>
  <si>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</si>
  <si>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</si>
  <si>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</si>
  <si>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</si>
  <si>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</si>
  <si>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</si>
  <si>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</si>
  <si>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</si>
  <si>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</si>
  <si>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</si>
  <si>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</si>
  <si>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</si>
  <si>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</si>
  <si>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</si>
  <si>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</si>
  <si>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</si>
  <si>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</si>
  <si>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</si>
  <si>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</si>
  <si>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</si>
  <si>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</si>
  <si>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</si>
  <si>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</si>
  <si>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</si>
  <si>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</si>
  <si>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</si>
  <si>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</si>
  <si>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</si>
  <si>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</si>
  <si>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</si>
  <si>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</si>
  <si>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</si>
  <si>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</si>
  <si>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</si>
  <si>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</si>
  <si>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</si>
  <si>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</si>
  <si>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</si>
  <si>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</si>
  <si>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</si>
  <si>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</si>
  <si>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</si>
  <si>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</si>
  <si>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</si>
  <si>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</si>
  <si>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</si>
  <si>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</si>
  <si>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</si>
  <si>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</si>
  <si>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</si>
  <si>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</si>
  <si>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</si>
  <si>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</si>
  <si>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</si>
  <si>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</si>
  <si>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</si>
  <si>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</si>
  <si>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</si>
  <si>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</si>
  <si>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</si>
  <si>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</si>
  <si>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</si>
  <si>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</si>
  <si>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</si>
  <si>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</si>
  <si>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</si>
  <si>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</si>
  <si>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</si>
  <si>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</si>
  <si>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</si>
  <si>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</si>
  <si>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</si>
  <si>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</si>
  <si>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</si>
  <si>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</si>
  <si>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</si>
  <si>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</si>
  <si>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</si>
  <si>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</si>
  <si>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</si>
  <si>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</si>
  <si>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</si>
  <si>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</si>
  <si>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</si>
  <si>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</si>
  <si>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</si>
  <si>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</si>
  <si>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</si>
  <si>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</si>
  <si>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</si>
  <si>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</si>
  <si>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</si>
  <si>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</si>
  <si>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</si>
  <si>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</si>
  <si>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</si>
  <si>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</si>
  <si>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</si>
  <si>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</si>
  <si>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</si>
  <si>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</si>
  <si>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</si>
  <si>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</si>
  <si>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</si>
  <si>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</si>
  <si>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</si>
  <si>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</si>
  <si>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</si>
  <si>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</si>
  <si>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</si>
  <si>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</si>
  <si>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</si>
  <si>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</si>
  <si>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</si>
  <si>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</si>
  <si>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</si>
  <si>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</si>
  <si>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</si>
  <si>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</si>
  <si>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</si>
  <si>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</si>
  <si>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</si>
  <si>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</si>
  <si>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</si>
  <si>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</si>
  <si>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</si>
  <si>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</si>
  <si>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</si>
  <si>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</si>
  <si>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</si>
  <si>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</si>
  <si>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</si>
  <si>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</si>
  <si>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</si>
  <si>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</si>
  <si>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</si>
  <si>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</si>
  <si>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</si>
  <si>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</si>
  <si>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</si>
  <si>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</si>
  <si>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</si>
  <si>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</si>
  <si>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</si>
  <si>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</si>
  <si>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</si>
  <si>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</si>
  <si>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</si>
  <si>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</si>
  <si>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</si>
  <si>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</si>
  <si>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</si>
  <si>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</si>
  <si>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</si>
  <si>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</si>
  <si>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</si>
  <si>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</si>
  <si>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</si>
  <si>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</si>
  <si>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</si>
  <si>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</si>
  <si>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</si>
  <si>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</si>
  <si>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</si>
  <si>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</si>
  <si>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</si>
  <si>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</si>
  <si>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</si>
  <si>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</si>
  <si>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</si>
  <si>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</si>
  <si>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</si>
  <si>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</si>
  <si>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</si>
  <si>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</si>
  <si>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</si>
  <si>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</si>
  <si>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</si>
  <si>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</si>
  <si>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</si>
  <si>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</si>
  <si>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</si>
  <si>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</si>
  <si>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</si>
  <si>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</si>
  <si>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</si>
  <si>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</si>
  <si>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</si>
  <si>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</si>
  <si>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</si>
  <si>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</si>
  <si>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</si>
  <si>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</si>
  <si>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</si>
  <si>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</si>
  <si>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</si>
  <si>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</si>
  <si>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</si>
  <si>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</si>
  <si>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</si>
  <si>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</si>
  <si>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</si>
  <si>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</si>
  <si>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</si>
  <si>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</si>
  <si>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</si>
  <si>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</si>
  <si>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</si>
  <si>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</si>
  <si>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</si>
  <si>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</si>
  <si>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</si>
  <si>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</si>
  <si>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</si>
  <si>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</si>
  <si>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</si>
  <si>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</si>
  <si>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</si>
  <si>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</si>
  <si>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</si>
  <si>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</si>
  <si>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</si>
  <si>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</si>
  <si>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</si>
  <si>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</si>
  <si>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</si>
  <si>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</si>
  <si>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</si>
  <si>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</si>
  <si>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</si>
  <si>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</si>
  <si>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</si>
  <si>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</si>
  <si>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</si>
  <si>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</si>
  <si>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</si>
  <si>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</si>
  <si>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</si>
  <si>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</si>
  <si>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</si>
  <si>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</si>
  <si>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</si>
  <si>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</si>
  <si>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</si>
  <si>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</si>
  <si>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</si>
  <si>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</si>
  <si>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</si>
  <si>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</si>
  <si>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</si>
  <si>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</si>
  <si>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</si>
  <si>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</si>
  <si>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</si>
  <si>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</si>
  <si>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</si>
  <si>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</si>
  <si>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</si>
  <si>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</si>
  <si>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</si>
  <si>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</si>
  <si>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</si>
  <si>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</si>
  <si>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</si>
  <si>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</si>
  <si>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</si>
  <si>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</si>
  <si>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</si>
  <si>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</si>
  <si>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</si>
  <si>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</si>
  <si>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</si>
  <si>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</si>
  <si>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</si>
  <si>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</si>
  <si>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</si>
  <si>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</si>
  <si>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</si>
  <si>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</si>
  <si>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</si>
  <si>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</si>
  <si>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</si>
  <si>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</si>
  <si>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</si>
  <si>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</si>
  <si>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</si>
  <si>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</si>
  <si>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</si>
  <si>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</si>
  <si>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</si>
  <si>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</si>
  <si>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</si>
  <si>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</si>
  <si>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</si>
  <si>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</si>
  <si>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</si>
  <si>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</si>
  <si>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</si>
  <si>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</si>
  <si>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</si>
  <si>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</si>
  <si>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</si>
  <si>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</si>
  <si>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</si>
  <si>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</si>
  <si>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</si>
  <si>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</si>
  <si>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</si>
  <si>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</si>
  <si>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</si>
  <si>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</si>
  <si>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</si>
  <si>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</si>
  <si>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</si>
  <si>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</si>
  <si>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</si>
  <si>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</si>
  <si>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</si>
  <si>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</si>
  <si>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</si>
  <si>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</si>
  <si>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</si>
  <si>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</si>
  <si>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</si>
  <si>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</si>
  <si>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</si>
  <si>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</si>
  <si>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</si>
  <si>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</si>
  <si>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</si>
  <si>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</si>
  <si>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</si>
  <si>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</si>
  <si>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</si>
  <si>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</si>
  <si>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</si>
  <si>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</si>
  <si>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</si>
  <si>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</si>
  <si>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</si>
  <si>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</si>
  <si>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</si>
  <si>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</si>
  <si>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</si>
  <si>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</si>
  <si>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</si>
  <si>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</si>
  <si>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</si>
  <si>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</si>
  <si>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</si>
  <si>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</si>
  <si>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</si>
  <si>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</si>
  <si>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</si>
  <si>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</si>
  <si>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</si>
  <si>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</si>
  <si>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</si>
  <si>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</si>
  <si>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</si>
  <si>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</si>
  <si>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</si>
  <si>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</si>
  <si>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</si>
  <si>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</si>
  <si>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</si>
  <si>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</si>
  <si>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</si>
  <si>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</si>
  <si>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</si>
  <si>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</si>
  <si>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</si>
  <si>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</si>
  <si>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</si>
  <si>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</si>
  <si>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</si>
  <si>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</si>
  <si>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</si>
  <si>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</si>
  <si>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</si>
  <si>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</si>
  <si>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</si>
  <si>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</si>
  <si>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</si>
  <si>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</si>
  <si>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</si>
  <si>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</si>
  <si>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</si>
  <si>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</si>
  <si>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</si>
  <si>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</si>
  <si>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</si>
  <si>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</si>
  <si>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</si>
  <si>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</si>
  <si>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</si>
  <si>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</si>
  <si>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</si>
  <si>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</si>
  <si>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</si>
  <si>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</si>
  <si>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</si>
  <si>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</si>
  <si>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</si>
  <si>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</si>
  <si>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</si>
  <si>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</si>
  <si>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</si>
  <si>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</si>
  <si>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</si>
  <si>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</si>
  <si>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</si>
  <si>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</si>
  <si>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</si>
  <si>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</si>
  <si>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</si>
  <si>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</si>
  <si>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</si>
  <si>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</si>
  <si>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</si>
  <si>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</si>
  <si>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</si>
  <si>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</si>
  <si>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</si>
  <si>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</si>
  <si>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</si>
  <si>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</si>
  <si>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</si>
  <si>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</si>
  <si>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</si>
  <si>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</si>
  <si>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</si>
  <si>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</si>
  <si>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</si>
  <si>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</si>
  <si>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</si>
  <si>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</si>
  <si>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</si>
  <si>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</si>
  <si>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</si>
  <si>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</si>
  <si>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</si>
  <si>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</si>
  <si>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</si>
  <si>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</si>
  <si>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</si>
  <si>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</si>
  <si>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</si>
  <si>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</si>
  <si>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</si>
  <si>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</si>
  <si>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</si>
  <si>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</si>
  <si>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</si>
  <si>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</si>
  <si>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</si>
  <si>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</si>
  <si>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</si>
  <si>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</si>
  <si>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</si>
  <si>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</si>
  <si>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</si>
  <si>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</si>
  <si>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</si>
  <si>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</si>
  <si>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</si>
  <si>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</si>
  <si>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</si>
  <si>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</si>
  <si>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</si>
  <si>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</si>
  <si>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</si>
  <si>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</si>
  <si>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</si>
  <si>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</si>
  <si>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</si>
  <si>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</si>
  <si>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</si>
  <si>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</si>
  <si>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</si>
  <si>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</si>
  <si>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</si>
  <si>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</si>
  <si>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</si>
  <si>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</si>
  <si>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</si>
  <si>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</si>
  <si>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</si>
  <si>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</si>
  <si>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</si>
  <si>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</si>
  <si>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</si>
  <si>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</si>
  <si>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</si>
  <si>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</si>
  <si>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</si>
  <si>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</si>
  <si>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</si>
  <si>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</si>
  <si>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</si>
  <si>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</si>
  <si>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</si>
  <si>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</si>
  <si>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</si>
  <si>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</si>
  <si>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</si>
  <si>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</si>
  <si>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</si>
  <si>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</si>
  <si>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</si>
  <si>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</si>
  <si>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</si>
  <si>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</si>
  <si>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</si>
  <si>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</si>
  <si>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</si>
  <si>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</si>
  <si>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</si>
  <si>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</si>
  <si>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</si>
  <si>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</si>
  <si>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</si>
  <si>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</si>
  <si>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</si>
  <si>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</si>
  <si>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</si>
  <si>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</si>
  <si>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</si>
  <si>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</si>
  <si>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</si>
  <si>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</si>
  <si>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</si>
  <si>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</si>
  <si>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</si>
  <si>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</si>
  <si>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</si>
  <si>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</si>
  <si>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</si>
  <si>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</si>
  <si>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</si>
  <si>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</si>
  <si>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</si>
  <si>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</si>
  <si>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</si>
  <si>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</si>
  <si>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</si>
  <si>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</si>
  <si>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</si>
  <si>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</si>
  <si>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</si>
  <si>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</si>
  <si>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</si>
  <si>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</si>
  <si>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</si>
  <si>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</si>
  <si>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</si>
  <si>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</si>
  <si>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</si>
  <si>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</si>
  <si>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</si>
  <si>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</si>
  <si>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</si>
  <si>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</si>
  <si>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</si>
  <si>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</si>
  <si>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</si>
  <si>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</si>
  <si>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</si>
  <si>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</si>
  <si>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</si>
  <si>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</si>
  <si>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</si>
  <si>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</si>
  <si>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</si>
  <si>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</si>
  <si>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</si>
  <si>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</si>
  <si>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</si>
  <si>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</si>
  <si>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</si>
  <si>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</si>
  <si>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</si>
  <si>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</si>
  <si>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</si>
  <si>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</si>
  <si>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</si>
  <si>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</si>
  <si>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</si>
  <si>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</si>
  <si>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</si>
  <si>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</si>
  <si>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</si>
  <si>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</si>
  <si>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</si>
  <si>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</si>
  <si>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</si>
  <si>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</si>
  <si>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</si>
  <si>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</si>
  <si>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</si>
  <si>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</si>
  <si>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</si>
  <si>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</si>
  <si>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</si>
  <si>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</si>
  <si>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</si>
  <si>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</si>
  <si>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</si>
  <si>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</si>
  <si>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</si>
  <si>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</si>
  <si>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</si>
  <si>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</si>
  <si>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</si>
  <si>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</si>
  <si>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</si>
  <si>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</si>
  <si>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</si>
  <si>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</si>
  <si>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</si>
  <si>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</si>
  <si>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</si>
  <si>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</si>
  <si>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</si>
  <si>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</si>
  <si>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</si>
  <si>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</si>
  <si>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</si>
  <si>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</si>
  <si>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</si>
  <si>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</si>
  <si>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</si>
  <si>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</si>
  <si>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</si>
  <si>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</si>
  <si>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</si>
  <si>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</si>
  <si>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</si>
  <si>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</si>
  <si>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</si>
  <si>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</si>
  <si>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</si>
  <si>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</si>
  <si>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</si>
  <si>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</si>
  <si>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</si>
  <si>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</si>
  <si>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</si>
  <si>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</si>
  <si>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</si>
  <si>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</si>
  <si>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</si>
  <si>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</si>
  <si>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</si>
  <si>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</si>
  <si>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</si>
  <si>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</si>
  <si>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</si>
  <si>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</si>
  <si>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</si>
  <si>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</si>
  <si>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</si>
  <si>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</si>
  <si>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</si>
  <si>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</si>
  <si>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</si>
  <si>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</si>
  <si>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</si>
  <si>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</si>
  <si>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</si>
  <si>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</si>
  <si>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</si>
  <si>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</si>
  <si>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</si>
  <si>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</si>
  <si>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The Hitchhiker's Guide to The Family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</si>
  <si>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</si>
  <si>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</si>
  <si>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</si>
  <si>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</si>
  <si>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</si>
  <si>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</si>
  <si>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</si>
  <si>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</si>
  <si>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UQ of Goal</t>
  </si>
  <si>
    <t>LQ of Goal</t>
  </si>
  <si>
    <t>IQR of Goal</t>
  </si>
  <si>
    <t>UQ of Pledged</t>
  </si>
  <si>
    <t>LQ of Pledged</t>
  </si>
  <si>
    <t>IQR of Pledged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</si>
  <si>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</si>
  <si>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</si>
  <si>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</si>
  <si>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</si>
  <si>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</si>
  <si>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</si>
  <si>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</si>
  <si>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</si>
  <si>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</si>
  <si>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</si>
  <si>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Year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</si>
  <si>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</si>
  <si>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</si>
  <si>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</si>
  <si>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</si>
  <si>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</si>
  <si>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</si>
  <si>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</si>
  <si>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</si>
  <si>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</si>
  <si>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</si>
  <si>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</si>
  <si>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</si>
  <si>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25999</t>
  </si>
  <si>
    <t>300000 to 34999</t>
  </si>
  <si>
    <t>35000 to 39999</t>
  </si>
  <si>
    <t>45000 to 49999</t>
  </si>
  <si>
    <t>50000 or more</t>
  </si>
  <si>
    <t>20000 to 24999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</si>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</sst>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righ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0.33333333333333331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D3-4E0B-8228-8AC75A1B4B7B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3-4E0B-8228-8AC75A1B4B7B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25999</c:v>
                </c:pt>
                <c:pt idx="7">
                  <c:v>300000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3-4E0B-8228-8AC75A1B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652528"/>
        <c:axId val="505652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D3-4E0B-8228-8AC75A1B4B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2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D3-4E0B-8228-8AC75A1B4B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DD3-4E0B-8228-8AC75A1B4B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25999</c:v>
                      </c:pt>
                      <c:pt idx="7">
                        <c:v>300000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3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D3-4E0B-8228-8AC75A1B4B7B}"/>
                  </c:ext>
                </c:extLst>
              </c15:ser>
            </c15:filteredLineSeries>
          </c:ext>
        </c:extLst>
      </c:lineChart>
      <c:catAx>
        <c:axId val="50565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944"/>
        <c:crosses val="autoZero"/>
        <c:auto val="1"/>
        <c:lblAlgn val="ctr"/>
        <c:lblOffset val="100"/>
        <c:noMultiLvlLbl val="0"/>
      </c:catAx>
      <c:valAx>
        <c:axId val="50565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[Kickstarter_Challenge1.1.xlsx]Theater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6-4247-B57E-63903A9519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6-4247-B57E-63903A9519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6-4247-B57E-63903A95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1325328"/>
        <c:axId val="1281318672"/>
      </c:lineChart>
      <c:catAx>
        <c:axId val="128132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18672"/>
        <c:crosses val="autoZero"/>
        <c:auto val="1"/>
        <c:lblAlgn val="ctr"/>
        <c:lblOffset val="100"/>
        <c:noMultiLvlLbl val="0"/>
      </c:catAx>
      <c:valAx>
        <c:axId val="12813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32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[Kickstarter_Challenge1.1.xlsx]PCO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'PCO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6-4ADC-A9E7-5A2B7BEDB917}"/>
            </c:ext>
          </c:extLst>
        </c:ser>
        <c:ser>
          <c:idx val="1"/>
          <c:order val="1"/>
          <c:tx>
            <c:strRef>
              <c:f>'PCO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6-4ADC-A9E7-5A2B7BEDB917}"/>
            </c:ext>
          </c:extLst>
        </c:ser>
        <c:ser>
          <c:idx val="2"/>
          <c:order val="2"/>
          <c:tx>
            <c:strRef>
              <c:f>'PCO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6-4ADC-A9E7-5A2B7BEDB917}"/>
            </c:ext>
          </c:extLst>
        </c:ser>
        <c:ser>
          <c:idx val="3"/>
          <c:order val="3"/>
          <c:tx>
            <c:strRef>
              <c:f>'PCO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'PCO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'PCO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6-4ADC-A9E7-5A2B7BEDB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200223"/>
        <c:axId val="2121203135"/>
      </c:barChart>
      <c:catAx>
        <c:axId val="21212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3135"/>
        <c:crosses val="autoZero"/>
        <c:auto val="1"/>
        <c:lblAlgn val="ctr"/>
        <c:lblOffset val="100"/>
        <c:noMultiLvlLbl val="0"/>
      </c:catAx>
      <c:valAx>
        <c:axId val="21212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0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[Kickstarter_Challenge1.1.xlsx]Subcategory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0D6-A914-3648F7D99D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0D6-A914-3648F7D99DA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2D-40D6-A914-3648F7D99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317119"/>
        <c:axId val="116321695"/>
      </c:barChart>
      <c:catAx>
        <c:axId val="11631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1695"/>
        <c:crosses val="autoZero"/>
        <c:auto val="1"/>
        <c:lblAlgn val="ctr"/>
        <c:lblOffset val="100"/>
        <c:noMultiLvlLbl val="0"/>
      </c:catAx>
      <c:valAx>
        <c:axId val="11632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1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[Kickstarter_Challenge1.1.xlsx]Outcomes Based on Launched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5-400C-B3F9-EC8D9EB4C27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5-400C-B3F9-EC8D9EB4C27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A5-400C-B3F9-EC8D9EB4C27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Launched Date'!$E$6:$E$15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A-40AD-B92F-0E818D9C3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270911"/>
        <c:axId val="177264671"/>
      </c:lineChart>
      <c:catAx>
        <c:axId val="1772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4671"/>
        <c:crosses val="autoZero"/>
        <c:auto val="1"/>
        <c:lblAlgn val="ctr"/>
        <c:lblOffset val="100"/>
        <c:noMultiLvlLbl val="0"/>
      </c:catAx>
      <c:valAx>
        <c:axId val="177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352424</xdr:colOff>
      <xdr:row>3</xdr:row>
      <xdr:rowOff>133350</xdr:rowOff>
    </xdr:from>
    <xdr:to>
      <xdr:col>28</xdr:col>
      <xdr:colOff>152399</xdr:colOff>
      <xdr:row>26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C61A7-200C-401C-B132-52634243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9</xdr:row>
      <xdr:rowOff>176211</xdr:rowOff>
    </xdr:from>
    <xdr:to>
      <xdr:col>22</xdr:col>
      <xdr:colOff>361950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85AE0-1F50-7363-6EBE-798FBFC3B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1076324</xdr:colOff>
      <xdr:row>1</xdr:row>
      <xdr:rowOff>166686</xdr:rowOff>
    </xdr:from>
    <xdr:to>
      <xdr:col>26</xdr:col>
      <xdr:colOff>285750</xdr:colOff>
      <xdr:row>29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BE0A-C340-6969-4FCE-0F4446C34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4</xdr:row>
      <xdr:rowOff>147636</xdr:rowOff>
    </xdr:from>
    <xdr:to>
      <xdr:col>29</xdr:col>
      <xdr:colOff>171450</xdr:colOff>
      <xdr:row>39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74248-5E00-060C-B304-1446424DB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71436</xdr:rowOff>
    </xdr:from>
    <xdr:to>
      <xdr:col>25</xdr:col>
      <xdr:colOff>342900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3936C-1B21-AD8F-8543-AA8760514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06409027775" createdVersion="8" refreshedVersion="8" minRefreshableVersion="3" recordCount="4114" xr:uid="{3B15359F-F6F1-40F6-8166-5F387AA8CDF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724.921569675927" createdVersion="8" refreshedVersion="8" minRefreshableVersion="3" recordCount="4114" xr:uid="{A2AE8098-87B6-4D8B-81E2-BD47BDF3DBA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x v="2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x v="3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x v="4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x v="5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x v="6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x v="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x v="9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x v="10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x v="11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2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x v="13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x v="14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5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x v="16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7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x v="18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9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20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x v="21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x v="22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x v="23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x v="24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x v="25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26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x v="27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x v="28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x v="29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x v="30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31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x v="32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x v="33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x v="34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35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x v="36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x v="37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x v="38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x v="39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x v="40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x v="41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x v="42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x v="43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x v="44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x v="45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x v="46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47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x v="48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x v="4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x v="50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x v="51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x v="52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x v="5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x v="5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x v="5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x v="5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8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59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x v="6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x v="61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x v="62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x v="63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x v="64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x v="65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66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x v="6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x v="68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x v="69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x v="70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x v="71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x v="72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x v="73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x v="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x v="75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x v="76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7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x v="78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x v="79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x v="80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x v="81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82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x v="83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x v="84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x v="85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x v="86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x v="87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x v="88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9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x v="90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x v="9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x v="9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x v="93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x v="94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x v="95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6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x v="97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x v="98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9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00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02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x v="103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x v="104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105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x v="106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x v="107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x v="108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x v="109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110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11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12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13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x v="114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15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x v="116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x v="117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x v="118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19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x v="120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1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x v="122"/>
    <x v="0"/>
    <x v="0"/>
    <s v="USD"/>
    <n v="1462161540"/>
    <n v="1457913777"/>
    <b v="1"/>
    <n v="740"/>
    <b v="1"/>
    <s v="photography/photobooks"/>
    <n v="145"/>
    <n v="88.6"/>
    <x v="2"/>
    <x v="3"/>
  </r>
  <r>
    <n v="1748"/>
    <s v="So It Is: Vancouver"/>
    <s v="Telling the story of the city through remarkable people who live in Vancouver today."/>
    <n v="50000"/>
    <x v="123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24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x v="125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26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x v="127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x v="128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x v="129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x v="130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131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x v="13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x v="133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x v="13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x v="135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136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x v="137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x v="138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x v="139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x v="140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x v="141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x v="14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x v="143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x v="144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x v="145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x v="146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x v="147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x v="148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x v="149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x v="150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x v="151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53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x v="15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x v="15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x v="156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57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x v="158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x v="159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x v="160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x v="16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x v="162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63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64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x v="165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x v="166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67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x v="168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x v="169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170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72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x v="173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x v="174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x v="175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x v="176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x v="177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x v="178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x v="179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x v="180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x v="181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18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x v="183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x v="184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85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86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x v="187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x v="188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x v="189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x v="190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x v="191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x v="192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x v="193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x v="194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x v="195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x v="196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x v="197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98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x v="199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x v="200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x v="201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x v="202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203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x v="204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x v="20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x v="206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0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x v="208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x v="209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x v="210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x v="21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x v="212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x v="213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x v="214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15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x v="216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x v="217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x v="218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19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20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x v="221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x v="22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x v="223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24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x v="225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26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x v="227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x v="228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x v="229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x v="230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x v="231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x v="232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233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x v="234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x v="235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36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x v="238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x v="239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x v="240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x v="241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x v="242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x v="24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x v="244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x v="245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x v="24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x v="247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x v="248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x v="249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x v="250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x v="251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252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x v="253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x v="254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x v="255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56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x v="257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x v="258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x v="259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x v="260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x v="261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x v="262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63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x v="264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x v="265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x v="266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67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x v="268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x v="269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70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x v="271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x v="272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x v="273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x v="274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75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x v="276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x v="277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x v="278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x v="279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x v="280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81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x v="28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x v="283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84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x v="285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x v="286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x v="287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x v="288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x v="289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x v="290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x v="291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x v="292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93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x v="294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x v="295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x v="296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x v="297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x v="298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x v="299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300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x v="301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x v="302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x v="303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x v="304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x v="30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306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x v="307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x v="308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x v="309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310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x v="311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x v="312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x v="313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314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x v="31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x v="316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x v="317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x v="318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x v="319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x v="32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321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x v="322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x v="323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x v="324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x v="32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326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x v="327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x v="328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x v="329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x v="330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x v="331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x v="332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333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334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x v="335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x v="336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x v="337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x v="338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x v="339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x v="340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x v="341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x v="342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x v="343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x v="344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x v="34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x v="346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x v="347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x v="348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x v="349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x v="350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x v="35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52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x v="353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x v="354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x v="355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x v="356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x v="357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358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x v="359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x v="360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x v="36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x v="362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x v="363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64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x v="365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x v="366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x v="367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x v="368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x v="369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x v="370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x v="371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372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x v="373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374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x v="375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x v="376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x v="377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78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x v="379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x v="380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x v="381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x v="38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x v="383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x v="384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x v="385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x v="386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x v="387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88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x v="389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90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x v="391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x v="392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x v="393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x v="394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x v="395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x v="396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x v="397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98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x v="399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x v="400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x v="401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x v="402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x v="403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404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x v="405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x v="406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x v="407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x v="408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x v="409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x v="410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x v="411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x v="412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x v="413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414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x v="415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x v="416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x v="417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x v="418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x v="419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x v="420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x v="421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422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x v="423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2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x v="425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x v="426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427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x v="428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x v="4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x v="430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31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x v="432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x v="433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x v="434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x v="43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x v="436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437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438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x v="439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x v="440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x v="441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x v="442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x v="443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x v="44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44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x v="446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x v="447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x v="448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449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45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x v="45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x v="452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x v="453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5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x v="455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x v="45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57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x v="458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59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x v="460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461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462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x v="463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x v="464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x v="465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466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x v="467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68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469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x v="470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71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x v="472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x v="473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x v="474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x v="475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x v="476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x v="477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78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79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x v="480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481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x v="482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x v="483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84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x v="48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86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x v="487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x v="48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489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x v="490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x v="491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x v="492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x v="493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x v="494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x v="49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x v="496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x v="497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98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99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x v="500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x v="501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502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x v="503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504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x v="505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x v="506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507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x v="508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x v="509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x v="511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x v="512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x v="513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514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51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x v="516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x v="517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x v="518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x v="519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x v="52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x v="521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22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x v="523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x v="524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525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526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x v="527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x v="528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x v="529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x v="530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x v="53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x v="532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33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x v="534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x v="535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536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x v="537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x v="538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539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x v="54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x v="54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x v="541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x v="542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543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x v="544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45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x v="546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547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x v="548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x v="549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x v="550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x v="551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x v="552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x v="553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x v="554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x v="555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x v="55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x v="557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x v="558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x v="559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x v="56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561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x v="562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x v="563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x v="564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x v="565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x v="566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67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x v="568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x v="569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70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x v="571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x v="572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73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574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x v="575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x v="576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77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78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x v="579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x v="580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x v="58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x v="582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8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x v="584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85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x v="586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x v="587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x v="588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89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x v="590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91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x v="592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x v="593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x v="594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x v="594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x v="595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x v="59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x v="597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x v="598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x v="599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x v="600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x v="601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x v="602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x v="603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x v="603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x v="603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604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x v="605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x v="606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x v="607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x v="608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09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x v="610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x v="61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x v="612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x v="613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614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615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x v="616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x v="617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x v="618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x v="619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x v="620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x v="621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62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x v="623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x v="624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x v="625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626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x v="627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28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x v="629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x v="630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x v="631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x v="632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x v="633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x v="634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35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x v="636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63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x v="638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639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640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x v="641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x v="642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x v="643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x v="644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x v="645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x v="646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x v="647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x v="648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649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650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651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x v="65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653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x v="654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x v="655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656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657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x v="658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59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x v="66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x v="661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x v="662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663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x v="664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x v="66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x v="666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x v="667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x v="668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x v="669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x v="67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x v="671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x v="672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673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x v="673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x v="674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x v="675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x v="67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x v="677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x v="678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x v="679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x v="680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x v="681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x v="682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x v="68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84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x v="685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x v="686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x v="687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x v="687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x v="688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x v="689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x v="6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x v="69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x v="692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x v="692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x v="693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x v="693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94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95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96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x v="697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x v="698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x v="699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x v="700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01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x v="702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x v="703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704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x v="70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x v="70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706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707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x v="708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709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x v="710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x v="711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x v="71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x v="713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x v="714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x v="715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716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x v="717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x v="718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719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x v="72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x v="72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x v="721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72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x v="723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x v="724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x v="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x v="726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x v="727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x v="728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x v="729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x v="73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x v="731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x v="732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x v="733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x v="734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x v="735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x v="736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x v="737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x v="738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x v="739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x v="740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x v="741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x v="742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x v="743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743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x v="744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x v="745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x v="746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x v="747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x v="748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x v="749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x v="750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51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52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x v="753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754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755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756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x v="757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x v="758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x v="759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x v="760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x v="761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x v="762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x v="763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x v="764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x v="765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x v="766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x v="767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x v="768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769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x v="770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x v="771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x v="772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773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x v="774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75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x v="776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x v="777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x v="778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x v="779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x v="780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x v="781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81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x v="782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x v="783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x v="784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x v="785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x v="786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x v="787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x v="788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x v="789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x v="790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x v="791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x v="792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x v="793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x v="794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x v="795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x v="796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x v="797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x v="798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x v="799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x v="80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x v="801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x v="802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803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x v="803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x v="804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x v="805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x v="806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x v="807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x v="808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x v="809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10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x v="81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x v="812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813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x v="814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815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x v="816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x v="817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x v="818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x v="819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x v="820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21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x v="822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x v="823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x v="824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x v="825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x v="826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827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x v="828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x v="829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x v="830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1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32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x v="833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x v="834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x v="835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x v="836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x v="837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x v="838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x v="839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x v="839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x v="840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x v="841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x v="842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x v="843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x v="844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x v="845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x v="846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x v="847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848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849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85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851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x v="852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x v="853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854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855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x v="856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x v="857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x v="858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x v="859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x v="860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x v="861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x v="862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x v="863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x v="864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x v="865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x v="866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x v="867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x v="868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x v="869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x v="870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x v="871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72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x v="873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x v="874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x v="87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x v="876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x v="877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x v="878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x v="879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x v="880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88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x v="882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x v="883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x v="884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x v="885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886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887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x v="888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x v="889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x v="890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x v="891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x v="892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x v="89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x v="89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x v="895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x v="896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x v="896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x v="897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x v="898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x v="899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x v="90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x v="901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902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03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x v="904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905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x v="906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x v="907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x v="908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x v="909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10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x v="911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x v="912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x v="913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x v="914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x v="91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x v="916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x v="917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x v="918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x v="919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x v="920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x v="921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x v="922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x v="923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924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x v="925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926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x v="927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x v="928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x v="929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0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x v="93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x v="932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x v="933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934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x v="935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x v="936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937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x v="938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x v="939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40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x v="941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x v="942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x v="943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x v="94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x v="94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x v="946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x v="947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947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x v="94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x v="949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x v="950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x v="951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x v="951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x v="952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x v="953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x v="954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x v="95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x v="956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958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x v="959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960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x v="961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x v="962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x v="963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x v="964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x v="965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x v="966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x v="967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96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x v="969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x v="970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x v="971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x v="971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x v="972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73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x v="973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x v="974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x v="975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x v="976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x v="977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x v="978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979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980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x v="981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x v="982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x v="983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984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x v="985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986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x v="987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x v="987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x v="988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x v="989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90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x v="991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x v="992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x v="993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x v="994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x v="994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x v="994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x v="994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x v="994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9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x v="996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x v="997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998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x v="999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x v="1000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x v="1001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x v="1002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x v="1003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x v="100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x v="1005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x v="1006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x v="1007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x v="1008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x v="1009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x v="1010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x v="1011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012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x v="1013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x v="1014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x v="1015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x v="1016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x v="1017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x v="1018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x v="1019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x v="1020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x v="1021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x v="1022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x v="1023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x v="1024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x v="1025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x v="1026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027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x v="1028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x v="1029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1030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31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x v="1032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x v="1033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x v="1034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03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x v="1036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x v="1037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x v="1038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039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x v="1040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041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x v="1042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x v="1042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x v="1043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x v="1044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x v="1045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x v="1046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x v="1046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x v="1047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x v="1048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1049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x v="1050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x v="105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x v="1052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x v="1053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x v="1054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x v="1055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x v="10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x v="1057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x v="1058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x v="1059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x v="1060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6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x v="1062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063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x v="106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x v="1065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x v="1065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x v="1066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x v="1067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x v="1068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x v="106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x v="1070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x v="1071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x v="1072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x v="1073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x v="1074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x v="1075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x v="1076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077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x v="1078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079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x v="108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x v="1081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2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x v="1083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x v="1084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x v="1085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x v="1086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087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x v="1088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x v="1089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x v="1090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x v="1091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x v="10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x v="1093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x v="1094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x v="1095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x v="1096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x v="1097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x v="1098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99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x v="1100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101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10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x v="1103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03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x v="1104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x v="1105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x v="1105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06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107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x v="1108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108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x v="1109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110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x v="1111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12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x v="1113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x v="1114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x v="111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16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x v="1117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x v="1118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x v="1119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x v="1120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x v="1121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1121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x v="1122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x v="1123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x v="1124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x v="1125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x v="1126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27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x v="1127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128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x v="1129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x v="1130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x v="1131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x v="1132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132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x v="1133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x v="1134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x v="1135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x v="1136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x v="1137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38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139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x v="1140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x v="1141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42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x v="1143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x v="1144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x v="1145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x v="1146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x v="1147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x v="1148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1148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x v="1148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x v="1148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x v="1148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149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x v="115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151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x v="1152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153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x v="1154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x v="1155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x v="1156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x v="1157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x v="1158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x v="1159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160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161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x v="1162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x v="1163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x v="1164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x v="1165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166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x v="1167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x v="1168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x v="1169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x v="1170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171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172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x v="1173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x v="1174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175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x v="1176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x v="1177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x v="1178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179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x v="1179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180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x v="1181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x v="118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x v="1183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x v="1184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x v="118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x v="118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x v="1186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x v="1187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x v="1188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x v="1189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x v="1190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91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192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93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x v="1194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x v="1194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x v="1195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x v="1196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1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x v="1198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x v="1198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x v="1199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x v="1200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x v="1201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x v="1202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x v="1203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x v="12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20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x v="1206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x v="1207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x v="1208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x v="1209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x v="1210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x v="1211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212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x v="1213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x v="1214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x v="1215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x v="1216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217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218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219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x v="122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x v="1221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1222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x v="122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x v="1224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x v="1225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x v="1226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x v="1226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x v="1227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x v="1228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x v="1229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x v="1230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x v="1231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x v="1232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x v="1233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x v="1234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x v="1235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x v="1236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x v="1237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x v="1238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x v="1239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240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x v="1241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241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242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43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x v="1244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x v="1245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x v="1246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x v="1247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x v="1248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x v="125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x v="1251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x v="1252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x v="125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54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55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x v="1256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x v="1256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x v="1257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x v="125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x v="1259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x v="1260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61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x v="1262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x v="1263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x v="1263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x v="1264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x v="1265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x v="1265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266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x v="1267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x v="1267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x v="1268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x v="1269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x v="127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x v="1271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x v="127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x v="1273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274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275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x v="1276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x v="1277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x v="1278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x v="1279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x v="1280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x v="1281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282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82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x v="1282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x v="1283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x v="1284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x v="1285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28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x v="1287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x v="1288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x v="1289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x v="1290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x v="1291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x v="1292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x v="1293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294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x v="129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296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x v="1297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x v="1298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x v="1299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x v="1300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x v="1301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x v="1302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x v="1303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x v="1304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x v="1305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x v="1306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x v="1307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1308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x v="1309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x v="1310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x v="1311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312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x v="1313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314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x v="131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x v="1316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x v="1317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x v="1318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x v="1319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x v="132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x v="132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x v="1321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322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x v="1323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x v="1324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x v="1325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26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x v="1327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328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329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x v="1330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x v="1331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331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x v="1332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x v="1333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x v="1334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x v="1335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x v="1336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x v="1337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x v="1338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x v="1338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x v="1339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340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x v="134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x v="1342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x v="1342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343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x v="134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345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x v="1346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347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x v="1348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x v="1349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x v="1349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349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x v="1350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351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x v="1352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x v="1353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x v="1354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x v="1354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x v="1355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x v="1356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x v="1357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x v="1358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x v="135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x v="1360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x v="1361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x v="136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363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x v="1364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x v="136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x v="1366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x v="136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6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x v="1368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x v="1369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x v="1369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x v="1370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x v="1371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x v="1372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x v="1373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x v="1374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x v="137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x v="137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x v="1376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x v="1377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x v="1378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x v="1379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x v="1380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x v="1381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x v="138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x v="138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x v="1384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x v="1384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x v="1384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x v="138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386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x v="1387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x v="1388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x v="138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38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x v="1390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x v="1391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x v="1392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x v="1392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x v="1393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x v="1394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x v="1395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x v="1396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x v="1397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x v="1398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x v="1398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x v="1398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399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x v="1400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x v="1401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x v="1402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x v="1402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x v="1403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x v="1403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x v="1404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x v="1405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06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x v="1407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x v="1407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x v="1408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x v="1409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10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x v="141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x v="1412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x v="1412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x v="1413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x v="1414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415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x v="1416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x v="1416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x v="1417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418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1419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x v="1420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x v="1421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x v="1422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x v="1423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x v="1424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x v="1425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26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x v="1427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x v="1428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x v="1429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430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x v="1431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x v="1432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x v="14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x v="1434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x v="143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x v="1436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x v="1437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x v="1437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x v="1438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x v="1438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x v="1439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x v="1439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x v="1439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x v="1439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x v="1440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x v="1441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x v="1442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x v="1443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443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444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x v="1445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x v="1446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x v="1447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x v="1448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x v="1449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x v="1450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450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x v="1451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452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x v="1453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453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453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x v="1454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x v="145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x v="1456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x v="1456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x v="1456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x v="1457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x v="1458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458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x v="1458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59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x v="1460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x v="1461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61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x v="1462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463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x v="1463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x v="146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1465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x v="1466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467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x v="1468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x v="1469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x v="1470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x v="1471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x v="1471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x v="1471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x v="1471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x v="1471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x v="1471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x v="1471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x v="1471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x v="1471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x v="1472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x v="147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474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x v="1475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x v="1476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477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78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x v="1479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x v="1480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1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48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483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x v="1484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x v="1485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x v="1486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x v="1487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148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x v="14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490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x v="149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x v="1492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x v="1493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x v="1494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x v="1495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x v="1496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x v="1497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x v="1498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x v="1499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x v="1500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1500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x v="150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x v="1502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x v="1503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504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x v="1505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506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x v="1507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x v="1508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x v="1509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x v="151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x v="151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x v="1511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x v="1512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x v="1513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x v="1514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x v="1515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x v="151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1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x v="1517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x v="1518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x v="151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x v="1520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x v="1521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x v="1521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x v="1522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x v="152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x v="1524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x v="1525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x v="1526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527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x v="1527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527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528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x v="1529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x v="1530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x v="153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x v="153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532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x v="1532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33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x v="1534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x v="153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x v="1536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x v="1537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538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39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x v="154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x v="154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54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x v="1541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x v="1542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543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x v="1544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x v="1545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546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x v="1546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4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x v="1548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x v="1549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x v="155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55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x v="155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x v="1551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x v="1552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x v="1553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x v="1554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x v="1554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555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x v="155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x v="1557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x v="1558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x v="1558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x v="1559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x v="1559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x v="1559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x v="1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x v="1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x v="1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561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x v="1561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x v="1562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562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562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x v="1563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x v="1564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x v="156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566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56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x v="1568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x v="1568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x v="1569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x v="1570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x v="1571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x v="1572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x v="1573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x v="1573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x v="1574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x v="1574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x v="1575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x v="1576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x v="1577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x v="1577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x v="1578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x v="1579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x v="1579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x v="1580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x v="1580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x v="1581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x v="1582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x v="1582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x v="1582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x v="1582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x v="1582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x v="1582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x v="1582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x v="1582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x v="1583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x v="1584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x v="1585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x v="1585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x v="158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x v="1587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x v="1588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x v="1589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1590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x v="1591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x v="159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x v="1593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1594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594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x v="1594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x v="1595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x v="1595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x v="1596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x v="1597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x v="1598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x v="1599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x v="1600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x v="1601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x v="1601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x v="1602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x v="160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x v="1604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x v="1605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x v="1606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x v="1607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607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x v="1607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x v="1608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x v="1609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x v="1609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x v="1610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x v="1611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612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x v="1613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x v="1614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x v="1614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x v="1615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616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x v="1617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x v="1618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619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x v="1619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x v="1620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x v="1621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622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623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x v="1624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x v="1625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x v="162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x v="1627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x v="1628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x v="1629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30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x v="1631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x v="1632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x v="1633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x v="1634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x v="1635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36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37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x v="1637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x v="1638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x v="1639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x v="1639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x v="1640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x v="1641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x v="1642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x v="1643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x v="1644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64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x v="1646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x v="1647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x v="1647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648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x v="1648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x v="1649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650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x v="1651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x v="1652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x v="1653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x v="1654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x v="1655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x v="1656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x v="1657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658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x v="1658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1659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x v="1660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x v="1661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x v="1662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x v="1663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x v="1664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x v="1665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666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x v="1667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x v="1667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x v="1668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x v="1668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x v="1669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69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670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671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x v="1672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673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x v="1674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x v="1675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x v="1676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x v="1677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x v="1678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x v="1679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x v="1680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x v="1680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68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682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682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x v="1682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x v="1682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x v="1683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x v="1684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x v="1685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x v="1686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x v="1687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x v="1688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x v="1689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x v="1690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x v="1690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691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x v="1692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1693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x v="1694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x v="1694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x v="169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x v="169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x v="1696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697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x v="1697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698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x v="1699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x v="1700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x v="1700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x v="1701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701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x v="170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x v="1703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x v="1703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703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x v="1703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x v="1704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x v="1705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x v="1706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x v="1707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x v="1708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708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x v="1709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x v="1710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x v="1711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x v="1711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12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x v="1713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x v="1713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x v="1714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x v="1714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x v="1714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714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x v="1715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715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x v="1715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x v="1715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x v="1715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x v="1715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716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x v="1716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x v="1716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x v="1716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x v="1716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x v="171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x v="1718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x v="1718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x v="1719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x v="1720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720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x v="1720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x v="1720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x v="1721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x v="1721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x v="17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x v="1723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x v="1723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x v="1724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x v="1725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x v="1725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x v="1725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x v="1725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x v="1725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x v="1725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x v="1725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x v="1725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x v="1725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725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x v="1725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x v="1725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x v="1725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x v="1726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x v="1727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x v="1728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x v="1729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730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731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x v="1732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x v="1733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x v="1734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x v="1735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x v="1736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x v="1736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x v="1737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38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739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740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x v="1741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x v="1742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x v="1743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74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x v="1745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745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x v="174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x v="174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747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x v="1748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x v="1749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x v="1750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x v="1750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x v="1751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x v="175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x v="1753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x v="1753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x v="1754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755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56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x v="1757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x v="1758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x v="1759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759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1760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x v="1761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x v="1762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x v="1763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x v="1764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x v="1765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1766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x v="1767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x v="1768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x v="1768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x v="1768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769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x v="1770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x v="1771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x v="1771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x v="177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x v="1773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x v="1773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x v="1773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774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x v="1775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x v="1776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x v="177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x v="1778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x v="1779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x v="1780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x v="178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x v="1782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x v="1783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1784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x v="1785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x v="1786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x v="178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x v="1788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789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x v="179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791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x v="1791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1792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x v="1793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x v="1794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x v="1795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x v="1796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x v="1796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x v="1797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x v="1798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x v="1799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x v="1799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x v="1799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x v="1800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x v="180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802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03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x v="1804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x v="1805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x v="1805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806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x v="1806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x v="1807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x v="1808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x v="1808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x v="1809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x v="1810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x v="1811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x v="1812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x v="1813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814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x v="1815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x v="1816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816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x v="1817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x v="1818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x v="1819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x v="1820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x v="1820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x v="182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822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823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x v="1823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x v="1824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x v="1825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x v="1826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x v="182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x v="1828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29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x v="1830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x v="1831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x v="1831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831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x v="1831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x v="1832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x v="1833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x v="1834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x v="1834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x v="1834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3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x v="183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836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x v="1837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x v="1838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x v="1839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x v="1840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x v="1840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841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842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x v="1842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x v="1843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x v="18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x v="1845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x v="1846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x v="1847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x v="1848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x v="1848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x v="1849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x v="1850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851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852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x v="1853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x v="1854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x v="185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856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x v="1856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x v="1857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x v="185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x v="1859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x v="1860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x v="1861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x v="1861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x v="1861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x v="1861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x v="1862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x v="1862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x v="1863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864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x v="186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x v="1866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x v="1867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x v="1868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x v="1869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x v="1869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x v="1869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x v="1869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x v="1869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x v="1869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x v="1869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869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x v="1870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71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1872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873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x v="1874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x v="187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x v="187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x v="187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x v="1876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x v="1877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x v="1878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x v="1878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x v="1879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x v="1880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x v="1881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x v="1882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x v="1883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x v="1884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x v="1885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x v="1886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88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888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x v="1889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890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890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x v="1891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x v="1892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x v="1893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x v="1894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894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1895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x v="1896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x v="1897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898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x v="1899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x v="1900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x v="190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x v="1902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x v="1903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x v="1904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x v="1905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x v="190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90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x v="1907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x v="1908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x v="1909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x v="1910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x v="1911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x v="1911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912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x v="1912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x v="1912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x v="1913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x v="1914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x v="1915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x v="191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x v="1917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x v="1918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1919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x v="192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x v="192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x v="192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x v="1921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x v="1922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x v="1923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924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x v="1925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x v="1926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x v="1927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x v="1928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x v="1929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x v="1930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x v="193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x v="1932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x v="1932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x v="1933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x v="1934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934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x v="1935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x v="1936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x v="1937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x v="1938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x v="1939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x v="194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x v="194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x v="1941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42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x v="194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194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x v="1944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x v="1945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x v="1946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x v="1947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x v="1947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x v="1948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949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x v="1950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x v="1951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x v="1951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x v="1951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x v="1952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x v="1953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x v="1953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x v="1954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x v="195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1956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x v="1956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x v="1956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957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x v="1958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x v="1959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x v="1959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x v="1960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x v="1960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x v="1961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x v="1962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x v="1963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x v="1964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x v="1965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x v="1965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x v="1965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x v="1965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x v="1965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x v="1965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x v="1965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966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x v="1966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x v="1967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x v="1967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x v="1967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x v="1968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x v="1969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x v="1970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x v="1970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x v="1971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x v="1972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x v="1973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1974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1975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x v="197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x v="1977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x v="1978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978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x v="1979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x v="1980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x v="1981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x v="1981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x v="1981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x v="1981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x v="198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x v="198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x v="1983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x v="1984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985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x v="1985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x v="1985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x v="1985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x v="198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x v="198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x v="1987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x v="1988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x v="1989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990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x v="1991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x v="1991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x v="1992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x v="1993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994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1995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x v="1996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x v="1997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x v="1998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x v="1998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x v="1999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x v="1999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x v="1999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x v="2000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1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x v="2002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003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x v="2004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x v="200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x v="2006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x v="2006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x v="2007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x v="2008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x v="2008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x v="2009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x v="2010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011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x v="2012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x v="2013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x v="2014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014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x v="2015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x v="2016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x v="2017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018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x v="2019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x v="2019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x v="2020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x v="2021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22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x v="2023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x v="2024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x v="2025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x v="2025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x v="2025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x v="2026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x v="202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x v="2028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x v="2029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x v="2030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x v="2031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x v="2031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x v="2031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x v="2031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x v="2032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x v="2033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x v="2033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x v="2033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x v="2033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x v="2034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x v="2035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x v="2035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x v="203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203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x v="203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x v="2037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x v="2037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037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x v="2038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x v="2039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x v="2039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x v="2039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x v="2040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x v="2041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x v="2041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x v="2042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x v="2043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x v="2043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x v="2044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x v="204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x v="204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x v="2046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x v="2047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x v="2047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x v="2048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x v="20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x v="2050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x v="2050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x v="2050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x v="2050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x v="2050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x v="2051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x v="2052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x v="2053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053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x v="2053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x v="2053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053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x v="2053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x v="2053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x v="2053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x v="2053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x v="2053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x v="2053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053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x v="2054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x v="205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056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x v="2057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x v="2058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x v="2058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x v="205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x v="2060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x v="206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x v="2062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x v="2063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x v="2064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x v="2065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x v="2066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x v="2067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x v="2067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x v="2068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x v="2069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x v="2069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2070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x v="207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x v="207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x v="2072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x v="2073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073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x v="2074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2074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x v="2075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x v="2076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x v="2077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x v="2077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x v="207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2079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x v="2079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080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x v="2081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x v="2081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x v="2082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2082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x v="2083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x v="2083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084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x v="2084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084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x v="2085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x v="2086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x v="2087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x v="2088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x v="2088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x v="2089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x v="2090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x v="2091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x v="2092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x v="2092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x v="2093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x v="2094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x v="209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x v="2096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x v="2096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x v="2097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x v="2097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x v="2097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x v="2097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097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x v="2098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x v="2099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x v="2100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01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x v="2102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x v="2103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x v="2104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x v="2105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x v="2106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x v="2106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x v="2107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x v="2108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x v="2109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x v="2109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x v="2110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x v="21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x v="2112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x v="2112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x v="2113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114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x v="211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1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x v="2116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x v="2116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x v="2117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x v="2117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x v="2117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x v="2117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x v="2117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x v="2117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118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x v="2119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x v="2120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x v="2120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x v="2120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x v="212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122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123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x v="2124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x v="2125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x v="2125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x v="2125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x v="2126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x v="2127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x v="2128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x v="2129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x v="2130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x v="2131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x v="2131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x v="2131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x v="2132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133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x v="213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x v="2135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x v="2136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x v="2136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x v="2136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x v="2137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x v="2138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x v="2139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x v="2140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x v="214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x v="2142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x v="2142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x v="2142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x v="2143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x v="2144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x v="214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x v="2146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x v="2147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x v="2148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x v="2149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x v="2150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x v="2150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x v="2150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x v="2150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2151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x v="2152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x v="2153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x v="2154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15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x v="2156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x v="2157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x v="2157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x v="2158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x v="2159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x v="2160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2160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x v="2161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x v="2162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x v="2163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x v="2164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x v="2165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x v="216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x v="2167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x v="2168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x v="2169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x v="2170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x v="2171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2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3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x v="2174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175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x v="2176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x v="2177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x v="2177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x v="2178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x v="2178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x v="2178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x v="2178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x v="2178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x v="2178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x v="2179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x v="2179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180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218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x v="218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218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x v="218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x v="2182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x v="2182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x v="2182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x v="2182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x v="2183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x v="2184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x v="2185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x v="2185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x v="2185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x v="2186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x v="2187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x v="2187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x v="2188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x v="2189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2189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x v="2190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x v="2191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x v="2192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x v="2192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x v="2193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x v="2194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x v="2195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x v="2195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x v="2195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2195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x v="2196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x v="2197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x v="2198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x v="2199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x v="2199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x v="2199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199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x v="2200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x v="2200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x v="2201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202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x v="2202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x v="2202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x v="2203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x v="2203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x v="2204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x v="2204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x v="2204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x v="2204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5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2206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x v="2207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x v="2208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x v="2209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x v="2210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x v="2211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x v="2212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x v="2212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x v="2213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x v="2214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x v="2214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x v="2215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x v="221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x v="2217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x v="2217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217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x v="2217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x v="2217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x v="2218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x v="2218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x v="2219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x v="2220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x v="222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x v="2222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x v="2222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2222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x v="2223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x v="2224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x v="222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x v="2226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x v="2226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x v="2227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x v="2228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x v="2228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x v="2228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228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x v="2228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x v="2229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x v="2230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x v="2230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x v="2230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x v="2231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x v="2232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x v="2233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x v="2233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234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x v="2235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x v="2236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x v="2236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x v="2236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x v="2237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x v="2238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x v="2239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x v="2239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x v="2239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x v="2240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x v="2241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2241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x v="2241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x v="2241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x v="2241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x v="2242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x v="2243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x v="2244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x v="2244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45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x v="2246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x v="2247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x v="2247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x v="2248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249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x v="2250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x v="225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x v="2252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x v="2252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x v="2252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x v="2252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x v="2252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x v="2252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x v="2252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x v="2252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2252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x v="2252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x v="2252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2252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x v="2253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x v="2254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255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x v="2256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5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x v="2258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x v="2259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x v="2260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x v="226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x v="226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x v="2262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x v="2262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x v="2263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x v="2264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265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x v="2266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x v="2266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x v="2267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2267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x v="2268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x v="2268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x v="2268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2268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x v="2268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x v="2268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x v="2269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x v="2270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70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x v="2271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272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x v="2273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x v="2273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274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x v="2274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275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x v="2275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x v="2276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x v="2277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x v="2277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x v="2277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78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2279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x v="2279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x v="2279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x v="2279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x v="2279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x v="2279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x v="2280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x v="2281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x v="2281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x v="2282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x v="2282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282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282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x v="2282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x v="2283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x v="2284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x v="2285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x v="2286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x v="2287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x v="2288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x v="2289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90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x v="2291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x v="2291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x v="2291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x v="2292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293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x v="2294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295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295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x v="2295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x v="2296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x v="2297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x v="2297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x v="2298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x v="2299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x v="2299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x v="2299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x v="2299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x v="2299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x v="2300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x v="2301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2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x v="2303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303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x v="2304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x v="2304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x v="2305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x v="2305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x v="2305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x v="2306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x v="2307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x v="2307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x v="2308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x v="2308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x v="2308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x v="2308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x v="2309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x v="2310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x v="2311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x v="231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x v="2313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x v="2314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x v="2314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x v="2314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x v="2315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x v="2316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x v="2316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x v="2317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x v="2318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2319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x v="2319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232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x v="232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x v="232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x v="232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321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x v="2322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2322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x v="2323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x v="2324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x v="2325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x v="2326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x v="2326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x v="2326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x v="2326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x v="2327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2328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x v="2329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x v="2330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x v="2331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x v="2331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331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x v="2331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x v="2332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x v="2332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x v="2332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x v="2333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x v="2334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x v="2335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6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2337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x v="2337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x v="2337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x v="2337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x v="2338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x v="2339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x v="2340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x v="2340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x v="2340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x v="2340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x v="2340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x v="2341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x v="2341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x v="2341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x v="2341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x v="2341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x v="2341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x v="2341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x v="2341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x v="2341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x v="2341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x v="2341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x v="2342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342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43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x v="2344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x v="2345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x v="2345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x v="2345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x v="234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2347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x v="2347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x v="2348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x v="2349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x v="235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x v="235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x v="235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x v="235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x v="235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x v="235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x v="2351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x v="2352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x v="2353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x v="2353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x v="2354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x v="2355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x v="2355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x v="2355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x v="2356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x v="2357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x v="2358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x v="2358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x v="2358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x v="2358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x v="2359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x v="2359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x v="2360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x v="2361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x v="2362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2363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x v="2363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x v="2363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x v="2363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x v="2363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x v="2363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x v="2363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364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x v="2365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x v="2366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x v="2367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x v="2367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68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x v="2368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x v="2369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x v="2369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x v="2369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x v="2369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x v="2369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2369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2369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x v="2369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x v="2369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x v="2369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x v="2369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2369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2369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x v="2369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370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x v="2371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x v="2372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x v="2372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x v="2372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x v="2373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373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74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x v="2375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x v="2375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x v="2376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x v="2377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x v="2377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x v="2377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x v="2378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378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x v="2379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x v="2379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x v="2380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x v="2381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2381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2381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x v="2381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x v="2381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x v="2382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382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383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x v="2384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x v="2384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x v="2384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x v="238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38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38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x v="2386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x v="2387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x v="2387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x v="2387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x v="2388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x v="2388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x v="2389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x v="2389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x v="2390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x v="2390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x v="2390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x v="2390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2390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x v="2390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x v="2391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x v="2392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93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x v="2393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2394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x v="2394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x v="2394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x v="2395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x v="2395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x v="2395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395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395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395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x v="2395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x v="2395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396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x v="2397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397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398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398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x v="2398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399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x v="240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x v="240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x v="2401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x v="2402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x v="2403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x v="2404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x v="240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x v="240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x v="2406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x v="2406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x v="2406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x v="2406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x v="2406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x v="2407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240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x v="2409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409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x v="2410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410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x v="2411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x v="2412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x v="2412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x v="2412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x v="2412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x v="2412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x v="2413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x v="2413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x v="2414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x v="2415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x v="2415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x v="241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x v="2417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x v="2418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x v="2418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x v="2418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x v="2419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x v="2419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x v="2419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x v="2419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x v="2419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x v="2419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x v="242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x v="242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42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x v="242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x v="242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x v="2421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x v="2422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x v="2423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x v="2423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x v="2423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x v="2424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425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425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x v="2426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x v="2426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x v="2426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426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x v="2427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x v="2428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x v="2429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x v="2430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x v="2430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x v="2430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x v="2430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x v="2431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x v="24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x v="24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x v="2433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433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x v="2433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x v="2434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x v="2434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x v="2434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x v="2434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x v="2434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x v="2435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x v="2436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x v="2436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x v="2437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x v="2437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x v="2437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x v="2438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2438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x v="2438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2438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x v="2438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2438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x v="2438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x v="2438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x v="2439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439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x v="2440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x v="2440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2441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x v="2441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x v="2441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x v="2441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x v="2441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x v="2441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x v="2442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x v="2442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443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x v="2443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x v="2443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x v="2444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444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x v="2444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x v="2444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x v="2445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x v="2446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x v="2447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x v="2447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x v="2447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x v="2447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x v="2447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2447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x v="2447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448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x v="2449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x v="2449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x v="2450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x v="2451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x v="2451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2451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2451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x v="2451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x v="2451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452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x v="2452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x v="2452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x v="2452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452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x v="2452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x v="2453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x v="2454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x v="2454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455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2455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x v="2455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x v="2455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x v="2456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x v="2456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x v="2456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x v="2456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x v="2456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x v="2456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x v="2456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x v="2456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x v="2456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x v="2456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x v="2456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x v="2456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x v="2456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2456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x v="2456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x v="2456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x v="2456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x v="2456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x v="2456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x v="2456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x v="2456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x v="2456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x v="2456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x v="2456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x v="2456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x v="2457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x v="2458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x v="2458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x v="2458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x v="2458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x v="2459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x v="2459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x v="2460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x v="2461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x v="2462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x v="2463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x v="2463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x v="2463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x v="2463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x v="2463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x v="2463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x v="2463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x v="2464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x v="2464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x v="246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x v="246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x v="246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x v="246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x v="246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x v="246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246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x v="2466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x v="2467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x v="2468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x v="2468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x v="2469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x v="2469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x v="247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x v="247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x v="247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x v="247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x v="247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x v="2471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472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x v="2473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x v="2473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x v="2474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x v="2474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x v="2474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x v="2474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x v="2474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x v="2474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x v="2474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x v="2474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74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x v="2474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x v="2474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74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x v="2475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x v="2476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x v="2477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7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x v="2478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78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x v="2479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x v="2479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x v="2479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x v="2479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x v="2479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479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x v="2479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479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x v="2479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x v="2480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81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x v="2482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x v="2482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483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x v="2484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x v="2484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x v="2484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x v="2484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x v="2484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x v="2484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x v="2484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x v="2485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6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487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488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488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x v="2488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x v="2488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x v="2489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x v="2489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x v="2489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489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x v="2489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x v="2489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x v="2489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x v="2490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x v="2490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91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x v="2492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x v="2492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x v="2492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x v="2493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x v="2493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x v="2493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x v="2493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x v="2493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x v="2493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x v="2493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493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x v="2494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2494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x v="2494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x v="2494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x v="2495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x v="2495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x v="2495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x v="2496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496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x v="2496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x v="2496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x v="2496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x v="2496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x v="2496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x v="2496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x v="2496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x v="2497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x v="2497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x v="2497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2497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x v="2497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2497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2497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2497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x v="2497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x v="2497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x v="2497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x v="2497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x v="2497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x v="2497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x v="2497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x v="2497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x v="2497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2497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x v="2497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x v="2497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x v="2497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x v="2497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x v="2497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x v="2497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x v="2497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2497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x v="2497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x v="2497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2497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x v="2497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x v="2497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2497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x v="249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x v="249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x v="2500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x v="2500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x v="2501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x v="2501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501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x v="2501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x v="2501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x v="2501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x v="2501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501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501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501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x v="2501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x v="2501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x v="2501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x v="2501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501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x v="2501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2502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x v="2503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03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x v="2504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x v="2504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x v="2504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x v="2505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x v="2505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505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505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505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x v="2505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x v="2505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x v="2505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x v="2505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x v="2505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x v="2505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x v="2505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x v="2505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x v="2506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6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x v="2507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x v="2508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x v="2509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509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x v="2509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x v="2509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x v="2510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x v="2510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x v="2510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x v="2510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x v="2510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x v="2510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x v="2510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x v="2510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x v="2510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x v="2510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510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x v="2511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x v="2512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x v="2512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x v="2512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x v="2513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x v="2513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x v="2513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x v="2514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x v="2514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x v="2515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x v="2515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x v="2515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x v="2515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515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515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x v="2515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x v="2515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515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x v="2515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x v="2515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x v="2515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x v="2515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x v="2516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x v="2516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x v="2516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x v="2516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x v="2517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x v="2517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x v="2518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x v="2519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x v="2520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x v="2520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20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20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x v="2520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x v="2520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x v="2520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x v="2520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x v="2520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x v="2520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x v="2520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x v="2520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21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x v="2521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x v="2521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x v="2521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x v="2521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x v="2521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x v="2521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21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x v="2521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x v="2521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x v="2521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x v="2521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x v="2521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x v="2521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x v="2521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x v="2521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x v="2521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x v="2521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x v="2521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21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x v="2521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x v="2521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x v="2521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x v="2521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x v="2521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x v="2521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2521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x v="2521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21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21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x v="2522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x v="2522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x v="25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x v="2524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524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25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x v="2525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x v="2525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x v="2525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x v="2525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x v="2525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x v="2525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x v="2525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x v="2525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x v="2526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x v="2526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x v="2526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x v="2526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x v="2526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x v="2526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x v="2526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x v="2526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x v="2526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x v="2526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x v="2526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x v="2526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2527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x v="2527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x v="252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52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29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x v="2529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x v="2530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x v="2530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x v="2531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x v="2531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x v="2531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x v="2531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x v="2531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x v="2531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531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x v="2531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x v="2531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x v="2531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x v="2531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x v="2531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x v="2531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x v="2531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2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x v="2533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x v="2534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x v="2534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x v="2535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x v="2535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x v="2535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x v="2536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x v="2536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6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x v="2536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x v="2536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x v="2536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x v="2536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x v="2536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x v="2536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6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x v="2537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x v="2537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37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x v="2537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x v="2537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x v="2537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x v="2537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x v="2537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x v="2537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37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x v="2537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x v="2537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x v="2537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x v="2537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x v="2537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x v="2537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x v="2537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x v="2537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x v="2537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x v="2537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37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x v="2537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x v="2537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x v="2537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x v="2537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x v="2537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x v="2537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x v="2537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x v="2537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x v="2537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x v="2537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37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x v="2537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x v="2537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x v="2537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x v="2537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x v="2537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37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x v="2537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x v="2537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x v="2537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x v="2537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x v="2537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x v="2537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x v="2537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x v="2537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x v="2537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x v="2537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x v="2537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2537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x v="2538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x v="2539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x v="2539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x v="2539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39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x v="2539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x v="2540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x v="2540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x v="2540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x v="2541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41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x v="2541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x v="2541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x v="2541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x v="2541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x v="2541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x v="2541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x v="2542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x v="2542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x v="2542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x v="2542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x v="2542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x v="2542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x v="2542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42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x v="2542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x v="2542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x v="2542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x v="2542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x v="2542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x v="2542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x v="2542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x v="2542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x v="2542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x v="2542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x v="2542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x v="2542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x v="2542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42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42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x v="2542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x v="2542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x v="2542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x v="2542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x v="2542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x v="2542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2542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x v="2543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x v="2543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x v="2543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x v="2543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x v="2544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x v="2544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x v="2544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x v="2544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x v="2544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x v="2544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x v="2544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x v="2544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x v="2544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x v="2544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x v="2544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x v="2544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x v="2545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x v="2545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x v="2545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x v="2545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x v="2545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x v="2545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x v="2545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x v="2545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x v="2545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x v="2545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x v="2545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x v="2545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x v="2545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x v="2545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x v="2546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x v="2546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x v="2546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x v="2546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x v="2546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x v="2546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x v="2546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x v="2546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x v="2546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x v="2546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x v="2546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x v="2546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x v="2546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x v="2546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x v="2546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x v="2546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x v="2546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x v="2546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x v="2546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x v="2546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x v="2546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x v="2546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x v="2546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x v="2546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x v="2546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x v="2546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x v="2546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x v="2546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x v="2546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x v="2546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x v="2546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x v="2546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x v="2546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x v="2546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x v="2546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x v="2546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x v="2546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x v="2546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x v="2546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x v="2546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x v="2546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x v="2546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x v="2546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x v="2546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x v="2546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x v="2546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x v="2546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x v="2546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x v="2546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x v="2546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x v="2546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x v="2546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x v="2546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x v="2546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x v="2546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x v="2546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x v="2547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x v="2547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x v="2547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x v="2547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x v="2547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x v="2547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x v="2547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x v="2547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x v="2547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x v="2547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x v="2547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x v="2547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x v="2547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x v="2547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x v="2547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x v="2547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x v="2547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x v="2547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x v="2547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x v="2547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x v="2547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x v="2547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x v="2547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x v="2547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x v="2547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x v="2547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x v="2547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x v="2547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x v="2547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x v="2547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x v="2547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x v="2547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x v="2547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x v="2547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x v="2547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x v="2547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x v="2547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x v="2547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x v="2547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x v="2547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x v="2547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x v="2547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x v="2547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x v="2547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x v="2547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x v="2547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x v="2547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x v="2547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x v="2547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x v="2547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x v="2547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x v="2547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x v="2547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x v="2547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x v="2547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x v="2547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x v="2547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x v="2547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x v="2547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x v="2547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x v="2547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x v="2547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x v="2547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x v="2547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x v="2547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x v="2547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x v="2547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x v="2547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x v="2547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x v="2547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x v="2547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x v="2547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x v="2547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x v="2547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x v="2547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x v="2547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x v="2547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x v="2547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x v="2547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x v="2547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x v="2547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x v="2547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x v="2547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x v="2547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x v="2547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x v="2547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x v="2547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x v="2547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x v="2547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x v="2547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x v="2547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x v="2547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x v="2547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x v="2547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x v="2547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x v="2547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x v="2547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x v="2547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x v="2547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x v="2547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x v="2547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x v="2547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x v="2547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x v="2547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x v="2547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x v="2547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x v="2547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x v="2547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x v="2547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x v="2547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x v="2547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x v="2547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x v="2547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x v="2547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x v="2547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x v="2547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x v="2547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x v="2547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x v="2547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x v="2547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x v="2547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x v="2547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x v="2547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x v="2547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x v="2547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x v="2547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x v="2547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x v="2547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x v="2547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x v="2547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x v="2547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x v="2547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x v="2547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x v="2547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x v="2547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x v="2547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x v="2547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x v="2547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x v="2547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x v="2547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x v="2547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x v="2547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x v="2547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x v="2547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x v="2547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x v="2547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x v="2547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x v="2547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x v="2547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x v="2547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x v="2547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x v="2547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x v="2547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x v="2547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x v="2547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x v="2547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x v="2547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x v="2547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x v="2547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x v="2547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x v="2547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x v="2547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x v="2547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x v="2547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x v="2547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x v="2547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x v="2547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x v="2547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x v="2547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x v="2547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x v="2547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x v="2547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x v="2547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x v="2547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x v="2547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x v="2547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x v="2547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x v="2547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x v="2547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x v="2547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x v="2547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x v="2547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x v="2547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x v="2547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x v="2547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x v="2547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x v="2547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x v="2547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x v="2547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x v="2547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x v="2547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x v="2547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x v="2547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x v="2547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x v="2547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x v="2547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x v="2547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x v="2547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x v="2547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x v="2547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x v="2547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x v="2547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x v="2547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x v="2547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x v="2547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x v="2547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x v="2547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x v="2547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x v="2547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x v="2547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x v="2547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x v="2547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x v="2547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x v="2547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x v="2547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x v="2547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x v="2547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x v="2547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x v="2547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x v="2547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x v="2547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x v="2547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x v="2547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x v="2547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x v="2547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x v="2547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x v="2547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x v="2547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x v="2547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x v="2547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x v="2547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x v="2547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x v="2547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x v="2547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x v="2547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x v="2547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x v="2547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x v="2547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x v="2547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x v="2547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x v="2547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x v="2547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x v="2547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x v="2547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x v="2547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x v="2547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x v="2547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x v="2547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x v="2547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x v="2547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x v="2547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x v="2547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x v="2547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x v="2547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x v="2547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x v="2547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x v="2547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x v="2547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x v="2547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x v="2547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x v="2547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x v="2547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x v="2547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x v="2547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x v="2547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x v="2547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x v="2547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x v="2547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x v="2547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x v="2547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x v="2547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x v="2547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x v="2547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x v="2547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x v="2547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x v="2547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x v="2547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x v="2547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x v="2547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x v="2547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x v="2547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x v="2547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x v="2547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x v="2547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x v="2547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x v="2547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x v="2547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x v="2547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x v="2547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x v="2547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1618F-4147-4901-AC3E-C266C6AFDC4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313AF-3935-45C1-A06C-76DE8715B4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2B7AE-C652-4145-BF95-0B67DAF3C46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145F7-DFC5-46F1-93FC-501B318458F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5" zoomScaleNormal="75" workbookViewId="0">
      <selection activeCell="I4" sqref="I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7.1406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5703125" bestFit="1" customWidth="1"/>
    <col min="18" max="18" width="17.7109375" bestFit="1" customWidth="1"/>
    <col min="19" max="19" width="23.5703125" bestFit="1" customWidth="1"/>
    <col min="20" max="20" width="22" bestFit="1" customWidth="1"/>
    <col min="21" max="21" width="1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  <c r="U1" s="9" t="s">
        <v>8409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ROUND(E2/L2,2)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ROUND(E3/L3,2)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ROUND(E67/L67,2)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>IFERROR(ROUND(E2/L2,2),0)</f>
        <v>88.6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ROUND(E131/L131,2)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ROUND(E195/L195,2)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ROUND(E259/L259,2)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ROUND(E323/L323,2)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ROUND(E387/L387,2)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ROUND(E451/L451,2)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ROUND(E515/L515,2)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ROUND(E579/L579,2)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ROUND(E643/L643,2)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ROUND(E707/L707,2)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ROUND(E771/L771,2)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ROUND(E835/L835,2)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ROUND(E899/L899,2)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ROUND(E963/L963,2)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ROUND(E1027/L1027,2)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ROUND(E1091/L1091,2)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ROUND(E1155/L1155,2)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ROUND(E1219/L1219,2)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ROUND(E1283/L1283,2)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ROUND(E1347/L1347,2)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ROUND(E1411/L1411,2)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ROUND(E1475/L1475,2)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ROUND(E1539/L1539,2)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ROUND(E1603/L1603,2)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ROUND(E1667/L1667,2)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ROUND(E1731/L1731,2)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ROUND(E1795/L1795,2)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ROUND(E1859/L1859,2)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ROUND(E1923/L1923,2)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ROUND(E1987/L1987,2)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ROUND(E2051/L2051,2)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ROUND(E2115/L2115,2)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ROUND(E2179/L2179,2)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ROUND(E2243/L2243,2)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ROUND(E2307/L2307,2)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ROUND(E2371/L2371,2)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ROUND(E2435/L2435,2)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ROUND(E2499/L2499,2)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ROUND(E2563/L2563,2)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ROUND(E2627/L2627,2)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ROUND(E2691/L2691,2)</f>
        <v>37.54</v>
      </c>
      <c r="Q2691" s="1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ROUND(E2755/L2755,2)</f>
        <v>45.33</v>
      </c>
      <c r="Q2755" s="11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ROUND(E2819/L2819,2)</f>
        <v>108.33</v>
      </c>
      <c r="Q2819" s="11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ROUND(E2883/L2883,2)</f>
        <v>38.57</v>
      </c>
      <c r="Q2883" s="11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1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ROUND(E2947/L2947,2)</f>
        <v>71.67</v>
      </c>
      <c r="Q2947" s="11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1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ROUND(E3011/L3011,2)</f>
        <v>23.57</v>
      </c>
      <c r="Q3011" s="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1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ROUND(E3075/L3075,2)</f>
        <v>62.5</v>
      </c>
      <c r="Q3075" s="11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1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ROUND(E3139/L3139,2)</f>
        <v>100</v>
      </c>
      <c r="Q3139" s="11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1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ROUND(E3203/L3203,2)</f>
        <v>37.5</v>
      </c>
      <c r="Q3203" s="11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ROUND(E3267/L3267,2)</f>
        <v>25.5</v>
      </c>
      <c r="Q3267" s="11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1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ROUND(E3331/L3331,2)</f>
        <v>6.83</v>
      </c>
      <c r="Q3331" s="1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ROUND(E3395/L3395,2)</f>
        <v>13.01</v>
      </c>
      <c r="Q3395" s="11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1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ROUND(E3459/L3459,2)</f>
        <v>20</v>
      </c>
      <c r="Q3459" s="11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1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ROUND(E3523/L3523,2)</f>
        <v>10</v>
      </c>
      <c r="Q3523" s="11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1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ROUND(E3587/L3587,2)</f>
        <v>1</v>
      </c>
      <c r="Q3587" s="11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1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ROUND(E3651/L3651,2)</f>
        <v>1</v>
      </c>
      <c r="Q3651" s="1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t="e">
        <f t="shared" si="286"/>
        <v>#DIV/0!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t="e">
        <f t="shared" si="286"/>
        <v>#DIV/0!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t="e">
        <f t="shared" si="286"/>
        <v>#DIV/0!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t="e">
        <f t="shared" si="286"/>
        <v>#DIV/0!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t="e">
        <f t="shared" si="286"/>
        <v>#DIV/0!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t="e">
        <f t="shared" si="286"/>
        <v>#DIV/0!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t="e">
        <f t="shared" si="286"/>
        <v>#DIV/0!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t="e">
        <f t="shared" si="286"/>
        <v>#DIV/0!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 t="e">
        <f t="shared" si="286"/>
        <v>#DIV/0!</v>
      </c>
      <c r="Q3714" s="11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 t="e">
        <f t="shared" ref="P3715:P3778" si="291">ROUND(E3715/L3715,2)</f>
        <v>#DIV/0!</v>
      </c>
      <c r="Q3715" s="11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t="e">
        <f t="shared" si="291"/>
        <v>#DIV/0!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t="e">
        <f t="shared" si="291"/>
        <v>#DIV/0!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t="e">
        <f t="shared" si="291"/>
        <v>#DIV/0!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t="e">
        <f t="shared" si="291"/>
        <v>#DIV/0!</v>
      </c>
      <c r="Q3719" s="11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t="e">
        <f t="shared" si="291"/>
        <v>#DIV/0!</v>
      </c>
      <c r="Q3720" s="11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t="e">
        <f t="shared" si="291"/>
        <v>#DIV/0!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t="e">
        <f t="shared" si="291"/>
        <v>#DIV/0!</v>
      </c>
      <c r="Q3722" s="11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t="e">
        <f t="shared" si="291"/>
        <v>#DIV/0!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t="e">
        <f t="shared" si="291"/>
        <v>#DIV/0!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t="e">
        <f t="shared" si="291"/>
        <v>#DIV/0!</v>
      </c>
      <c r="Q3725" s="11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t="e">
        <f t="shared" si="291"/>
        <v>#DIV/0!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t="e">
        <f t="shared" si="291"/>
        <v>#DIV/0!</v>
      </c>
      <c r="Q3727" s="11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t="e">
        <f t="shared" si="291"/>
        <v>#DIV/0!</v>
      </c>
      <c r="Q3728" s="11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t="e">
        <f t="shared" si="291"/>
        <v>#DIV/0!</v>
      </c>
      <c r="Q3729" s="11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t="e">
        <f t="shared" si="291"/>
        <v>#DIV/0!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t="e">
        <f t="shared" si="291"/>
        <v>#DIV/0!</v>
      </c>
      <c r="Q3731" s="1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t="e">
        <f t="shared" si="291"/>
        <v>#DIV/0!</v>
      </c>
      <c r="Q3732" s="11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t="e">
        <f t="shared" si="291"/>
        <v>#DIV/0!</v>
      </c>
      <c r="Q3733" s="11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t="e">
        <f t="shared" si="291"/>
        <v>#DIV/0!</v>
      </c>
      <c r="Q3734" s="11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t="e">
        <f t="shared" si="291"/>
        <v>#DIV/0!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t="e">
        <f t="shared" si="291"/>
        <v>#DIV/0!</v>
      </c>
      <c r="Q3736" s="11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t="e">
        <f t="shared" si="291"/>
        <v>#DIV/0!</v>
      </c>
      <c r="Q3737" s="11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t="e">
        <f t="shared" si="291"/>
        <v>#DIV/0!</v>
      </c>
      <c r="Q3738" s="11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t="e">
        <f t="shared" si="291"/>
        <v>#DIV/0!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t="e">
        <f t="shared" si="291"/>
        <v>#DIV/0!</v>
      </c>
      <c r="Q3740" s="11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t="e">
        <f t="shared" si="291"/>
        <v>#DIV/0!</v>
      </c>
      <c r="Q3741" s="1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t="e">
        <f t="shared" si="291"/>
        <v>#DIV/0!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t="e">
        <f t="shared" si="291"/>
        <v>#DIV/0!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t="e">
        <f t="shared" si="291"/>
        <v>#DIV/0!</v>
      </c>
      <c r="Q3744" s="11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t="e">
        <f t="shared" si="291"/>
        <v>#DIV/0!</v>
      </c>
      <c r="Q3745" s="11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t="e">
        <f t="shared" si="291"/>
        <v>#DIV/0!</v>
      </c>
      <c r="Q3746" s="11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t="e">
        <f t="shared" si="291"/>
        <v>#DIV/0!</v>
      </c>
      <c r="Q3747" s="11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t="e">
        <f t="shared" si="291"/>
        <v>#DIV/0!</v>
      </c>
      <c r="Q3748" s="11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t="e">
        <f t="shared" si="291"/>
        <v>#DIV/0!</v>
      </c>
      <c r="Q3749" s="11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t="e">
        <f t="shared" si="291"/>
        <v>#DIV/0!</v>
      </c>
      <c r="Q3750" s="11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t="e">
        <f t="shared" si="291"/>
        <v>#DIV/0!</v>
      </c>
      <c r="Q3751" s="1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t="e">
        <f t="shared" si="291"/>
        <v>#DIV/0!</v>
      </c>
      <c r="Q3752" s="11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t="e">
        <f t="shared" si="291"/>
        <v>#DIV/0!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t="e">
        <f t="shared" si="291"/>
        <v>#DIV/0!</v>
      </c>
      <c r="Q3754" s="11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t="e">
        <f t="shared" si="291"/>
        <v>#DIV/0!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t="e">
        <f t="shared" si="291"/>
        <v>#DIV/0!</v>
      </c>
      <c r="Q3756" s="11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t="e">
        <f t="shared" si="291"/>
        <v>#DIV/0!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t="e">
        <f t="shared" si="291"/>
        <v>#DIV/0!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t="e">
        <f t="shared" si="291"/>
        <v>#DIV/0!</v>
      </c>
      <c r="Q3759" s="11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t="e">
        <f t="shared" si="291"/>
        <v>#DIV/0!</v>
      </c>
      <c r="Q3760" s="11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t="e">
        <f t="shared" si="291"/>
        <v>#DIV/0!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t="e">
        <f t="shared" si="291"/>
        <v>#DIV/0!</v>
      </c>
      <c r="Q3762" s="11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t="e">
        <f t="shared" si="291"/>
        <v>#DIV/0!</v>
      </c>
      <c r="Q3763" s="11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t="e">
        <f t="shared" si="291"/>
        <v>#DIV/0!</v>
      </c>
      <c r="Q3764" s="11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t="e">
        <f t="shared" si="291"/>
        <v>#DIV/0!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t="e">
        <f t="shared" si="291"/>
        <v>#DIV/0!</v>
      </c>
      <c r="Q3766" s="11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t="e">
        <f t="shared" si="291"/>
        <v>#DIV/0!</v>
      </c>
      <c r="Q3767" s="11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t="e">
        <f t="shared" si="291"/>
        <v>#DIV/0!</v>
      </c>
      <c r="Q3768" s="11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t="e">
        <f t="shared" si="291"/>
        <v>#DIV/0!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t="e">
        <f t="shared" si="291"/>
        <v>#DIV/0!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t="e">
        <f t="shared" si="291"/>
        <v>#DIV/0!</v>
      </c>
      <c r="Q3771" s="1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t="e">
        <f t="shared" si="291"/>
        <v>#DIV/0!</v>
      </c>
      <c r="Q3772" s="11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t="e">
        <f t="shared" si="291"/>
        <v>#DIV/0!</v>
      </c>
      <c r="Q3773" s="11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t="e">
        <f t="shared" si="291"/>
        <v>#DIV/0!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t="e">
        <f t="shared" si="291"/>
        <v>#DIV/0!</v>
      </c>
      <c r="Q3775" s="11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t="e">
        <f t="shared" si="291"/>
        <v>#DIV/0!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t="e">
        <f t="shared" si="291"/>
        <v>#DIV/0!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 t="e">
        <f t="shared" si="291"/>
        <v>#DIV/0!</v>
      </c>
      <c r="Q3778" s="11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 t="e">
        <f t="shared" ref="P3779:P3842" si="296">ROUND(E3779/L3779,2)</f>
        <v>#DIV/0!</v>
      </c>
      <c r="Q3779" s="11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t="e">
        <f t="shared" si="296"/>
        <v>#DIV/0!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t="e">
        <f t="shared" si="296"/>
        <v>#DIV/0!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t="e">
        <f t="shared" si="296"/>
        <v>#DIV/0!</v>
      </c>
      <c r="Q3782" s="11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t="e">
        <f t="shared" si="296"/>
        <v>#DIV/0!</v>
      </c>
      <c r="Q3783" s="11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t="e">
        <f t="shared" si="296"/>
        <v>#DIV/0!</v>
      </c>
      <c r="Q3784" s="11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t="e">
        <f t="shared" si="296"/>
        <v>#DIV/0!</v>
      </c>
      <c r="Q3785" s="11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t="e">
        <f t="shared" si="296"/>
        <v>#DIV/0!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t="e">
        <f t="shared" si="296"/>
        <v>#DIV/0!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t="e">
        <f t="shared" si="296"/>
        <v>#DIV/0!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t="e">
        <f t="shared" si="296"/>
        <v>#DIV/0!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t="e">
        <f t="shared" si="296"/>
        <v>#DIV/0!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t="e">
        <f t="shared" si="296"/>
        <v>#DIV/0!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t="e">
        <f t="shared" si="296"/>
        <v>#DIV/0!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t="e">
        <f t="shared" si="296"/>
        <v>#DIV/0!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t="e">
        <f t="shared" si="296"/>
        <v>#DIV/0!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t="e">
        <f t="shared" si="296"/>
        <v>#DIV/0!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t="e">
        <f t="shared" si="296"/>
        <v>#DIV/0!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t="e">
        <f t="shared" si="296"/>
        <v>#DIV/0!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t="e">
        <f t="shared" si="296"/>
        <v>#DIV/0!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t="e">
        <f t="shared" si="296"/>
        <v>#DIV/0!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t="e">
        <f t="shared" si="296"/>
        <v>#DIV/0!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t="e">
        <f t="shared" si="296"/>
        <v>#DIV/0!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t="e">
        <f t="shared" si="296"/>
        <v>#DIV/0!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t="e">
        <f t="shared" si="296"/>
        <v>#DIV/0!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t="e">
        <f t="shared" si="296"/>
        <v>#DIV/0!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t="e">
        <f t="shared" si="296"/>
        <v>#DIV/0!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t="e">
        <f t="shared" si="296"/>
        <v>#DIV/0!</v>
      </c>
      <c r="Q3806" s="11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t="e">
        <f t="shared" si="296"/>
        <v>#DIV/0!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t="e">
        <f t="shared" si="296"/>
        <v>#DIV/0!</v>
      </c>
      <c r="Q3808" s="11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t="e">
        <f t="shared" si="296"/>
        <v>#DIV/0!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t="e">
        <f t="shared" si="296"/>
        <v>#DIV/0!</v>
      </c>
      <c r="Q3810" s="11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t="e">
        <f t="shared" si="296"/>
        <v>#DIV/0!</v>
      </c>
      <c r="Q3811" s="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t="e">
        <f t="shared" si="296"/>
        <v>#DIV/0!</v>
      </c>
      <c r="Q3812" s="11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t="e">
        <f t="shared" si="296"/>
        <v>#DIV/0!</v>
      </c>
      <c r="Q3813" s="11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t="e">
        <f t="shared" si="296"/>
        <v>#DIV/0!</v>
      </c>
      <c r="Q3814" s="11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t="e">
        <f t="shared" si="296"/>
        <v>#DIV/0!</v>
      </c>
      <c r="Q3815" s="11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t="e">
        <f t="shared" si="296"/>
        <v>#DIV/0!</v>
      </c>
      <c r="Q3816" s="11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t="e">
        <f t="shared" si="296"/>
        <v>#DIV/0!</v>
      </c>
      <c r="Q3817" s="11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t="e">
        <f t="shared" si="296"/>
        <v>#DIV/0!</v>
      </c>
      <c r="Q3818" s="11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t="e">
        <f t="shared" si="296"/>
        <v>#DIV/0!</v>
      </c>
      <c r="Q3819" s="11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t="e">
        <f t="shared" si="296"/>
        <v>#DIV/0!</v>
      </c>
      <c r="Q3820" s="11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t="e">
        <f t="shared" si="296"/>
        <v>#DIV/0!</v>
      </c>
      <c r="Q3821" s="1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t="e">
        <f t="shared" si="296"/>
        <v>#DIV/0!</v>
      </c>
      <c r="Q3822" s="11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t="e">
        <f t="shared" si="296"/>
        <v>#DIV/0!</v>
      </c>
      <c r="Q3823" s="11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t="e">
        <f t="shared" si="296"/>
        <v>#DIV/0!</v>
      </c>
      <c r="Q3824" s="11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t="e">
        <f t="shared" si="296"/>
        <v>#DIV/0!</v>
      </c>
      <c r="Q3825" s="11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t="e">
        <f t="shared" si="296"/>
        <v>#DIV/0!</v>
      </c>
      <c r="Q3826" s="11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t="e">
        <f t="shared" si="296"/>
        <v>#DIV/0!</v>
      </c>
      <c r="Q3827" s="11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t="e">
        <f t="shared" si="296"/>
        <v>#DIV/0!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t="e">
        <f t="shared" si="296"/>
        <v>#DIV/0!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t="e">
        <f t="shared" si="296"/>
        <v>#DIV/0!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t="e">
        <f t="shared" si="296"/>
        <v>#DIV/0!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t="e">
        <f t="shared" si="296"/>
        <v>#DIV/0!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t="e">
        <f t="shared" si="296"/>
        <v>#DIV/0!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t="e">
        <f t="shared" si="296"/>
        <v>#DIV/0!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t="e">
        <f t="shared" si="296"/>
        <v>#DIV/0!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t="e">
        <f t="shared" si="296"/>
        <v>#DIV/0!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t="e">
        <f t="shared" si="296"/>
        <v>#DIV/0!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t="e">
        <f t="shared" si="296"/>
        <v>#DIV/0!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t="e">
        <f t="shared" si="296"/>
        <v>#DIV/0!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t="e">
        <f t="shared" si="296"/>
        <v>#DIV/0!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t="e">
        <f t="shared" si="296"/>
        <v>#DIV/0!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 t="e">
        <f t="shared" si="296"/>
        <v>#DIV/0!</v>
      </c>
      <c r="Q3842" s="11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 t="e">
        <f t="shared" ref="P3843:P3906" si="301">ROUND(E3843/L3843,2)</f>
        <v>#DIV/0!</v>
      </c>
      <c r="Q3843" s="11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t="e">
        <f t="shared" si="301"/>
        <v>#DIV/0!</v>
      </c>
      <c r="Q3844" s="11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t="e">
        <f t="shared" si="301"/>
        <v>#DIV/0!</v>
      </c>
      <c r="Q3845" s="11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t="e">
        <f t="shared" si="301"/>
        <v>#DIV/0!</v>
      </c>
      <c r="Q3846" s="11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t="e">
        <f t="shared" si="301"/>
        <v>#DIV/0!</v>
      </c>
      <c r="Q3847" s="11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t="e">
        <f t="shared" si="301"/>
        <v>#DIV/0!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t="e">
        <f t="shared" si="301"/>
        <v>#DIV/0!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t="e">
        <f t="shared" si="301"/>
        <v>#DIV/0!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t="e">
        <f t="shared" si="301"/>
        <v>#DIV/0!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t="e">
        <f t="shared" si="301"/>
        <v>#DIV/0!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t="e">
        <f t="shared" si="301"/>
        <v>#DIV/0!</v>
      </c>
      <c r="Q3853" s="11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t="e">
        <f t="shared" si="301"/>
        <v>#DIV/0!</v>
      </c>
      <c r="Q3854" s="11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t="e">
        <f t="shared" si="301"/>
        <v>#DIV/0!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t="e">
        <f t="shared" si="301"/>
        <v>#DIV/0!</v>
      </c>
      <c r="Q3856" s="11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t="e">
        <f t="shared" si="301"/>
        <v>#DIV/0!</v>
      </c>
      <c r="Q3857" s="11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t="e">
        <f t="shared" si="301"/>
        <v>#DIV/0!</v>
      </c>
      <c r="Q3858" s="11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t="e">
        <f t="shared" si="301"/>
        <v>#DIV/0!</v>
      </c>
      <c r="Q3859" s="11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t="e">
        <f t="shared" si="301"/>
        <v>#DIV/0!</v>
      </c>
      <c r="Q3860" s="11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t="e">
        <f t="shared" si="301"/>
        <v>#DIV/0!</v>
      </c>
      <c r="Q3861" s="1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t="e">
        <f t="shared" si="301"/>
        <v>#DIV/0!</v>
      </c>
      <c r="Q3862" s="11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t="e">
        <f t="shared" si="301"/>
        <v>#DIV/0!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t="e">
        <f t="shared" si="301"/>
        <v>#DIV/0!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t="e">
        <f t="shared" si="301"/>
        <v>#DIV/0!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t="e">
        <f t="shared" si="301"/>
        <v>#DIV/0!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t="e">
        <f t="shared" si="301"/>
        <v>#DIV/0!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t="e">
        <f t="shared" si="301"/>
        <v>#DIV/0!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t="e">
        <f t="shared" si="301"/>
        <v>#DIV/0!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t="e">
        <f t="shared" si="301"/>
        <v>#DIV/0!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t="e">
        <f t="shared" si="301"/>
        <v>#DIV/0!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t="e">
        <f t="shared" si="301"/>
        <v>#DIV/0!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t="e">
        <f t="shared" si="301"/>
        <v>#DIV/0!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t="e">
        <f t="shared" si="301"/>
        <v>#DIV/0!</v>
      </c>
      <c r="Q3874" s="11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t="e">
        <f t="shared" si="301"/>
        <v>#DIV/0!</v>
      </c>
      <c r="Q3875" s="11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t="e">
        <f t="shared" si="301"/>
        <v>#DIV/0!</v>
      </c>
      <c r="Q3876" s="11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t="e">
        <f t="shared" si="301"/>
        <v>#DIV/0!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t="e">
        <f t="shared" si="301"/>
        <v>#DIV/0!</v>
      </c>
      <c r="Q3878" s="11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t="e">
        <f t="shared" si="301"/>
        <v>#DIV/0!</v>
      </c>
      <c r="Q3879" s="11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t="e">
        <f t="shared" si="301"/>
        <v>#DIV/0!</v>
      </c>
      <c r="Q3880" s="11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t="e">
        <f t="shared" si="301"/>
        <v>#DIV/0!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t="e">
        <f t="shared" si="301"/>
        <v>#DIV/0!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t="e">
        <f t="shared" si="301"/>
        <v>#DIV/0!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t="e">
        <f t="shared" si="301"/>
        <v>#DIV/0!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t="e">
        <f t="shared" si="301"/>
        <v>#DIV/0!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t="e">
        <f t="shared" si="301"/>
        <v>#DIV/0!</v>
      </c>
      <c r="Q3886" s="11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t="e">
        <f t="shared" si="301"/>
        <v>#DIV/0!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t="e">
        <f t="shared" si="301"/>
        <v>#DIV/0!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t="e">
        <f t="shared" si="301"/>
        <v>#DIV/0!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t="e">
        <f t="shared" si="301"/>
        <v>#DIV/0!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t="e">
        <f t="shared" si="301"/>
        <v>#DIV/0!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t="e">
        <f t="shared" si="301"/>
        <v>#DIV/0!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t="e">
        <f t="shared" si="301"/>
        <v>#DIV/0!</v>
      </c>
      <c r="Q3893" s="11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t="e">
        <f t="shared" si="301"/>
        <v>#DIV/0!</v>
      </c>
      <c r="Q3894" s="11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t="e">
        <f t="shared" si="301"/>
        <v>#DIV/0!</v>
      </c>
      <c r="Q3895" s="11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t="e">
        <f t="shared" si="301"/>
        <v>#DIV/0!</v>
      </c>
      <c r="Q3896" s="11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t="e">
        <f t="shared" si="301"/>
        <v>#DIV/0!</v>
      </c>
      <c r="Q3897" s="11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t="e">
        <f t="shared" si="301"/>
        <v>#DIV/0!</v>
      </c>
      <c r="Q3898" s="11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t="e">
        <f t="shared" si="301"/>
        <v>#DIV/0!</v>
      </c>
      <c r="Q3899" s="11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t="e">
        <f t="shared" si="301"/>
        <v>#DIV/0!</v>
      </c>
      <c r="Q3900" s="11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t="e">
        <f t="shared" si="301"/>
        <v>#DIV/0!</v>
      </c>
      <c r="Q3901" s="1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t="e">
        <f t="shared" si="301"/>
        <v>#DIV/0!</v>
      </c>
      <c r="Q3902" s="11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t="e">
        <f t="shared" si="301"/>
        <v>#DIV/0!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t="e">
        <f t="shared" si="301"/>
        <v>#DIV/0!</v>
      </c>
      <c r="Q3904" s="11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t="e">
        <f t="shared" si="301"/>
        <v>#DIV/0!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 t="e">
        <f t="shared" si="301"/>
        <v>#DIV/0!</v>
      </c>
      <c r="Q3906" s="11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 t="e">
        <f t="shared" ref="P3907:P3970" si="306">ROUND(E3907/L3907,2)</f>
        <v>#DIV/0!</v>
      </c>
      <c r="Q3907" s="11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t="e">
        <f t="shared" si="306"/>
        <v>#DIV/0!</v>
      </c>
      <c r="Q3908" s="11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t="e">
        <f t="shared" si="306"/>
        <v>#DIV/0!</v>
      </c>
      <c r="Q3909" s="11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t="e">
        <f t="shared" si="306"/>
        <v>#DIV/0!</v>
      </c>
      <c r="Q3910" s="11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t="e">
        <f t="shared" si="306"/>
        <v>#DIV/0!</v>
      </c>
      <c r="Q3911" s="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t="e">
        <f t="shared" si="306"/>
        <v>#DIV/0!</v>
      </c>
      <c r="Q3912" s="11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t="e">
        <f t="shared" si="306"/>
        <v>#DIV/0!</v>
      </c>
      <c r="Q3913" s="11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t="e">
        <f t="shared" si="306"/>
        <v>#DIV/0!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t="e">
        <f t="shared" si="306"/>
        <v>#DIV/0!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t="e">
        <f t="shared" si="306"/>
        <v>#DIV/0!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t="e">
        <f t="shared" si="306"/>
        <v>#DIV/0!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t="e">
        <f t="shared" si="306"/>
        <v>#DIV/0!</v>
      </c>
      <c r="Q3918" s="11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t="e">
        <f t="shared" si="306"/>
        <v>#DIV/0!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t="e">
        <f t="shared" si="306"/>
        <v>#DIV/0!</v>
      </c>
      <c r="Q3920" s="11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t="e">
        <f t="shared" si="306"/>
        <v>#DIV/0!</v>
      </c>
      <c r="Q3921" s="1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t="e">
        <f t="shared" si="306"/>
        <v>#DIV/0!</v>
      </c>
      <c r="Q3922" s="11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t="e">
        <f t="shared" si="306"/>
        <v>#DIV/0!</v>
      </c>
      <c r="Q3923" s="11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t="e">
        <f t="shared" si="306"/>
        <v>#DIV/0!</v>
      </c>
      <c r="Q3924" s="11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t="e">
        <f t="shared" si="306"/>
        <v>#DIV/0!</v>
      </c>
      <c r="Q3925" s="11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t="e">
        <f t="shared" si="306"/>
        <v>#DIV/0!</v>
      </c>
      <c r="Q3926" s="11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t="e">
        <f t="shared" si="306"/>
        <v>#DIV/0!</v>
      </c>
      <c r="Q3927" s="11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t="e">
        <f t="shared" si="306"/>
        <v>#DIV/0!</v>
      </c>
      <c r="Q3928" s="11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t="e">
        <f t="shared" si="306"/>
        <v>#DIV/0!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t="e">
        <f t="shared" si="306"/>
        <v>#DIV/0!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t="e">
        <f t="shared" si="306"/>
        <v>#DIV/0!</v>
      </c>
      <c r="Q3931" s="1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t="e">
        <f t="shared" si="306"/>
        <v>#DIV/0!</v>
      </c>
      <c r="Q3932" s="11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t="e">
        <f t="shared" si="306"/>
        <v>#DIV/0!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t="e">
        <f t="shared" si="306"/>
        <v>#DIV/0!</v>
      </c>
      <c r="Q3934" s="11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t="e">
        <f t="shared" si="306"/>
        <v>#DIV/0!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t="e">
        <f t="shared" si="306"/>
        <v>#DIV/0!</v>
      </c>
      <c r="Q3936" s="11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t="e">
        <f t="shared" si="306"/>
        <v>#DIV/0!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t="e">
        <f t="shared" si="306"/>
        <v>#DIV/0!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t="e">
        <f t="shared" si="306"/>
        <v>#DIV/0!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t="e">
        <f t="shared" si="306"/>
        <v>#DIV/0!</v>
      </c>
      <c r="Q3940" s="11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t="e">
        <f t="shared" si="306"/>
        <v>#DIV/0!</v>
      </c>
      <c r="Q3941" s="1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t="e">
        <f t="shared" si="306"/>
        <v>#DIV/0!</v>
      </c>
      <c r="Q3942" s="11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t="e">
        <f t="shared" si="306"/>
        <v>#DIV/0!</v>
      </c>
      <c r="Q3943" s="11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t="e">
        <f t="shared" si="306"/>
        <v>#DIV/0!</v>
      </c>
      <c r="Q3944" s="11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t="e">
        <f t="shared" si="306"/>
        <v>#DIV/0!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t="e">
        <f t="shared" si="306"/>
        <v>#DIV/0!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t="e">
        <f t="shared" si="306"/>
        <v>#DIV/0!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t="e">
        <f t="shared" si="306"/>
        <v>#DIV/0!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t="e">
        <f t="shared" si="306"/>
        <v>#DIV/0!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t="e">
        <f t="shared" si="306"/>
        <v>#DIV/0!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t="e">
        <f t="shared" si="306"/>
        <v>#DIV/0!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t="e">
        <f t="shared" si="306"/>
        <v>#DIV/0!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t="e">
        <f t="shared" si="306"/>
        <v>#DIV/0!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t="e">
        <f t="shared" si="306"/>
        <v>#DIV/0!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t="e">
        <f t="shared" si="306"/>
        <v>#DIV/0!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t="e">
        <f t="shared" si="306"/>
        <v>#DIV/0!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t="e">
        <f t="shared" si="306"/>
        <v>#DIV/0!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t="e">
        <f t="shared" si="306"/>
        <v>#DIV/0!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t="e">
        <f t="shared" si="306"/>
        <v>#DIV/0!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t="e">
        <f t="shared" si="306"/>
        <v>#DIV/0!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t="e">
        <f t="shared" si="306"/>
        <v>#DIV/0!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t="e">
        <f t="shared" si="306"/>
        <v>#DIV/0!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t="e">
        <f t="shared" si="306"/>
        <v>#DIV/0!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t="e">
        <f t="shared" si="306"/>
        <v>#DIV/0!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t="e">
        <f t="shared" si="306"/>
        <v>#DIV/0!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t="e">
        <f t="shared" si="306"/>
        <v>#DIV/0!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t="e">
        <f t="shared" si="306"/>
        <v>#DIV/0!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t="e">
        <f t="shared" si="306"/>
        <v>#DIV/0!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t="e">
        <f t="shared" si="306"/>
        <v>#DIV/0!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 t="e">
        <f t="shared" si="306"/>
        <v>#DIV/0!</v>
      </c>
      <c r="Q3970" s="11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 t="e">
        <f t="shared" ref="P3971:P4034" si="311">ROUND(E3971/L3971,2)</f>
        <v>#DIV/0!</v>
      </c>
      <c r="Q3971" s="1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t="e">
        <f t="shared" si="311"/>
        <v>#DIV/0!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t="e">
        <f t="shared" si="311"/>
        <v>#DIV/0!</v>
      </c>
      <c r="Q3973" s="11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t="e">
        <f t="shared" si="311"/>
        <v>#DIV/0!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t="e">
        <f t="shared" si="311"/>
        <v>#DIV/0!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t="e">
        <f t="shared" si="311"/>
        <v>#DIV/0!</v>
      </c>
      <c r="Q3976" s="11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t="e">
        <f t="shared" si="311"/>
        <v>#DIV/0!</v>
      </c>
      <c r="Q3977" s="11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t="e">
        <f t="shared" si="311"/>
        <v>#DIV/0!</v>
      </c>
      <c r="Q3978" s="11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t="e">
        <f t="shared" si="311"/>
        <v>#DIV/0!</v>
      </c>
      <c r="Q3979" s="11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t="e">
        <f t="shared" si="311"/>
        <v>#DIV/0!</v>
      </c>
      <c r="Q3980" s="11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t="e">
        <f t="shared" si="311"/>
        <v>#DIV/0!</v>
      </c>
      <c r="Q3981" s="1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t="e">
        <f t="shared" si="311"/>
        <v>#DIV/0!</v>
      </c>
      <c r="Q3982" s="11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t="e">
        <f t="shared" si="311"/>
        <v>#DIV/0!</v>
      </c>
      <c r="Q3983" s="11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t="e">
        <f t="shared" si="311"/>
        <v>#DIV/0!</v>
      </c>
      <c r="Q3984" s="11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t="e">
        <f t="shared" si="311"/>
        <v>#DIV/0!</v>
      </c>
      <c r="Q3985" s="11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t="e">
        <f t="shared" si="311"/>
        <v>#DIV/0!</v>
      </c>
      <c r="Q3986" s="11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t="e">
        <f t="shared" si="311"/>
        <v>#DIV/0!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t="e">
        <f t="shared" si="311"/>
        <v>#DIV/0!</v>
      </c>
      <c r="Q3988" s="11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t="e">
        <f t="shared" si="311"/>
        <v>#DIV/0!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t="e">
        <f t="shared" si="311"/>
        <v>#DIV/0!</v>
      </c>
      <c r="Q3990" s="11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t="e">
        <f t="shared" si="311"/>
        <v>#DIV/0!</v>
      </c>
      <c r="Q3991" s="1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t="e">
        <f t="shared" si="311"/>
        <v>#DIV/0!</v>
      </c>
      <c r="Q3992" s="11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t="e">
        <f t="shared" si="311"/>
        <v>#DIV/0!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t="e">
        <f t="shared" si="311"/>
        <v>#DIV/0!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t="e">
        <f t="shared" si="311"/>
        <v>#DIV/0!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t="e">
        <f t="shared" si="311"/>
        <v>#DIV/0!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t="e">
        <f t="shared" si="311"/>
        <v>#DIV/0!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t="e">
        <f t="shared" si="311"/>
        <v>#DIV/0!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t="e">
        <f t="shared" si="311"/>
        <v>#DIV/0!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t="e">
        <f t="shared" si="311"/>
        <v>#DIV/0!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t="e">
        <f t="shared" si="311"/>
        <v>#DIV/0!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t="e">
        <f t="shared" si="311"/>
        <v>#DIV/0!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t="e">
        <f t="shared" si="311"/>
        <v>#DIV/0!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t="e">
        <f t="shared" si="311"/>
        <v>#DIV/0!</v>
      </c>
      <c r="Q4004" s="11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t="e">
        <f t="shared" si="311"/>
        <v>#DIV/0!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t="e">
        <f t="shared" si="311"/>
        <v>#DIV/0!</v>
      </c>
      <c r="Q4006" s="11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t="e">
        <f t="shared" si="311"/>
        <v>#DIV/0!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t="e">
        <f t="shared" si="311"/>
        <v>#DIV/0!</v>
      </c>
      <c r="Q4008" s="11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t="e">
        <f t="shared" si="311"/>
        <v>#DIV/0!</v>
      </c>
      <c r="Q4009" s="11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t="e">
        <f t="shared" si="311"/>
        <v>#DIV/0!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t="e">
        <f t="shared" si="311"/>
        <v>#DIV/0!</v>
      </c>
      <c r="Q4011" s="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t="e">
        <f t="shared" si="311"/>
        <v>#DIV/0!</v>
      </c>
      <c r="Q4012" s="11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t="e">
        <f t="shared" si="311"/>
        <v>#DIV/0!</v>
      </c>
      <c r="Q4013" s="11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t="e">
        <f t="shared" si="311"/>
        <v>#DIV/0!</v>
      </c>
      <c r="Q4014" s="11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t="e">
        <f t="shared" si="311"/>
        <v>#DIV/0!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t="e">
        <f t="shared" si="311"/>
        <v>#DIV/0!</v>
      </c>
      <c r="Q4016" s="11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t="e">
        <f t="shared" si="311"/>
        <v>#DIV/0!</v>
      </c>
      <c r="Q4017" s="11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t="e">
        <f t="shared" si="311"/>
        <v>#DIV/0!</v>
      </c>
      <c r="Q4018" s="11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t="e">
        <f t="shared" si="311"/>
        <v>#DIV/0!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t="e">
        <f t="shared" si="311"/>
        <v>#DIV/0!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t="e">
        <f t="shared" si="311"/>
        <v>#DIV/0!</v>
      </c>
      <c r="Q4021" s="1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t="e">
        <f t="shared" si="311"/>
        <v>#DIV/0!</v>
      </c>
      <c r="Q4022" s="11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t="e">
        <f t="shared" si="311"/>
        <v>#DIV/0!</v>
      </c>
      <c r="Q4023" s="11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t="e">
        <f t="shared" si="311"/>
        <v>#DIV/0!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t="e">
        <f t="shared" si="311"/>
        <v>#DIV/0!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t="e">
        <f t="shared" si="311"/>
        <v>#DIV/0!</v>
      </c>
      <c r="Q4027" s="11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1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t="e">
        <f t="shared" si="311"/>
        <v>#DIV/0!</v>
      </c>
      <c r="Q4029" s="11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t="e">
        <f t="shared" si="311"/>
        <v>#DIV/0!</v>
      </c>
      <c r="Q4030" s="11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t="e">
        <f t="shared" si="311"/>
        <v>#DIV/0!</v>
      </c>
      <c r="Q4032" s="11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1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 t="e">
        <f t="shared" si="311"/>
        <v>#DIV/0!</v>
      </c>
      <c r="Q4034" s="11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 t="e">
        <f t="shared" ref="P4035:P4098" si="316">ROUND(E4035/L4035,2)</f>
        <v>#DIV/0!</v>
      </c>
      <c r="Q4035" s="11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t="e">
        <f t="shared" si="316"/>
        <v>#DIV/0!</v>
      </c>
      <c r="Q4036" s="11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t="e">
        <f t="shared" si="316"/>
        <v>#DIV/0!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t="e">
        <f t="shared" si="316"/>
        <v>#DIV/0!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t="e">
        <f t="shared" si="316"/>
        <v>#DIV/0!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t="e">
        <f t="shared" si="316"/>
        <v>#DIV/0!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t="e">
        <f t="shared" si="316"/>
        <v>#DIV/0!</v>
      </c>
      <c r="Q4041" s="1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t="e">
        <f t="shared" si="316"/>
        <v>#DIV/0!</v>
      </c>
      <c r="Q4042" s="11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t="e">
        <f t="shared" si="316"/>
        <v>#DIV/0!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t="e">
        <f t="shared" si="316"/>
        <v>#DIV/0!</v>
      </c>
      <c r="Q4044" s="11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t="e">
        <f t="shared" si="316"/>
        <v>#DIV/0!</v>
      </c>
      <c r="Q4045" s="11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t="e">
        <f t="shared" si="316"/>
        <v>#DIV/0!</v>
      </c>
      <c r="Q4046" s="11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t="e">
        <f t="shared" si="316"/>
        <v>#DIV/0!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t="e">
        <f t="shared" si="316"/>
        <v>#DIV/0!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t="e">
        <f t="shared" si="316"/>
        <v>#DIV/0!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t="e">
        <f t="shared" si="316"/>
        <v>#DIV/0!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t="e">
        <f t="shared" si="316"/>
        <v>#DIV/0!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t="e">
        <f t="shared" si="316"/>
        <v>#DIV/0!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t="e">
        <f t="shared" si="316"/>
        <v>#DIV/0!</v>
      </c>
      <c r="Q4053" s="11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t="e">
        <f t="shared" si="316"/>
        <v>#DIV/0!</v>
      </c>
      <c r="Q4054" s="11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t="e">
        <f t="shared" si="316"/>
        <v>#DIV/0!</v>
      </c>
      <c r="Q4055" s="11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t="e">
        <f t="shared" si="316"/>
        <v>#DIV/0!</v>
      </c>
      <c r="Q4056" s="11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t="e">
        <f t="shared" si="316"/>
        <v>#DIV/0!</v>
      </c>
      <c r="Q4057" s="11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t="e">
        <f t="shared" si="316"/>
        <v>#DIV/0!</v>
      </c>
      <c r="Q4058" s="11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t="e">
        <f t="shared" si="316"/>
        <v>#DIV/0!</v>
      </c>
      <c r="Q4059" s="11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t="e">
        <f t="shared" si="316"/>
        <v>#DIV/0!</v>
      </c>
      <c r="Q4060" s="11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t="e">
        <f t="shared" si="316"/>
        <v>#DIV/0!</v>
      </c>
      <c r="Q4061" s="1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t="e">
        <f t="shared" si="316"/>
        <v>#DIV/0!</v>
      </c>
      <c r="Q4062" s="11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1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t="e">
        <f t="shared" si="316"/>
        <v>#DIV/0!</v>
      </c>
      <c r="Q4064" s="11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t="e">
        <f t="shared" si="316"/>
        <v>#DIV/0!</v>
      </c>
      <c r="Q4065" s="11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t="e">
        <f t="shared" si="316"/>
        <v>#DIV/0!</v>
      </c>
      <c r="Q4066" s="11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t="e">
        <f t="shared" si="316"/>
        <v>#DIV/0!</v>
      </c>
      <c r="Q4067" s="11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t="e">
        <f t="shared" si="316"/>
        <v>#DIV/0!</v>
      </c>
      <c r="Q4068" s="11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t="e">
        <f t="shared" si="316"/>
        <v>#DIV/0!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t="e">
        <f t="shared" si="316"/>
        <v>#DIV/0!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t="e">
        <f t="shared" si="316"/>
        <v>#DIV/0!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t="e">
        <f t="shared" si="316"/>
        <v>#DIV/0!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t="e">
        <f t="shared" si="316"/>
        <v>#DIV/0!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t="e">
        <f t="shared" si="316"/>
        <v>#DIV/0!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t="e">
        <f t="shared" si="316"/>
        <v>#DIV/0!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t="e">
        <f t="shared" si="316"/>
        <v>#DIV/0!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t="e">
        <f t="shared" si="316"/>
        <v>#DIV/0!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t="e">
        <f t="shared" si="316"/>
        <v>#DIV/0!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t="e">
        <f t="shared" si="316"/>
        <v>#DIV/0!</v>
      </c>
      <c r="Q4079" s="11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1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t="e">
        <f t="shared" si="316"/>
        <v>#DIV/0!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t="e">
        <f t="shared" si="316"/>
        <v>#DIV/0!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t="e">
        <f t="shared" si="316"/>
        <v>#DIV/0!</v>
      </c>
      <c r="Q4084" s="11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t="e">
        <f t="shared" si="316"/>
        <v>#DIV/0!</v>
      </c>
      <c r="Q4085" s="11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t="e">
        <f t="shared" si="316"/>
        <v>#DIV/0!</v>
      </c>
      <c r="Q4086" s="11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t="e">
        <f t="shared" si="316"/>
        <v>#DIV/0!</v>
      </c>
      <c r="Q4087" s="11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t="e">
        <f t="shared" si="316"/>
        <v>#DIV/0!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1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t="e">
        <f t="shared" si="316"/>
        <v>#DIV/0!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t="e">
        <f t="shared" si="316"/>
        <v>#DIV/0!</v>
      </c>
      <c r="Q4091" s="1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t="e">
        <f t="shared" si="316"/>
        <v>#DIV/0!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t="e">
        <f t="shared" si="316"/>
        <v>#DIV/0!</v>
      </c>
      <c r="Q4093" s="11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t="e">
        <f t="shared" si="316"/>
        <v>#DIV/0!</v>
      </c>
      <c r="Q4094" s="11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t="e">
        <f t="shared" si="316"/>
        <v>#DIV/0!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t="e">
        <f t="shared" si="316"/>
        <v>#DIV/0!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t="e">
        <f t="shared" si="316"/>
        <v>#DIV/0!</v>
      </c>
      <c r="Q4097" s="11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 t="e">
        <f t="shared" si="316"/>
        <v>#DIV/0!</v>
      </c>
      <c r="Q4098" s="11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ref="P4099:P4115" si="321">ROUND(E4099/L4099,2)</f>
        <v>#DIV/0!</v>
      </c>
      <c r="Q4099" s="11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1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t="e">
        <f t="shared" si="321"/>
        <v>#DIV/0!</v>
      </c>
      <c r="Q4101" s="1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1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t="e">
        <f t="shared" si="321"/>
        <v>#DIV/0!</v>
      </c>
      <c r="Q4104" s="11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t="e">
        <f t="shared" si="321"/>
        <v>#DIV/0!</v>
      </c>
      <c r="Q4105" s="11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t="e">
        <f t="shared" si="321"/>
        <v>#DIV/0!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t="e">
        <f t="shared" si="321"/>
        <v>#DIV/0!</v>
      </c>
      <c r="Q4107" s="11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t="e">
        <f t="shared" si="321"/>
        <v>#DIV/0!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t="e">
        <f t="shared" si="321"/>
        <v>#DIV/0!</v>
      </c>
      <c r="Q4109" s="11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t="e">
        <f t="shared" si="321"/>
        <v>#DIV/0!</v>
      </c>
      <c r="Q4110" s="11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t="e">
        <f t="shared" si="321"/>
        <v>#DIV/0!</v>
      </c>
      <c r="Q4112" s="11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t="e">
        <f t="shared" si="321"/>
        <v>#DIV/0!</v>
      </c>
      <c r="Q4113" s="11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t="e">
        <f t="shared" si="321"/>
        <v>#DIV/0!</v>
      </c>
      <c r="Q4114" s="11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t="e">
        <f t="shared" si="321"/>
        <v>#DIV/0!</v>
      </c>
      <c r="Q4115" s="11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9FF9-3A22-4D9A-A6C0-795EC55E90C5}">
  <dimension ref="A1:H13"/>
  <sheetViews>
    <sheetView tabSelected="1" workbookViewId="0">
      <selection activeCell="F47" sqref="F47"/>
    </sheetView>
  </sheetViews>
  <sheetFormatPr defaultRowHeight="15" x14ac:dyDescent="0.25"/>
  <cols>
    <col min="1" max="1" width="14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9" t="s">
        <v>8382</v>
      </c>
      <c r="B1" s="9" t="s">
        <v>8410</v>
      </c>
      <c r="C1" s="9" t="s">
        <v>8411</v>
      </c>
      <c r="D1" s="9" t="s">
        <v>8412</v>
      </c>
      <c r="E1" s="9" t="s">
        <v>8413</v>
      </c>
      <c r="F1" s="9" t="s">
        <v>8414</v>
      </c>
      <c r="G1" s="9" t="s">
        <v>8415</v>
      </c>
      <c r="H1" s="9" t="s">
        <v>8416</v>
      </c>
    </row>
    <row r="2" spans="1:8" x14ac:dyDescent="0.25">
      <c r="A2" t="s">
        <v>8417</v>
      </c>
      <c r="B2">
        <f>COUNTIFS(Kickstarter!$F:$F, "=successful", Kickstarter!$D:$D,"&lt;1000", Kickstarter!$R:$R, "=plays")</f>
        <v>141</v>
      </c>
      <c r="C2">
        <f>COUNTIFS(Kickstarter!$F:$F, "=failed", Kickstarter!$D:$D,"&lt;1000", Kickstarter!$R:$R, "=plays")</f>
        <v>45</v>
      </c>
      <c r="D2">
        <f>COUNTIFS(Kickstarter!$F:$F, "=canceled", Kickstarter!$D:$D,"&lt;1000", Kickstarter!$R:$R, 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8418</v>
      </c>
      <c r="B3">
        <f>COUNTIFS(Kickstarter!$F:$F, "=successful", Kickstarter!$D:$D,"&gt;=1000", Kickstarter!$D:$D, "&lt;4999", Kickstarter!$R:$R, "=plays")</f>
        <v>387</v>
      </c>
      <c r="C3">
        <f>COUNTIFS(Kickstarter!$F:$F, "=failed", Kickstarter!$D:$D,"&gt;=1000", Kickstarter!$D:$D, "&lt;4999", Kickstarter!$R:$R, "=plays")</f>
        <v>146</v>
      </c>
      <c r="D3">
        <f>COUNTIFS(Kickstarter!$F:$F, "=canceled", Kickstarter!$D:$D,"&gt;=1000", Kickstarter!$D:$D, "&lt;4999", Kickstarter!$R:$R, "=plays")</f>
        <v>0</v>
      </c>
      <c r="E3">
        <f t="shared" ref="E3:E13" si="0">SUM(B3:D3)</f>
        <v>533</v>
      </c>
      <c r="F3" s="19">
        <f t="shared" ref="F3:F13" si="1">B3/E3</f>
        <v>0.726078799249531</v>
      </c>
      <c r="G3" s="19">
        <f t="shared" ref="G3:G13" si="2">C3/E3</f>
        <v>0.27392120075046905</v>
      </c>
      <c r="H3" s="19">
        <f t="shared" ref="H3:H13" si="3">D3/E3</f>
        <v>0</v>
      </c>
    </row>
    <row r="4" spans="1:8" x14ac:dyDescent="0.25">
      <c r="A4" t="s">
        <v>8419</v>
      </c>
      <c r="B4">
        <f>COUNTIFS(Kickstarter!$F:$F, "=successful", Kickstarter!$D:$D,"&gt;=5000", Kickstarter!$D:$D, "&lt;9999", Kickstarter!$R:$R, "=plays")</f>
        <v>93</v>
      </c>
      <c r="C4">
        <f>COUNTIFS(Kickstarter!$F:$F, "=failed", Kickstarter!$D:$D,"&gt;=5000", Kickstarter!$D:$D, "&lt;9999", Kickstarter!$R:$R, "=plays")</f>
        <v>76</v>
      </c>
      <c r="D4">
        <f>COUNTIFS(Kickstarter!$F:$F, "=canceled", Kickstarter!$D:$D,"&gt;=5000", Kickstarter!$D:$D, "&lt;9999", Kickstarter!$R:$R, 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8420</v>
      </c>
      <c r="B5">
        <f>COUNTIFS(Kickstarter!$F:$F, "=successful", Kickstarter!$D:$D,"&gt;=10000", Kickstarter!$D:$D, "&lt;14999", Kickstarter!$R:$R, "=plays")</f>
        <v>39</v>
      </c>
      <c r="C5">
        <f>COUNTIFS(Kickstarter!$F:$F, "=failed", Kickstarter!$D:$D,"&gt;=10000", Kickstarter!$D:$D, "&lt;14999", Kickstarter!$R:$R, "=plays")</f>
        <v>33</v>
      </c>
      <c r="D5">
        <f>COUNTIFS(Kickstarter!$F:$F, "=canceled", Kickstarter!$D:$D,"&gt;=10000", Kickstarter!$D:$D, "&lt;14999", Kickstarter!$R:$R, 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8421</v>
      </c>
      <c r="B6">
        <f>COUNTIFS(Kickstarter!$F:$F, "=successful", Kickstarter!$D:$D,"&gt;=15000", Kickstarter!$D:$D, "&lt;19999", Kickstarter!$R:$R, "=plays")</f>
        <v>12</v>
      </c>
      <c r="C6">
        <f>COUNTIFS(Kickstarter!$F:$F, "=failed", Kickstarter!$D:$D,"&gt;=15000", Kickstarter!$D:$D, "&lt;19999", Kickstarter!$R:$R, "=plays")</f>
        <v>12</v>
      </c>
      <c r="D6">
        <f>COUNTIFS(Kickstarter!$F:$F, "=canceled", Kickstarter!$D:$D,"&gt;=15000", Kickstarter!$D:$D, "&lt;19999", Kickstarter!$R:$R, 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8427</v>
      </c>
      <c r="B7">
        <f>COUNTIFS(Kickstarter!$F:$F, "=successful", Kickstarter!$D:$D,"&gt;=20000", Kickstarter!$D:$D, "&lt;24999", Kickstarter!$R:$R, "=plays")</f>
        <v>9</v>
      </c>
      <c r="C7">
        <f>COUNTIFS(Kickstarter!$F:$F, "=failed", Kickstarter!$D:$D,"&gt;=20000", Kickstarter!$D:$D, "&lt;24999", Kickstarter!$R:$R, "=plays")</f>
        <v>11</v>
      </c>
      <c r="D7">
        <f>COUNTIFS(Kickstarter!$F:$F, "=canceled", Kickstarter!$D:$D,"&gt;=20000", Kickstarter!$D:$D, "&lt;24999", Kickstarter!$R:$R, 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8422</v>
      </c>
      <c r="B8">
        <f>COUNTIFS(Kickstarter!$F:$F, "=successful", Kickstarter!$D:$D,"&gt;=25000", Kickstarter!$D:$D, "&lt;25999", Kickstarter!$R:$R, "=plays")</f>
        <v>1</v>
      </c>
      <c r="C8">
        <f>COUNTIFS(Kickstarter!$F:$F, "=failed", Kickstarter!$D:$D,"&gt;=25000", Kickstarter!$D:$D, "&lt;25999", Kickstarter!$R:$R, "=plays")</f>
        <v>2</v>
      </c>
      <c r="D8">
        <f>COUNTIFS(Kickstarter!$F:$F, "=canceled", Kickstarter!$D:$D,"&gt;=25000", Kickstarter!$D:$D, "&lt;25999", Kickstarter!$R:$R, "=plays")</f>
        <v>0</v>
      </c>
      <c r="E8">
        <f t="shared" si="0"/>
        <v>3</v>
      </c>
      <c r="F8" s="19">
        <f t="shared" si="1"/>
        <v>0.33333333333333331</v>
      </c>
      <c r="G8" s="19">
        <f t="shared" si="2"/>
        <v>0.66666666666666663</v>
      </c>
      <c r="H8" s="19">
        <f t="shared" si="3"/>
        <v>0</v>
      </c>
    </row>
    <row r="9" spans="1:8" x14ac:dyDescent="0.25">
      <c r="A9" t="s">
        <v>8423</v>
      </c>
      <c r="B9">
        <f>COUNTIFS(Kickstarter!$F:$F, "=successful", Kickstarter!$D:$D,"&gt;=30000", Kickstarter!$D:$D, "&lt;34999", Kickstarter!$R:$R, "=plays")</f>
        <v>3</v>
      </c>
      <c r="C9">
        <f>COUNTIFS(Kickstarter!$F:$F, "=failed", Kickstarter!$D:$D,"&gt;=30000", Kickstarter!$D:$D, "&lt;34999", Kickstarter!$R:$R, "=plays")</f>
        <v>8</v>
      </c>
      <c r="D9">
        <f>COUNTIFS(Kickstarter!$F:$F, "=canceled", Kickstarter!$D:$D,"&gt;=30000", Kickstarter!$D:$D, "&lt;34999", Kickstarter!$R:$R, 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8424</v>
      </c>
      <c r="B10">
        <f>COUNTIFS(Kickstarter!$F:$F, "=successful", Kickstarter!$D:$D,"&gt;=35000", Kickstarter!$D:$D, "&lt;39999", Kickstarter!$R:$R, "=plays")</f>
        <v>4</v>
      </c>
      <c r="C10">
        <f>COUNTIFS(Kickstarter!$F:$F, "=failed", Kickstarter!$D:$D,"&gt;=35000", Kickstarter!$D:$D, "&lt;39999", Kickstarter!$R:$R, "=plays")</f>
        <v>2</v>
      </c>
      <c r="D10">
        <f>COUNTIFS(Kickstarter!$F:$F, "=canceled", Kickstarter!$D:$D,"&gt;=35000", Kickstarter!$D:$D, "&lt;39999", Kickstarter!$R:$R, 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8428</v>
      </c>
      <c r="B11">
        <f>COUNTIFS(Kickstarter!$F:$F, "=successful", Kickstarter!$D:$D,"&gt;=40000", Kickstarter!$D:$D, "&lt;44999", Kickstarter!$R:$R, "=plays")</f>
        <v>2</v>
      </c>
      <c r="C11">
        <f>COUNTIFS(Kickstarter!$F:$F, "=failed", Kickstarter!$D:$D,"&gt;=40000", Kickstarter!$D:$D, "&lt;44999", Kickstarter!$R:$R, "=plays")</f>
        <v>1</v>
      </c>
      <c r="D11">
        <f>COUNTIFS(Kickstarter!$F:$F, "=canceled", Kickstarter!$D:$D,"&gt;=40000", Kickstarter!$D:$D, "&lt;44999", Kickstarter!$R:$R, 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8425</v>
      </c>
      <c r="B12">
        <f>COUNTIFS(Kickstarter!$F:$F, "=successful", Kickstarter!$D:$D,"&gt;=45000", Kickstarter!$D:$D, "&lt;49999", Kickstarter!$R:$R, "=plays")</f>
        <v>0</v>
      </c>
      <c r="C12">
        <f>COUNTIFS(Kickstarter!$F:$F, "=failed", Kickstarter!$D:$D,"&gt;=45000", Kickstarter!$D:$D, "&lt;49999", Kickstarter!$R:$R, "=plays")</f>
        <v>1</v>
      </c>
      <c r="D12">
        <f>COUNTIFS(Kickstarter!$F:$F, "=canceled", Kickstarter!$D:$D,"&gt;=45000", Kickstarter!$D:$D, "&lt;49999", Kickstarter!$R:$R, 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8426</v>
      </c>
      <c r="B13">
        <f>COUNTIFS(Kickstarter!$F:$F, "=successful", Kickstarter!$D:$D,"&gt;50000", Kickstarter!$R:$R, "=plays")</f>
        <v>2</v>
      </c>
      <c r="C13">
        <f>COUNTIFS(Kickstarter!$F:$F, "=failed", Kickstarter!$D:$D,"&gt;50000", Kickstarter!$R:$R, "=plays")</f>
        <v>10</v>
      </c>
      <c r="D13">
        <f>COUNTIFS(Kickstarter!$F:$F, "=canceled", Kickstarter!$D:$D,"&gt;50000", Kickstarter!$R:$R, "=plays")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7029-A33D-421B-8F25-CBD4A909CD0A}">
  <dimension ref="A1:E18"/>
  <sheetViews>
    <sheetView workbookViewId="0">
      <selection activeCell="E18" sqref="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8323</v>
      </c>
    </row>
    <row r="2" spans="1:5" x14ac:dyDescent="0.25">
      <c r="A2" s="12" t="s">
        <v>8408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4805-2835-48C1-BB23-D8A56F8DBDD9}">
  <dimension ref="A1:C14"/>
  <sheetViews>
    <sheetView workbookViewId="0">
      <selection activeCell="E14" sqref="E14"/>
    </sheetView>
  </sheetViews>
  <sheetFormatPr defaultRowHeight="15" x14ac:dyDescent="0.25"/>
  <cols>
    <col min="1" max="1" width="18.140625" bestFit="1" customWidth="1"/>
    <col min="2" max="2" width="10.5703125" bestFit="1" customWidth="1"/>
    <col min="3" max="3" width="14" bestFit="1" customWidth="1"/>
  </cols>
  <sheetData>
    <row r="1" spans="1:3" x14ac:dyDescent="0.25">
      <c r="B1" s="9" t="s">
        <v>8386</v>
      </c>
      <c r="C1" s="9" t="s">
        <v>8387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B8" s="17"/>
      <c r="C8" s="17"/>
    </row>
    <row r="9" spans="1:3" x14ac:dyDescent="0.25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8392</v>
      </c>
      <c r="B11" s="17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7" t="e">
        <f>_xlfn.QUARTILE.EXC(#REF!,3)</f>
        <v>#REF!</v>
      </c>
      <c r="C12" s="18" t="e">
        <f>_xlfn.QUARTILE.EXC(#REF!,3 )</f>
        <v>#REF!</v>
      </c>
    </row>
    <row r="13" spans="1:3" x14ac:dyDescent="0.25">
      <c r="A13" t="s">
        <v>8397</v>
      </c>
      <c r="B13" s="17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8398</v>
      </c>
      <c r="B14" s="17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5E4F4-3643-4F4B-BD4A-E7C4F4855C3A}">
  <dimension ref="A1:F6"/>
  <sheetViews>
    <sheetView workbookViewId="0">
      <selection activeCell="B25" sqref="B25"/>
    </sheetView>
  </sheetViews>
  <sheetFormatPr defaultRowHeight="15" x14ac:dyDescent="0.25"/>
  <cols>
    <col min="1" max="1" width="30.140625" bestFit="1" customWidth="1"/>
    <col min="2" max="2" width="126.140625" bestFit="1" customWidth="1"/>
    <col min="3" max="3" width="12.5703125" customWidth="1"/>
    <col min="5" max="5" width="17" bestFit="1" customWidth="1"/>
    <col min="6" max="6" width="18" bestFit="1" customWidth="1"/>
  </cols>
  <sheetData>
    <row r="1" spans="1:6" x14ac:dyDescent="0.25">
      <c r="A1" s="9" t="s">
        <v>8379</v>
      </c>
      <c r="B1" s="9" t="s">
        <v>8380</v>
      </c>
      <c r="C1" s="9" t="s">
        <v>8382</v>
      </c>
      <c r="D1" s="9" t="s">
        <v>8383</v>
      </c>
      <c r="E1" s="9" t="s">
        <v>8307</v>
      </c>
      <c r="F1" s="9" t="s">
        <v>8385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5">
      <c r="A4" t="s">
        <v>8381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5">
      <c r="A6" t="s">
        <v>8384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2821-C666-4E6E-A386-077D6A6867D0}">
  <dimension ref="A1:F6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8" bestFit="1" customWidth="1"/>
    <col min="9" max="9" width="15" bestFit="1" customWidth="1"/>
    <col min="10" max="10" width="23" bestFit="1" customWidth="1"/>
    <col min="11" max="11" width="20" bestFit="1" customWidth="1"/>
    <col min="12" max="78" width="6.5703125" bestFit="1" customWidth="1"/>
    <col min="79" max="386" width="7.5703125" bestFit="1" customWidth="1"/>
    <col min="1443" max="1974" width="10.140625" bestFit="1" customWidth="1"/>
    <col min="1975" max="2035" width="11.140625" bestFit="1" customWidth="1"/>
    <col min="2036" max="2038" width="12.7109375" bestFit="1" customWidth="1"/>
    <col min="2039" max="2039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651D-76C0-4E60-94F2-4D9FEC338BC2}">
  <dimension ref="A1:E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8364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5670D-85B5-458D-9B06-61BE1DDA9A4A}">
  <dimension ref="A2:F15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8399</v>
      </c>
      <c r="B6" s="14">
        <v>1</v>
      </c>
      <c r="C6" s="14">
        <v>4</v>
      </c>
      <c r="D6" s="14"/>
      <c r="E6" s="14">
        <v>9</v>
      </c>
      <c r="F6" s="14">
        <v>14</v>
      </c>
    </row>
    <row r="7" spans="1:6" x14ac:dyDescent="0.25">
      <c r="A7" s="13" t="s">
        <v>8400</v>
      </c>
      <c r="B7" s="14">
        <v>1</v>
      </c>
      <c r="C7" s="14">
        <v>15</v>
      </c>
      <c r="D7" s="14"/>
      <c r="E7" s="14">
        <v>49</v>
      </c>
      <c r="F7" s="14">
        <v>65</v>
      </c>
    </row>
    <row r="8" spans="1:6" x14ac:dyDescent="0.25">
      <c r="A8" s="13" t="s">
        <v>8401</v>
      </c>
      <c r="B8" s="14">
        <v>7</v>
      </c>
      <c r="C8" s="14">
        <v>28</v>
      </c>
      <c r="D8" s="14"/>
      <c r="E8" s="14">
        <v>136</v>
      </c>
      <c r="F8" s="14">
        <v>171</v>
      </c>
    </row>
    <row r="9" spans="1:6" x14ac:dyDescent="0.25">
      <c r="A9" s="13" t="s">
        <v>8402</v>
      </c>
      <c r="B9" s="14">
        <v>6</v>
      </c>
      <c r="C9" s="14">
        <v>60</v>
      </c>
      <c r="D9" s="14"/>
      <c r="E9" s="14">
        <v>216</v>
      </c>
      <c r="F9" s="14">
        <v>282</v>
      </c>
    </row>
    <row r="10" spans="1:6" x14ac:dyDescent="0.25">
      <c r="A10" s="13" t="s">
        <v>8403</v>
      </c>
      <c r="B10" s="14">
        <v>7</v>
      </c>
      <c r="C10" s="14">
        <v>67</v>
      </c>
      <c r="D10" s="14"/>
      <c r="E10" s="14">
        <v>200</v>
      </c>
      <c r="F10" s="14">
        <v>274</v>
      </c>
    </row>
    <row r="11" spans="1:6" x14ac:dyDescent="0.25">
      <c r="A11" s="13" t="s">
        <v>8404</v>
      </c>
      <c r="B11" s="14">
        <v>80</v>
      </c>
      <c r="C11" s="14">
        <v>422</v>
      </c>
      <c r="D11" s="14"/>
      <c r="E11" s="14">
        <v>474</v>
      </c>
      <c r="F11" s="14">
        <v>976</v>
      </c>
    </row>
    <row r="12" spans="1:6" x14ac:dyDescent="0.25">
      <c r="A12" s="13" t="s">
        <v>8405</v>
      </c>
      <c r="B12" s="14">
        <v>131</v>
      </c>
      <c r="C12" s="14">
        <v>527</v>
      </c>
      <c r="D12" s="14"/>
      <c r="E12" s="14">
        <v>567</v>
      </c>
      <c r="F12" s="14">
        <v>1225</v>
      </c>
    </row>
    <row r="13" spans="1:6" x14ac:dyDescent="0.25">
      <c r="A13" s="13" t="s">
        <v>8406</v>
      </c>
      <c r="B13" s="14">
        <v>99</v>
      </c>
      <c r="C13" s="14">
        <v>376</v>
      </c>
      <c r="D13" s="14"/>
      <c r="E13" s="14">
        <v>475</v>
      </c>
      <c r="F13" s="14">
        <v>950</v>
      </c>
    </row>
    <row r="14" spans="1:6" x14ac:dyDescent="0.25">
      <c r="A14" s="13" t="s">
        <v>8407</v>
      </c>
      <c r="B14" s="14">
        <v>17</v>
      </c>
      <c r="C14" s="14">
        <v>31</v>
      </c>
      <c r="D14" s="14">
        <v>50</v>
      </c>
      <c r="E14" s="14">
        <v>59</v>
      </c>
      <c r="F14" s="14">
        <v>157</v>
      </c>
    </row>
    <row r="15" spans="1:6" x14ac:dyDescent="0.25">
      <c r="A15" s="13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 Based on Goals</vt:lpstr>
      <vt:lpstr>Theater Outcomes by Launch Date</vt:lpstr>
      <vt:lpstr>Descriptive Statistics</vt:lpstr>
      <vt:lpstr>Edinburgh Research</vt:lpstr>
      <vt:lpstr>PCO Pivot</vt:lpstr>
      <vt:lpstr>Subcategory Statistics</vt:lpstr>
      <vt:lpstr>Outcomes Based on Launched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2022-06-17T06:14:15Z</dcterms:modified>
</cp:coreProperties>
</file>