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LOCALdata\Projects\Shiny_Apps\Shiny_Joe_v2\"/>
    </mc:Choice>
  </mc:AlternateContent>
  <bookViews>
    <workbookView xWindow="0" yWindow="0" windowWidth="25200" windowHeight="10650" tabRatio="783" firstSheet="2" activeTab="10"/>
  </bookViews>
  <sheets>
    <sheet name="FSA table" sheetId="1" r:id="rId1"/>
    <sheet name="conceptual model" sheetId="2" r:id="rId2"/>
    <sheet name="example stressor response curve" sheetId="3" r:id="rId3"/>
    <sheet name="temperature" sheetId="11" r:id="rId4"/>
    <sheet name="nat limits other" sheetId="12" r:id="rId5"/>
    <sheet name="Direct Mortality" sheetId="13" r:id="rId6"/>
    <sheet name="small stream frag" sheetId="14" r:id="rId7"/>
    <sheet name="large barrier dams" sheetId="15" r:id="rId8"/>
    <sheet name="BKTR" sheetId="16" r:id="rId9"/>
    <sheet name="NN RNTR" sheetId="17" r:id="rId10"/>
    <sheet name="Phosphorus" sheetId="18" r:id="rId11"/>
    <sheet name="Sediment" sheetId="19" r:id="rId12"/>
    <sheet name="surface flow" sheetId="20" r:id="rId13"/>
    <sheet name="flow regime" sheetId="21" r:id="rId14"/>
    <sheet name="selenium" sheetId="22" r:id="rId15"/>
    <sheet name="whirling disease" sheetId="23" r:id="rId16"/>
    <sheet name="habitat loss" sheetId="24" r:id="rId17"/>
    <sheet name="Results figure FSA vs modelled" sheetId="6" r:id="rId18"/>
    <sheet name="Table Watershed Threats" sheetId="7" r:id="rId19"/>
  </sheets>
  <externalReferences>
    <externalReference r:id="rId20"/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3" l="1"/>
  <c r="O17" i="13"/>
  <c r="O16" i="13"/>
  <c r="R6" i="13"/>
  <c r="R16" i="13"/>
  <c r="R17" i="13"/>
  <c r="B13" i="3"/>
  <c r="B14" i="3"/>
  <c r="B21" i="3"/>
  <c r="B20" i="3"/>
  <c r="B8" i="14" l="1"/>
  <c r="B4" i="14"/>
  <c r="B5" i="14" s="1"/>
  <c r="B6" i="14" s="1"/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" i="11"/>
  <c r="Q21" i="11"/>
  <c r="B12" i="3" l="1"/>
  <c r="B11" i="3"/>
  <c r="B10" i="3"/>
  <c r="B68" i="2" l="1"/>
  <c r="B69" i="2"/>
  <c r="B70" i="2"/>
  <c r="B71" i="2"/>
  <c r="B67" i="2"/>
  <c r="B76" i="2"/>
  <c r="B77" i="2" s="1"/>
  <c r="B61" i="2"/>
  <c r="B62" i="2"/>
  <c r="B55" i="2" s="1"/>
  <c r="B54" i="2" l="1"/>
  <c r="B53" i="2"/>
  <c r="B51" i="2"/>
  <c r="B52" i="2"/>
</calcChain>
</file>

<file path=xl/comments1.xml><?xml version="1.0" encoding="utf-8"?>
<comments xmlns="http://schemas.openxmlformats.org/spreadsheetml/2006/main">
  <authors>
    <author>laura.macpherson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laura.macpherson:</t>
        </r>
        <r>
          <rPr>
            <sz val="9"/>
            <color indexed="81"/>
            <rFont val="Tahoma"/>
            <family val="2"/>
          </rPr>
          <t xml:space="preserve">
This is the midpoint system capacity from the FSI rank of 1,2,3,4,5</t>
        </r>
      </text>
    </comment>
  </commentList>
</comments>
</file>

<file path=xl/comments2.xml><?xml version="1.0" encoding="utf-8"?>
<comments xmlns="http://schemas.openxmlformats.org/spreadsheetml/2006/main">
  <authors>
    <author>laura.macpherson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laura.macpherson:</t>
        </r>
        <r>
          <rPr>
            <sz val="9"/>
            <color indexed="81"/>
            <rFont val="Tahoma"/>
            <family val="2"/>
          </rPr>
          <t xml:space="preserve">
rescaled to account for fry and egg mort not attributed to Se but just normal experimental mort</t>
        </r>
      </text>
    </comment>
  </commentList>
</comments>
</file>

<file path=xl/sharedStrings.xml><?xml version="1.0" encoding="utf-8"?>
<sst xmlns="http://schemas.openxmlformats.org/spreadsheetml/2006/main" count="128" uniqueCount="99">
  <si>
    <t>FSA Score</t>
  </si>
  <si>
    <t>Risk Assessment Rank</t>
  </si>
  <si>
    <t xml:space="preserve">Percent (%) of Reference Population </t>
  </si>
  <si>
    <t>Very Low Risk</t>
  </si>
  <si>
    <t>Low Risk</t>
  </si>
  <si>
    <t>70-100</t>
  </si>
  <si>
    <t>Moderate Risk</t>
  </si>
  <si>
    <t>50-70</t>
  </si>
  <si>
    <t>High Risk</t>
  </si>
  <si>
    <t>20-50</t>
  </si>
  <si>
    <t>Very High Risk</t>
  </si>
  <si>
    <t>&lt;20</t>
  </si>
  <si>
    <t>Functionally Extirpated</t>
  </si>
  <si>
    <t>*Figure adapted from Reilly and Johnston (in prep)</t>
  </si>
  <si>
    <t>System Capacity</t>
  </si>
  <si>
    <t>Mean August Air Temperature (C)</t>
  </si>
  <si>
    <t>Road Crossing Density</t>
  </si>
  <si>
    <t>slope</t>
  </si>
  <si>
    <t>y-intercept</t>
  </si>
  <si>
    <t>system capacity</t>
  </si>
  <si>
    <t>Angling mort</t>
  </si>
  <si>
    <t xml:space="preserve">The highest estimated road crossing desnity was 0.257. </t>
  </si>
  <si>
    <t>We allow for an initial increase in road crossing density of 0.01 before it starts impacting Risk Status</t>
  </si>
  <si>
    <t>We draw a straight line between these points and carry it through to an FSI score of 0.</t>
  </si>
  <si>
    <t>**note: system capacity from 0-5 doesn't directly translate to predicted FSA!</t>
  </si>
  <si>
    <t>This is a linear continuous scale, whereas FSA breakpoints are broad risk categories are only comparable with a conversion.</t>
  </si>
  <si>
    <t xml:space="preserve">we set that to the highest risk category (1 or 20%). </t>
  </si>
  <si>
    <t>Watershed Name</t>
  </si>
  <si>
    <t>Historical Adult Status</t>
  </si>
  <si>
    <t>Current Adult Status</t>
  </si>
  <si>
    <t>Modelled Adult Status</t>
  </si>
  <si>
    <t>River A</t>
  </si>
  <si>
    <t>River B</t>
  </si>
  <si>
    <t>River C</t>
  </si>
  <si>
    <t>River D</t>
  </si>
  <si>
    <t>Historic Adult System Capacity</t>
  </si>
  <si>
    <t>Low</t>
  </si>
  <si>
    <t>high</t>
  </si>
  <si>
    <t>moderate</t>
  </si>
  <si>
    <t>low</t>
  </si>
  <si>
    <t>Bin</t>
  </si>
  <si>
    <t>More</t>
  </si>
  <si>
    <t>Frequency</t>
  </si>
  <si>
    <t>%</t>
  </si>
  <si>
    <t>Modelled Stream Temp</t>
  </si>
  <si>
    <t>Annual Mortality in addition to 35% natural</t>
  </si>
  <si>
    <t>This is the annual fishing mortality, on catchable-size fish (mainly &gt;15cm). The curves is based on modelling, especially Sullivan's Westslope Cutt allowable harm assessment report.</t>
  </si>
  <si>
    <t>It must include the estimated effect of illegal harvest. It appears that illegal harvest even on closed streams can be significant. The example used is the Tri-Creeks data from lower Wampus, showing a much lower density of large fish near the bridge and camping area, than in Upper Wampus (remote).</t>
  </si>
  <si>
    <t>Assuming nat mort is 35%, total mort of 35% is low risk, 45% is moderate risk, and 55% is high risk. From the WSCT allowable harm modelling using CuttSim.</t>
  </si>
  <si>
    <t>Adult System Capacity</t>
  </si>
  <si>
    <t xml:space="preserve">*values are from BLTR Joe model </t>
  </si>
  <si>
    <t>Road Crossing Density crossings/km2</t>
  </si>
  <si>
    <t>System capacity</t>
  </si>
  <si>
    <t>but adjusted to be linear between 0.01 and .257</t>
  </si>
  <si>
    <t>As a guide if no creel info available. This was ranked based on overharvest protection need where</t>
  </si>
  <si>
    <t>OHPN</t>
  </si>
  <si>
    <t>VLR</t>
  </si>
  <si>
    <t>LR</t>
  </si>
  <si>
    <t>MR</t>
  </si>
  <si>
    <t>HR</t>
  </si>
  <si>
    <t>VHR</t>
  </si>
  <si>
    <t>Angling Mort</t>
  </si>
  <si>
    <t>0-5</t>
  </si>
  <si>
    <t>Curve details 10-20% mort</t>
  </si>
  <si>
    <t>Curve details 5-10% mort</t>
  </si>
  <si>
    <t>Dam effect</t>
  </si>
  <si>
    <t>None</t>
  </si>
  <si>
    <t>Very Low</t>
  </si>
  <si>
    <t>Moderate</t>
  </si>
  <si>
    <t>High</t>
  </si>
  <si>
    <t>Very High</t>
  </si>
  <si>
    <t>BKTR</t>
  </si>
  <si>
    <t>System Capacity (%)</t>
  </si>
  <si>
    <r>
      <t xml:space="preserve">Figure X </t>
    </r>
    <r>
      <rPr>
        <sz val="10"/>
        <color rgb="FF36424A"/>
        <rFont val="Arial"/>
        <family val="2"/>
      </rPr>
      <t>Distribution of bull trout adult FSA categories for 73 HUC 8 Watersheds in Alberta in relation to estimated phosphorus loading in 2010.  Grey circles are the actual data points (jittered around the y-axis).  Box-and-whisker plots show interquartile range, median, 1.5x interquartile range and outliers.  Coloured lines are probabilities estimated from proportional-odds logistic regression of a watershed being in FSA 4 (green), FSA 3 (yellow), FSA 2 (orange), FSA 1 (red) or FSA 0 (black) for a given phosphorus level (vertical segment on right shows 25% probability).  The sum of probabilities across all FSA categories for a specified phosphorus loading totals 1.</t>
    </r>
  </si>
  <si>
    <t>*figures and analysis conducted by A. Paul Jan 13,2020 in R. Noted values for SR curve found in figure caption</t>
  </si>
  <si>
    <r>
      <t xml:space="preserve">Figure X </t>
    </r>
    <r>
      <rPr>
        <sz val="10"/>
        <color rgb="FF36424A"/>
        <rFont val="Arial"/>
        <family val="2"/>
      </rPr>
      <t>Stressor-response curve depicting the expected relationship between potential phosphorus loading (tonnes/ha/year) and the system capacity of Athabasca rainbow trout populations. System capacity (0-100%) is a measure of adult density relative to a maximum capacity of 100%. Black line is the median response for the Bayesian posterior estimate (vertices at 0.01,100; 0.06,70; 1.1,50; 14.2,20; 978,0).  Grey region is the 95% Bayesian prediction interval (lower vertices: ≤0.01,100; &gt;0.01,70; 0.27,50; 2.4,20; 61,0; and, upper vertices: 0.01,100; 0.6,70; 22,50; 991,20; 1.4e6,0).</t>
    </r>
    <r>
      <rPr>
        <i/>
        <sz val="10"/>
        <color rgb="FF36424A"/>
        <rFont val="Arial"/>
        <family val="2"/>
      </rPr>
      <t xml:space="preserve"> </t>
    </r>
  </si>
  <si>
    <r>
      <t xml:space="preserve">Figure X </t>
    </r>
    <r>
      <rPr>
        <sz val="10"/>
        <color rgb="FF36424A"/>
        <rFont val="Arial"/>
        <family val="2"/>
      </rPr>
      <t>Distribution of bull trout adult FSA categories for 73 HUC 8 watersheds in Alberta in relation to estimated increase in sediment loading from background 1910 conditions.  Grey circles are the actual data points (jittered around the y-axis).  Box-and-whisker plots show interquartile range, median, 1.5x interquartile range and outliers.  Coloured lines are probabilities estimated from proportional-odds logistic regression of a watershed being in FSA 4 (green), FSA 3 (yellow), FSA 2 (orange), FSA 1 (red) or FSA 0 (black) for a given sediment level (vertical line on right shows 25% probability).  The sum of probabilities across all FSA categories for a specified sediment level totals 1.</t>
    </r>
  </si>
  <si>
    <r>
      <t xml:space="preserve">Figure X </t>
    </r>
    <r>
      <rPr>
        <sz val="10"/>
        <color rgb="FF36424A"/>
        <rFont val="Arial"/>
        <family val="2"/>
      </rPr>
      <t>Stressor-response curve depicting the expected relationship between relative increase in sediment loading from background 1910 conditions and the system capacity of Athabasca rainbow trout populations. System capacity (0-100%) is a measure of adult density relative to a maximum capacity of 100%.</t>
    </r>
    <r>
      <rPr>
        <i/>
        <sz val="10"/>
        <color rgb="FF36424A"/>
        <rFont val="Calibri"/>
        <family val="2"/>
        <scheme val="minor"/>
      </rPr>
      <t xml:space="preserve"> </t>
    </r>
    <r>
      <rPr>
        <sz val="10"/>
        <color rgb="FF36424A"/>
        <rFont val="Arial"/>
        <family val="2"/>
      </rPr>
      <t>Black line is the median response for the Bayesian posterior estimate (vertices at 1.0,100; 1.5,70; 2.5,50; 4.4,20; 10.8,0).  Grey region is the 95% Bayesian prediction interval (lower vertices: 1.0,100; 1.1,70; 2.0,50; 3.4,20; 7.8,0; and,  upper vertices: 1.0,100; 2.2,70; 3.5,50; 6.6,20; 19.2,0).</t>
    </r>
    <r>
      <rPr>
        <i/>
        <sz val="10"/>
        <color rgb="FF36424A"/>
        <rFont val="Arial"/>
        <family val="2"/>
      </rPr>
      <t xml:space="preserve"> </t>
    </r>
  </si>
  <si>
    <t>February Flow (% of Natural Flow)</t>
  </si>
  <si>
    <t>August Flow (% of Natural Flow)</t>
  </si>
  <si>
    <t>Hydrologic Change Index</t>
  </si>
  <si>
    <t>Total Footprint Area (%)</t>
  </si>
  <si>
    <t>NOTE: current graph in Joe has index of hydrologic change scale to 6 but graph in report and here (and BLTR) goes to 1</t>
  </si>
  <si>
    <t xml:space="preserve">Changed Joe figure to match this one </t>
  </si>
  <si>
    <t xml:space="preserve">but original values are here: </t>
  </si>
  <si>
    <t>Index of Hydrologic Change</t>
  </si>
  <si>
    <t>Total Footprint Area %</t>
  </si>
  <si>
    <t>Index of Hydrol Change</t>
  </si>
  <si>
    <t>Adult FSI</t>
  </si>
  <si>
    <t>egg Se</t>
  </si>
  <si>
    <t>Pilgrim, N.L. 2012. Multigenerational effects of selenium in rainbow trout, brook trout, and cutthroat trout. M.Sc. thesis, University of Lethbridge. Lethbridge, AB. 123 pp.</t>
  </si>
  <si>
    <t>Whirling Disease Risk</t>
  </si>
  <si>
    <t>Risk</t>
  </si>
  <si>
    <t>Very low</t>
  </si>
  <si>
    <t>very high</t>
  </si>
  <si>
    <t>Habitat Loss %</t>
  </si>
  <si>
    <t>Density of Large Barrier dams</t>
  </si>
  <si>
    <t>*for a complete description of how this curve was derived please see uncertainty write up and supporting curves</t>
  </si>
  <si>
    <t>Rescaled Sys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</si>
</sst>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0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sz val="11"/>
      <color rgb="FFFF0000"/>
      <name val="Calibri"/>
      <family val="2"/>
      <scheme val="minor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36424A"/>
      <name val="Arial"/>
      <family val="2"/>
    </font>
    <font>
      <b/>
      <sz val="10"/>
      <color rgb="FF36424A"/>
      <name val="Arial"/>
      <family val="2"/>
    </font>
    <font>
      <i/>
      <sz val="10"/>
      <color rgb="FF36424A"/>
      <name val="Arial"/>
      <family val="2"/>
    </font>
    <font>
      <b/>
      <sz val="11"/>
      <color rgb="FF36424A"/>
      <name val="Calibri"/>
      <family val="2"/>
      <scheme val="minor"/>
    </font>
    <font>
      <i/>
      <sz val="10"/>
      <color rgb="FF36424A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rgb="FF682145"/>
      </left>
      <right/>
      <top style="medium">
        <color rgb="FF682145"/>
      </top>
      <bottom style="medium">
        <color rgb="FF682145"/>
      </bottom>
      <diagonal/>
    </border>
    <border>
      <left/>
      <right/>
      <top style="medium">
        <color rgb="FF682145"/>
      </top>
      <bottom style="medium">
        <color rgb="FF682145"/>
      </bottom>
      <diagonal/>
    </border>
    <border>
      <left/>
      <right style="medium">
        <color rgb="FF682145"/>
      </right>
      <top style="medium">
        <color rgb="FF682145"/>
      </top>
      <bottom style="medium">
        <color rgb="FF682145"/>
      </bottom>
      <diagonal/>
    </border>
    <border>
      <left/>
      <right/>
      <top/>
      <bottom style="medium">
        <color rgb="FF68214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2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10" fillId="0" borderId="8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 applyAlignment="1">
      <alignment horizontal="left" vertical="center" wrapText="1" indent="6"/>
    </xf>
    <xf numFmtId="0" fontId="11" fillId="0" borderId="0" xfId="0" applyFont="1" applyAlignment="1">
      <alignment horizontal="left" vertical="center" wrapText="1" indent="6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indent="5"/>
    </xf>
    <xf numFmtId="164" fontId="0" fillId="0" borderId="0" xfId="0" applyNumberFormat="1"/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model'!$B$31:$B$42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'conceptual model'!$A$31:$A$42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9-4482-8BFC-E7208F8E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9984"/>
        <c:axId val="202600832"/>
      </c:scatterChart>
      <c:valAx>
        <c:axId val="202569984"/>
        <c:scaling>
          <c:orientation val="minMax"/>
          <c:max val="18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600832"/>
        <c:crosses val="autoZero"/>
        <c:crossBetween val="midCat"/>
        <c:majorUnit val="1"/>
      </c:valAx>
      <c:valAx>
        <c:axId val="202600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569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'large barrier dams'!$A$2:$A$7</c:f>
              <c:strCache>
                <c:ptCount val="6"/>
                <c:pt idx="0">
                  <c:v>None</c:v>
                </c:pt>
                <c:pt idx="1">
                  <c:v>Very Low</c:v>
                </c:pt>
                <c:pt idx="2">
                  <c:v>Low</c:v>
                </c:pt>
                <c:pt idx="3">
                  <c:v>Moderate</c:v>
                </c:pt>
                <c:pt idx="4">
                  <c:v>High</c:v>
                </c:pt>
                <c:pt idx="5">
                  <c:v>Very High</c:v>
                </c:pt>
              </c:strCache>
            </c:strRef>
          </c:cat>
          <c:val>
            <c:numRef>
              <c:f>'large barrier dams'!$C$2:$C$7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46B-B28C-E632994D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17656"/>
        <c:axId val="629817984"/>
      </c:lineChart>
      <c:catAx>
        <c:axId val="6298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Density of Large Barrier Dams</a:t>
                </a:r>
              </a:p>
            </c:rich>
          </c:tx>
          <c:layout>
            <c:manualLayout>
              <c:xMode val="edge"/>
              <c:yMode val="edge"/>
              <c:x val="0.4058821084864391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17984"/>
        <c:crosses val="autoZero"/>
        <c:auto val="1"/>
        <c:lblAlgn val="ctr"/>
        <c:lblOffset val="100"/>
        <c:noMultiLvlLbl val="0"/>
      </c:catAx>
      <c:valAx>
        <c:axId val="6298179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1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BKTR!$B$2:$B$7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2-4A55-A7EE-4BB1F6A6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Brook Trout (% of Carrying Capacity)</a:t>
                </a:r>
              </a:p>
            </c:rich>
          </c:tx>
          <c:layout>
            <c:manualLayout>
              <c:xMode val="edge"/>
              <c:yMode val="edge"/>
              <c:x val="0.29681605424321961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BKTR!$B$2:$B$7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4-4D18-9E57-99DCCA6F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Non-Native Rainbow Trout (% of Carrying Capacity)</a:t>
                </a:r>
              </a:p>
            </c:rich>
          </c:tx>
          <c:layout>
            <c:manualLayout>
              <c:xMode val="edge"/>
              <c:yMode val="edge"/>
              <c:x val="0.29681605424321961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'surface flow'!$B$2:$B$12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'surface flow'!$A$2:$A$12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1-4614-88D9-BD921B0D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February Flow (% of Natural Flow)</a:t>
                </a:r>
              </a:p>
            </c:rich>
          </c:tx>
          <c:layout>
            <c:manualLayout>
              <c:xMode val="edge"/>
              <c:yMode val="edge"/>
              <c:x val="0.3468160542432196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'surface flow'!$B$21:$B$31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'surface flow'!$A$21:$A$31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6-4C2C-8E55-DAA0AC21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August Flow (% of Natural Flow)</a:t>
                </a:r>
              </a:p>
            </c:rich>
          </c:tx>
          <c:layout>
            <c:manualLayout>
              <c:xMode val="edge"/>
              <c:yMode val="edge"/>
              <c:x val="0.3468160542432196"/>
              <c:y val="0.887291484397783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'[1]flow curve'!$B$1:$B$10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'[1]flow curve'!$A$1:$A$10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4-46D9-8A4A-E4CB852C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2464"/>
        <c:axId val="206165120"/>
      </c:scatterChart>
      <c:valAx>
        <c:axId val="2061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Annual Discharge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65120"/>
        <c:crosses val="autoZero"/>
        <c:crossBetween val="midCat"/>
      </c:valAx>
      <c:valAx>
        <c:axId val="206165120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Habitat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42464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[1]Flashiness!$C$2:$C$16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9-47FC-BC6B-501A75A8BBEA}"/>
            </c:ext>
          </c:extLst>
        </c:ser>
        <c:ser>
          <c:idx val="2"/>
          <c:order val="1"/>
          <c:marker>
            <c:symbol val="none"/>
          </c:marker>
          <c:xVal>
            <c:numRef>
              <c:f>[1]Flashiness!$D$2:$D$16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9-47FC-BC6B-501A75A8BBEA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'flow regime'!$B$2:$B$16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'flow regime'!$A$2:$A$16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9-47FC-BC6B-501A75A8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7856"/>
        <c:axId val="207099776"/>
      </c:scatterChart>
      <c:valAx>
        <c:axId val="2070978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Footprint Area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7099776"/>
        <c:crosses val="autoZero"/>
        <c:crossBetween val="midCat"/>
        <c:majorUnit val="10"/>
      </c:valAx>
      <c:valAx>
        <c:axId val="20709977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of Hydrologic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97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[1]Flashiness!$C$2:$C$16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1-4DF4-878E-9C3A682C5ADB}"/>
            </c:ext>
          </c:extLst>
        </c:ser>
        <c:ser>
          <c:idx val="2"/>
          <c:order val="1"/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[1]Flashiness!$D$2:$D$16</c:f>
              <c:numCache>
                <c:formatCode>General</c:formatCode>
                <c:ptCount val="15"/>
              </c:numCache>
            </c:numRef>
          </c:xVal>
          <c:yVal>
            <c:numRef>
              <c:f>[1]Flashiness!$A$2:$A$16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1-4DF4-878E-9C3A682C5ADB}"/>
            </c:ext>
          </c:extLst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'flow regime'!$A$21:$A$31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'flow regime'!$B$21:$B$31</c:f>
              <c:numCache>
                <c:formatCode>General</c:formatCode>
                <c:ptCount val="1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84</c:v>
                </c:pt>
                <c:pt idx="7">
                  <c:v>76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51-4DF4-878E-9C3A682C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5104"/>
        <c:axId val="207137024"/>
      </c:scatterChart>
      <c:valAx>
        <c:axId val="2071351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of Hydrologic Change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07137024"/>
        <c:crosses val="autoZero"/>
        <c:crossBetween val="midCat"/>
        <c:majorUnit val="0.1"/>
      </c:valAx>
      <c:valAx>
        <c:axId val="207137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201662292213473E-2"/>
              <c:y val="0.25502296587926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135104"/>
        <c:crosses val="autoZero"/>
        <c:crossBetween val="midCat"/>
        <c:majorUnit val="10"/>
        <c:min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og"/>
            <c:dispRSqr val="0"/>
            <c:dispEq val="0"/>
          </c:trendline>
          <c:xVal>
            <c:numRef>
              <c:f>selenium!$C$5:$C$10</c:f>
              <c:numCache>
                <c:formatCode>General</c:formatCode>
                <c:ptCount val="6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selenium!$B$5:$B$10</c:f>
              <c:numCache>
                <c:formatCode>0.0</c:formatCode>
                <c:ptCount val="6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3-443F-913A-79938B39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0512"/>
        <c:axId val="110675456"/>
      </c:scatterChart>
      <c:valAx>
        <c:axId val="11064051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Egg Se (ug/g wet weight)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75456"/>
        <c:crosses val="autoZero"/>
        <c:crossBetween val="midCat"/>
      </c:valAx>
      <c:valAx>
        <c:axId val="11067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064051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Habitat loss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'[2]Whirling Disease'!$A$2:$A$7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'whirling disease'!$C$2:$C$7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4-4FA6-A0E9-40A8F6B5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5856"/>
        <c:axId val="209065472"/>
      </c:lineChart>
      <c:catAx>
        <c:axId val="2074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Whirling Disease Risk Factor (none to high)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65472"/>
        <c:crosses val="autoZero"/>
        <c:auto val="1"/>
        <c:lblAlgn val="ctr"/>
        <c:lblOffset val="100"/>
        <c:tickMarkSkip val="1"/>
        <c:noMultiLvlLbl val="0"/>
      </c:catAx>
      <c:valAx>
        <c:axId val="2090654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65856"/>
        <c:crossesAt val="1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model'!$B$49:$B$55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7.1750000000000022E-2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0.31875000000000003</c:v>
                </c:pt>
              </c:numCache>
            </c:numRef>
          </c:xVal>
          <c:yVal>
            <c:numRef>
              <c:f>'conceptual model'!$A$49:$A$55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0-48EF-8C2E-7ED9128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</a:t>
                </a:r>
                <a:r>
                  <a:rPr lang="en-US" baseline="0"/>
                  <a:t> </a:t>
                </a:r>
                <a:r>
                  <a:rPr lang="en-US"/>
                  <a:t>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2">
                <a:lumMod val="50000"/>
              </a:schemeClr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Habitat loss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'[3]habitat loss'!$A$2:$A$7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'habitat loss'!$B$2:$B$7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571-994A-BEE539E5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5856"/>
        <c:axId val="209065472"/>
      </c:lineChart>
      <c:catAx>
        <c:axId val="2074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900">
                    <a:latin typeface="Arial" panose="020B0604020202020204" pitchFamily="34" charset="0"/>
                    <a:cs typeface="Arial" panose="020B0604020202020204" pitchFamily="34" charset="0"/>
                  </a:rPr>
                  <a:t>Habitat Loss (%)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065472"/>
        <c:crosses val="autoZero"/>
        <c:auto val="1"/>
        <c:lblAlgn val="ctr"/>
        <c:lblOffset val="100"/>
        <c:tickMarkSkip val="1"/>
        <c:noMultiLvlLbl val="0"/>
      </c:catAx>
      <c:valAx>
        <c:axId val="2090654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 sz="900">
                    <a:latin typeface="Arial" panose="020B0604020202020204" pitchFamily="34" charset="0"/>
                    <a:cs typeface="Arial" panose="020B0604020202020204" pitchFamily="34" charset="0"/>
                  </a:rPr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7465856"/>
        <c:crossesAt val="1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39271597841446E-2"/>
          <c:y val="4.4176706827309238E-2"/>
          <c:w val="0.89023007098645779"/>
          <c:h val="0.8626575593713437"/>
        </c:manualLayout>
      </c:layout>
      <c:barChart>
        <c:barDir val="col"/>
        <c:grouping val="clustered"/>
        <c:varyColors val="0"/>
        <c:ser>
          <c:idx val="0"/>
          <c:order val="0"/>
          <c:tx>
            <c:v>Historic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modelled'!$B$2:$B$5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9-45C7-92BD-2F23C3B2B62F}"/>
            </c:ext>
          </c:extLst>
        </c:ser>
        <c:ser>
          <c:idx val="1"/>
          <c:order val="1"/>
          <c:tx>
            <c:v>Current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9-45C7-92BD-2F23C3B2B62F}"/>
            </c:ext>
          </c:extLst>
        </c:ser>
        <c:ser>
          <c:idx val="2"/>
          <c:order val="2"/>
          <c:tx>
            <c:v>Modelled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figure FSA vs modelled'!$A$2:$A$5</c:f>
              <c:strCache>
                <c:ptCount val="4"/>
                <c:pt idx="0">
                  <c:v>River A</c:v>
                </c:pt>
                <c:pt idx="1">
                  <c:v>River B</c:v>
                </c:pt>
                <c:pt idx="2">
                  <c:v>River C</c:v>
                </c:pt>
                <c:pt idx="3">
                  <c:v>River D</c:v>
                </c:pt>
              </c:strCache>
            </c:strRef>
          </c:cat>
          <c:val>
            <c:numRef>
              <c:f>'Results figure FSA vs modelled'!$D$2:$D$5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9-45C7-92BD-2F23C3B2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12272"/>
        <c:axId val="502513584"/>
      </c:barChart>
      <c:catAx>
        <c:axId val="5025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513584"/>
        <c:crosses val="autoZero"/>
        <c:auto val="1"/>
        <c:lblAlgn val="ctr"/>
        <c:lblOffset val="100"/>
        <c:noMultiLvlLbl val="0"/>
      </c:catAx>
      <c:valAx>
        <c:axId val="50251358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FSA Adult Status</a:t>
                </a:r>
              </a:p>
            </c:rich>
          </c:tx>
          <c:layout>
            <c:manualLayout>
              <c:xMode val="edge"/>
              <c:yMode val="edge"/>
              <c:x val="1.5846066779852858E-2"/>
              <c:y val="0.2869711918540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512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370845197831"/>
          <c:y val="5.296113588211112E-2"/>
          <c:w val="0.11672954293277008"/>
          <c:h val="0.1921629826392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'conceptual model'!$B$66:$B$71</c:f>
              <c:numCache>
                <c:formatCode>General</c:formatCode>
                <c:ptCount val="6"/>
                <c:pt idx="0">
                  <c:v>0</c:v>
                </c:pt>
                <c:pt idx="1">
                  <c:v>2.5074999999999998</c:v>
                </c:pt>
                <c:pt idx="2">
                  <c:v>5.0049999999999999</c:v>
                </c:pt>
                <c:pt idx="3">
                  <c:v>7.5024999999999995</c:v>
                </c:pt>
                <c:pt idx="4">
                  <c:v>10</c:v>
                </c:pt>
                <c:pt idx="5">
                  <c:v>12.497499999999999</c:v>
                </c:pt>
              </c:numCache>
            </c:numRef>
          </c:xVal>
          <c:yVal>
            <c:numRef>
              <c:f>'conceptual model'!$A$66:$A$71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B-48EE-9F7F-BE84B6F1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9984"/>
        <c:axId val="202600832"/>
      </c:scatterChart>
      <c:valAx>
        <c:axId val="202569984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Angling</a:t>
                </a:r>
                <a:r>
                  <a:rPr lang="en-US" baseline="0"/>
                  <a:t> Mortality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600832"/>
        <c:crosses val="autoZero"/>
        <c:crossBetween val="midCat"/>
        <c:majorUnit val="5"/>
      </c:valAx>
      <c:valAx>
        <c:axId val="202600832"/>
        <c:scaling>
          <c:orientation val="minMax"/>
          <c:max val="1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2569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'example stressor response curve'!$B$8:$B$14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7.1750000000000022E-2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0.31875000000000003</c:v>
                </c:pt>
              </c:numCache>
            </c:numRef>
          </c:xVal>
          <c:yVal>
            <c:numRef>
              <c:f>'example stressor response curve'!$A$8:$A$14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4-45F8-9C29-668A07A5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</a:t>
                </a:r>
                <a:r>
                  <a:rPr lang="en-US" baseline="0"/>
                  <a:t> </a:t>
                </a:r>
                <a:r>
                  <a:rPr lang="en-US"/>
                  <a:t>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 formatCode="0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D-4839-95A1-25BC18F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Modelled Stream Temperature (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ºC)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056605424321957"/>
              <c:y val="0.8916331998292601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temperature!$P$2:$P$19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temperature!$R$2:$R$19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2.3182711198428287</c:v>
                </c:pt>
                <c:pt idx="4">
                  <c:v>10.019646365422396</c:v>
                </c:pt>
                <c:pt idx="5">
                  <c:v>10.491159135559922</c:v>
                </c:pt>
                <c:pt idx="6">
                  <c:v>16.50294695481336</c:v>
                </c:pt>
                <c:pt idx="7">
                  <c:v>15.12770137524558</c:v>
                </c:pt>
                <c:pt idx="8">
                  <c:v>15.99214145383104</c:v>
                </c:pt>
                <c:pt idx="9">
                  <c:v>16.267190569744596</c:v>
                </c:pt>
                <c:pt idx="10">
                  <c:v>9.5088408644400779</c:v>
                </c:pt>
                <c:pt idx="11">
                  <c:v>3.6542239685658151</c:v>
                </c:pt>
                <c:pt idx="12">
                  <c:v>0.11787819253438114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1-4C19-AD94-A5C24EEA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3034336"/>
        <c:axId val="643033024"/>
      </c:barChart>
      <c:catAx>
        <c:axId val="6430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Summer Stream Temperature</a:t>
                </a:r>
                <a:r>
                  <a:rPr lang="en-CA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ºC</a:t>
                </a:r>
                <a:endParaRPr lang="en-CA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33024"/>
        <c:crosses val="autoZero"/>
        <c:auto val="1"/>
        <c:lblAlgn val="ctr"/>
        <c:lblOffset val="100"/>
        <c:noMultiLvlLbl val="0"/>
      </c:catAx>
      <c:valAx>
        <c:axId val="64303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  <a:r>
                  <a:rPr lang="en-CA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Occurrences</a:t>
                </a:r>
                <a:endParaRPr lang="en-CA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814814814814815E-2"/>
              <c:y val="0.22651519953194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'nat limits other'!$A$2:$A$7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'nat limits other'!$B$2:$B$7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486B-8393-AF087525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Historic</a:t>
                </a:r>
                <a:r>
                  <a:rPr lang="en-US" baseline="0"/>
                  <a:t> Adult System Capacity (%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10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'Direct Mortality'!$A$2:$A$10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'Direct Mortality'!$B$2:$B$10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B-435A-96C0-1F99A31D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Mortality</a:t>
                </a:r>
                <a:r>
                  <a:rPr lang="en-US" baseline="0"/>
                  <a:t> in Addition to 35% Natural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753280839895"/>
          <c:y val="5.0925925925925923E-2"/>
          <c:w val="0.83445100612423451"/>
          <c:h val="0.7577544473607466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'small stream frag'!$B$2:$B$9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'small stream frag'!$A$2:$A$9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6-4607-951C-5AA9F7BE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912"/>
        <c:axId val="204584832"/>
      </c:scatterChart>
      <c:valAx>
        <c:axId val="204582912"/>
        <c:scaling>
          <c:orientation val="minMax"/>
          <c:max val="0.350000000000000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Road Crossing Density (crossings/km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4832"/>
        <c:crosses val="autoZero"/>
        <c:crossBetween val="midCat"/>
        <c:majorUnit val="5.000000000000001E-2"/>
      </c:valAx>
      <c:valAx>
        <c:axId val="2045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Capacity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582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29</xdr:row>
      <xdr:rowOff>128587</xdr:rowOff>
    </xdr:from>
    <xdr:to>
      <xdr:col>12</xdr:col>
      <xdr:colOff>180975</xdr:colOff>
      <xdr:row>44</xdr:row>
      <xdr:rowOff>14287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61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64</xdr:row>
      <xdr:rowOff>0</xdr:rowOff>
    </xdr:from>
    <xdr:to>
      <xdr:col>11</xdr:col>
      <xdr:colOff>306387</xdr:colOff>
      <xdr:row>78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325442</xdr:colOff>
      <xdr:row>2</xdr:row>
      <xdr:rowOff>2381</xdr:rowOff>
    </xdr:from>
    <xdr:to>
      <xdr:col>15</xdr:col>
      <xdr:colOff>246432</xdr:colOff>
      <xdr:row>18</xdr:row>
      <xdr:rowOff>186157</xdr:rowOff>
    </xdr:to>
    <xdr:grpSp>
      <xdr:nvGrpSpPr>
        <xdr:cNvPr id="50" name="Group 49"/>
        <xdr:cNvGrpSpPr/>
      </xdr:nvGrpSpPr>
      <xdr:grpSpPr>
        <a:xfrm>
          <a:off x="325442" y="383381"/>
          <a:ext cx="9088803" cy="3231776"/>
          <a:chOff x="325442" y="383381"/>
          <a:chExt cx="9105811" cy="3231776"/>
        </a:xfrm>
      </xdr:grpSpPr>
      <xdr:grpSp>
        <xdr:nvGrpSpPr>
          <xdr:cNvPr id="2" name="Group 1"/>
          <xdr:cNvGrpSpPr/>
        </xdr:nvGrpSpPr>
        <xdr:grpSpPr>
          <a:xfrm>
            <a:off x="325442" y="383381"/>
            <a:ext cx="9105811" cy="3231776"/>
            <a:chOff x="254004" y="419100"/>
            <a:chExt cx="9029442" cy="3231776"/>
          </a:xfrm>
        </xdr:grpSpPr>
        <xdr:grpSp>
          <xdr:nvGrpSpPr>
            <xdr:cNvPr id="13" name="Group 12"/>
            <xdr:cNvGrpSpPr/>
          </xdr:nvGrpSpPr>
          <xdr:grpSpPr>
            <a:xfrm>
              <a:off x="254004" y="419100"/>
              <a:ext cx="9029442" cy="3168084"/>
              <a:chOff x="254004" y="419100"/>
              <a:chExt cx="9089588" cy="3168084"/>
            </a:xfrm>
          </xdr:grpSpPr>
          <xdr:sp macro="" textlink="">
            <xdr:nvSpPr>
              <xdr:cNvPr id="15" name="TextBox 14"/>
              <xdr:cNvSpPr txBox="1"/>
            </xdr:nvSpPr>
            <xdr:spPr>
              <a:xfrm>
                <a:off x="1154113" y="43815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Temperature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3465513" y="41910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Fragmentation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5834063" y="419100"/>
                <a:ext cx="1184275" cy="1905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Angling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 rot="16200000">
                <a:off x="-181766" y="1054895"/>
                <a:ext cx="1301753" cy="4302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Stressor-Response </a:t>
                </a:r>
              </a:p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Curves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374775" y="2085975"/>
                <a:ext cx="992188" cy="438150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15</a:t>
                </a:r>
                <a:r>
                  <a:rPr lang="en-CA" sz="11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ºC</a:t>
                </a:r>
                <a:endParaRPr lang="en-CA" sz="1100" b="0">
                  <a:latin typeface="Arial Narrow" panose="020B0606020202030204" pitchFamily="34" charset="0"/>
                </a:endParaRP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3636963" y="2105025"/>
                <a:ext cx="993775" cy="428625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0.20</a:t>
                </a:r>
              </a:p>
              <a:p>
                <a:pPr algn="ctr"/>
                <a:r>
                  <a:rPr lang="en-CA" sz="1000" b="0">
                    <a:latin typeface="Arial Narrow" panose="020B0606020202030204" pitchFamily="34" charset="0"/>
                  </a:rPr>
                  <a:t>crossings/km</a:t>
                </a:r>
                <a:r>
                  <a:rPr lang="en-CA" sz="1000" b="0" baseline="30000">
                    <a:latin typeface="Arial Narrow" panose="020B0606020202030204" pitchFamily="34" charset="0"/>
                  </a:rPr>
                  <a:t>2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5938838" y="2085975"/>
                <a:ext cx="993775" cy="438150"/>
              </a:xfrm>
              <a:prstGeom prst="rect">
                <a:avLst/>
              </a:prstGeom>
              <a:noFill/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5%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327150" y="2838450"/>
                <a:ext cx="992188" cy="438150"/>
              </a:xfrm>
              <a:prstGeom prst="rect">
                <a:avLst/>
              </a:prstGeom>
              <a:solidFill>
                <a:srgbClr val="92D05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84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3627438" y="2847975"/>
                <a:ext cx="993775" cy="438150"/>
              </a:xfrm>
              <a:prstGeom prst="rect">
                <a:avLst/>
              </a:prstGeom>
              <a:solidFill>
                <a:srgbClr val="FFC00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38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5948363" y="2847975"/>
                <a:ext cx="993775" cy="438150"/>
              </a:xfrm>
              <a:prstGeom prst="rect">
                <a:avLst/>
              </a:prstGeom>
              <a:solidFill>
                <a:srgbClr val="FFFF00"/>
              </a:solidFill>
              <a:ln w="9525" cmpd="sng"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0">
                    <a:latin typeface="Arial Narrow" panose="020B0606020202030204" pitchFamily="34" charset="0"/>
                  </a:rPr>
                  <a:t>60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2720975" y="2971799"/>
                <a:ext cx="458788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200" b="1">
                    <a:latin typeface="Arial Narrow" panose="020B0606020202030204" pitchFamily="34" charset="0"/>
                  </a:rPr>
                  <a:t>X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5003800" y="2962274"/>
                <a:ext cx="457200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200" b="1">
                    <a:latin typeface="Arial Narrow" panose="020B0606020202030204" pitchFamily="34" charset="0"/>
                  </a:rPr>
                  <a:t>X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7268064" y="2724418"/>
                <a:ext cx="2075528" cy="8627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CA" sz="1100" b="1">
                    <a:latin typeface="Arial Narrow" panose="020B0606020202030204" pitchFamily="34" charset="0"/>
                  </a:rPr>
                  <a:t>= .19</a:t>
                </a:r>
                <a:r>
                  <a:rPr lang="en-CA" sz="1100" b="1" baseline="0">
                    <a:latin typeface="Arial Narrow" panose="020B0606020202030204" pitchFamily="34" charset="0"/>
                  </a:rPr>
                  <a:t> </a:t>
                </a:r>
              </a:p>
              <a:p>
                <a:pPr algn="ctr"/>
                <a:r>
                  <a:rPr lang="en-CA" sz="1100" b="1" baseline="0">
                    <a:latin typeface="Arial Narrow" panose="020B0606020202030204" pitchFamily="34" charset="0"/>
                  </a:rPr>
                  <a:t>(or 19% Cumulative System </a:t>
                </a:r>
              </a:p>
              <a:p>
                <a:pPr algn="ctr"/>
                <a:r>
                  <a:rPr lang="en-CA" sz="1100" b="1" baseline="0">
                    <a:latin typeface="Arial Narrow" panose="020B0606020202030204" pitchFamily="34" charset="0"/>
                  </a:rPr>
                  <a:t>Capacity out of a maximum of 100%)</a:t>
                </a:r>
                <a:endParaRPr lang="en-CA" sz="1100" b="1">
                  <a:latin typeface="Arial Narrow" panose="020B0606020202030204" pitchFamily="34" charset="0"/>
                </a:endParaRPr>
              </a:p>
            </xdr:txBody>
          </xdr:sp>
          <xdr:sp macro="" textlink="">
            <xdr:nvSpPr>
              <xdr:cNvPr id="28" name="Down Arrow 27"/>
              <xdr:cNvSpPr/>
            </xdr:nvSpPr>
            <xdr:spPr>
              <a:xfrm>
                <a:off x="1689100" y="2533649"/>
                <a:ext cx="258763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29" name="Down Arrow 28"/>
              <xdr:cNvSpPr/>
            </xdr:nvSpPr>
            <xdr:spPr>
              <a:xfrm>
                <a:off x="4000500" y="2543174"/>
                <a:ext cx="257175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30" name="Down Arrow 29"/>
              <xdr:cNvSpPr/>
            </xdr:nvSpPr>
            <xdr:spPr>
              <a:xfrm>
                <a:off x="6302375" y="2543174"/>
                <a:ext cx="257175" cy="276225"/>
              </a:xfrm>
              <a:prstGeom prst="downArrow">
                <a:avLst/>
              </a:prstGeom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</xdr:grpSp>
        <xdr:cxnSp macro="">
          <xdr:nvCxnSpPr>
            <xdr:cNvPr id="4" name="Straight Connector 3"/>
            <xdr:cNvCxnSpPr/>
          </xdr:nvCxnSpPr>
          <xdr:spPr>
            <a:xfrm>
              <a:off x="1309688" y="3372970"/>
              <a:ext cx="1010630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>
              <a:off x="3597508" y="3368488"/>
              <a:ext cx="1007129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/>
          </xdr:nvCxnSpPr>
          <xdr:spPr>
            <a:xfrm>
              <a:off x="5915445" y="3364006"/>
              <a:ext cx="1007129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TextBox 6"/>
            <xdr:cNvSpPr txBox="1"/>
          </xdr:nvSpPr>
          <xdr:spPr>
            <a:xfrm>
              <a:off x="1612622" y="3376332"/>
              <a:ext cx="427923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3918412" y="3375270"/>
              <a:ext cx="427924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6209521" y="3367274"/>
              <a:ext cx="427924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>
                  <a:latin typeface="Arial Narrow" panose="020B0606020202030204" pitchFamily="34" charset="0"/>
                </a:rPr>
                <a:t>100</a:t>
              </a:r>
            </a:p>
          </xdr:txBody>
        </xdr:sp>
        <xdr:sp macro="" textlink="">
          <xdr:nvSpPr>
            <xdr:cNvPr id="10" name="Left Bracket 9"/>
            <xdr:cNvSpPr/>
          </xdr:nvSpPr>
          <xdr:spPr>
            <a:xfrm>
              <a:off x="971410" y="2739839"/>
              <a:ext cx="254235" cy="773205"/>
            </a:xfrm>
            <a:prstGeom prst="leftBracket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11" name="Left Bracket 10"/>
            <xdr:cNvSpPr/>
          </xdr:nvSpPr>
          <xdr:spPr>
            <a:xfrm rot="10800000">
              <a:off x="6927057" y="2763373"/>
              <a:ext cx="257736" cy="773205"/>
            </a:xfrm>
            <a:prstGeom prst="leftBracket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7374031" y="3017744"/>
              <a:ext cx="431426" cy="2745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CA" sz="1100">
                <a:latin typeface="Arial Narrow" panose="020B0606020202030204" pitchFamily="34" charset="0"/>
              </a:endParaRPr>
            </a:p>
          </xdr:txBody>
        </xdr:sp>
      </xdr:grp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29796" y="581025"/>
            <a:ext cx="2262415" cy="1352550"/>
          </a:xfrm>
          <a:prstGeom prst="rect">
            <a:avLst/>
          </a:prstGeom>
        </xdr:spPr>
      </xdr:pic>
      <xdr:sp macro="" textlink="">
        <xdr:nvSpPr>
          <xdr:cNvPr id="42" name="Oval 41"/>
          <xdr:cNvSpPr/>
        </xdr:nvSpPr>
        <xdr:spPr>
          <a:xfrm>
            <a:off x="2097235" y="789447"/>
            <a:ext cx="56996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46" name="Picture 4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78925" y="571500"/>
            <a:ext cx="2262045" cy="1353312"/>
          </a:xfrm>
          <a:prstGeom prst="rect">
            <a:avLst/>
          </a:prstGeom>
        </xdr:spPr>
      </xdr:pic>
      <xdr:sp macro="" textlink="">
        <xdr:nvSpPr>
          <xdr:cNvPr id="45" name="Oval 44"/>
          <xdr:cNvSpPr/>
        </xdr:nvSpPr>
        <xdr:spPr>
          <a:xfrm>
            <a:off x="4410762" y="1257196"/>
            <a:ext cx="57386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48" name="Picture 4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343067" y="563561"/>
            <a:ext cx="2266070" cy="1353312"/>
          </a:xfrm>
          <a:prstGeom prst="rect">
            <a:avLst/>
          </a:prstGeom>
        </xdr:spPr>
      </xdr:pic>
      <xdr:sp macro="" textlink="">
        <xdr:nvSpPr>
          <xdr:cNvPr id="49" name="Oval 48"/>
          <xdr:cNvSpPr/>
        </xdr:nvSpPr>
        <xdr:spPr>
          <a:xfrm>
            <a:off x="6227962" y="1018744"/>
            <a:ext cx="56670" cy="53975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133350</xdr:colOff>
      <xdr:row>23</xdr:row>
      <xdr:rowOff>138430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486400" cy="394843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</xdr:row>
      <xdr:rowOff>85725</xdr:rowOff>
    </xdr:from>
    <xdr:to>
      <xdr:col>6</xdr:col>
      <xdr:colOff>228600</xdr:colOff>
      <xdr:row>22</xdr:row>
      <xdr:rowOff>33655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76225"/>
          <a:ext cx="5486400" cy="39484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5334635</xdr:colOff>
      <xdr:row>22</xdr:row>
      <xdr:rowOff>85725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5944235" cy="3895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5382260</xdr:colOff>
      <xdr:row>22</xdr:row>
      <xdr:rowOff>88900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5944235" cy="42799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200025</xdr:colOff>
      <xdr:row>19</xdr:row>
      <xdr:rowOff>171450</xdr:rowOff>
    </xdr:from>
    <xdr:to>
      <xdr:col>29</xdr:col>
      <xdr:colOff>504825</xdr:colOff>
      <xdr:row>34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28575</xdr:rowOff>
    </xdr:from>
    <xdr:to>
      <xdr:col>12</xdr:col>
      <xdr:colOff>123825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152400</xdr:rowOff>
    </xdr:from>
    <xdr:to>
      <xdr:col>12</xdr:col>
      <xdr:colOff>314325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123825</xdr:rowOff>
    </xdr:from>
    <xdr:to>
      <xdr:col>13</xdr:col>
      <xdr:colOff>38100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123825</xdr:rowOff>
    </xdr:from>
    <xdr:to>
      <xdr:col>12</xdr:col>
      <xdr:colOff>38100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123825</xdr:rowOff>
    </xdr:from>
    <xdr:to>
      <xdr:col>14</xdr:col>
      <xdr:colOff>523874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142875</xdr:rowOff>
    </xdr:from>
    <xdr:to>
      <xdr:col>11</xdr:col>
      <xdr:colOff>600075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152400</xdr:rowOff>
    </xdr:from>
    <xdr:to>
      <xdr:col>26</xdr:col>
      <xdr:colOff>95250</xdr:colOff>
      <xdr:row>16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152400</xdr:rowOff>
    </xdr:from>
    <xdr:to>
      <xdr:col>13</xdr:col>
      <xdr:colOff>333375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4</xdr:row>
      <xdr:rowOff>114300</xdr:rowOff>
    </xdr:from>
    <xdr:to>
      <xdr:col>13</xdr:col>
      <xdr:colOff>519112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PS\SSR\SSR_Fisheries_Shared\Reference%20Material\Fish%20Species\WSCT\Joe%20WSCT%20Model\Supporting%20documents\BLTR\BLTRdoseresponcecurvesV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A\MyDocs\L\laura.macpherson\Work-Fisheries\FSI\ARTR\JOE%20model\ARTR%20dose%20response%20cur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PS\SSR\SSR_Fisheries_Shared\Reference%20Material\Fish%20Species\WSCT\Joe%20WSCT%20Model\WSCT_Report%20Dose%20Response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Dams"/>
      <sheetName val="Phos"/>
      <sheetName val="BKTR"/>
      <sheetName val="LKTR"/>
      <sheetName val="Hybrids"/>
      <sheetName val="flow curve"/>
      <sheetName val="Sediment load"/>
      <sheetName val="Road Crossing Density (3)"/>
      <sheetName val="Flashiness"/>
      <sheetName val="totaldirectmort"/>
      <sheetName val="Whirling Disease"/>
    </sheetNames>
    <sheetDataSet>
      <sheetData sheetId="0"/>
      <sheetData sheetId="1"/>
      <sheetData sheetId="2"/>
      <sheetData sheetId="3">
        <row r="2">
          <cell r="A2">
            <v>5</v>
          </cell>
        </row>
      </sheetData>
      <sheetData sheetId="4"/>
      <sheetData sheetId="5"/>
      <sheetData sheetId="6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20</v>
          </cell>
        </row>
        <row r="3">
          <cell r="A3">
            <v>1</v>
          </cell>
          <cell r="B3">
            <v>30</v>
          </cell>
        </row>
        <row r="4">
          <cell r="A4">
            <v>1</v>
          </cell>
          <cell r="B4">
            <v>40</v>
          </cell>
        </row>
        <row r="5">
          <cell r="A5">
            <v>1</v>
          </cell>
          <cell r="B5">
            <v>50</v>
          </cell>
        </row>
        <row r="6">
          <cell r="A6">
            <v>1</v>
          </cell>
          <cell r="B6">
            <v>60</v>
          </cell>
        </row>
        <row r="7">
          <cell r="A7">
            <v>1</v>
          </cell>
          <cell r="B7">
            <v>70</v>
          </cell>
        </row>
        <row r="8">
          <cell r="A8">
            <v>1</v>
          </cell>
          <cell r="B8">
            <v>80</v>
          </cell>
        </row>
        <row r="9">
          <cell r="A9">
            <v>1</v>
          </cell>
          <cell r="B9">
            <v>90</v>
          </cell>
        </row>
        <row r="10">
          <cell r="A10">
            <v>1</v>
          </cell>
          <cell r="B10">
            <v>100</v>
          </cell>
        </row>
      </sheetData>
      <sheetData sheetId="7">
        <row r="2">
          <cell r="A2">
            <v>5</v>
          </cell>
        </row>
      </sheetData>
      <sheetData sheetId="8">
        <row r="2">
          <cell r="A2">
            <v>5</v>
          </cell>
        </row>
      </sheetData>
      <sheetData sheetId="9">
        <row r="2">
          <cell r="A2">
            <v>1</v>
          </cell>
        </row>
        <row r="3">
          <cell r="A3">
            <v>1</v>
          </cell>
        </row>
        <row r="4">
          <cell r="A4">
            <v>0.98</v>
          </cell>
        </row>
        <row r="5">
          <cell r="A5">
            <v>0.95</v>
          </cell>
        </row>
        <row r="6">
          <cell r="A6">
            <v>0.89</v>
          </cell>
        </row>
        <row r="7">
          <cell r="A7">
            <v>0.8</v>
          </cell>
        </row>
        <row r="8">
          <cell r="A8">
            <v>0.75</v>
          </cell>
        </row>
        <row r="9">
          <cell r="A9">
            <v>0.6</v>
          </cell>
        </row>
        <row r="10">
          <cell r="A10">
            <v>0.5</v>
          </cell>
        </row>
        <row r="11">
          <cell r="A11">
            <v>0.4</v>
          </cell>
        </row>
        <row r="12">
          <cell r="A12">
            <v>0.3</v>
          </cell>
        </row>
        <row r="13">
          <cell r="A13">
            <v>0.2</v>
          </cell>
        </row>
        <row r="14">
          <cell r="A14">
            <v>0.1</v>
          </cell>
        </row>
        <row r="15">
          <cell r="A15">
            <v>0</v>
          </cell>
        </row>
        <row r="16">
          <cell r="A16">
            <v>0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 limits other"/>
      <sheetName val="total mortality"/>
      <sheetName val="small stream frag"/>
      <sheetName val="frag dams"/>
      <sheetName val="temperature"/>
      <sheetName val="BKTR"/>
      <sheetName val="RNTR"/>
      <sheetName val="Phosphorus "/>
      <sheetName val="Sediment"/>
      <sheetName val="Surface Flow"/>
      <sheetName val="Flow Regime"/>
      <sheetName val="selenium"/>
      <sheetName val="Whirling Disease"/>
      <sheetName val="Habitat Lo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B8">
            <v>5</v>
          </cell>
        </row>
      </sheetData>
      <sheetData sheetId="1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 limits temp"/>
      <sheetName val="nat Limits other"/>
      <sheetName val="total mortality"/>
      <sheetName val="small stream frag"/>
      <sheetName val="frag dams"/>
      <sheetName val="BKTR"/>
      <sheetName val="RNTR"/>
      <sheetName val="Near Pure CTTR"/>
      <sheetName val="Hybrid CTTR"/>
      <sheetName val="Phosphorus"/>
      <sheetName val="Sediment"/>
      <sheetName val="Surface Flow"/>
      <sheetName val="Flow Regime"/>
      <sheetName val="selenium"/>
      <sheetName val="Whirling Disease"/>
      <sheetName val="habitat loss"/>
    </sheetNames>
    <sheetDataSet>
      <sheetData sheetId="0"/>
      <sheetData sheetId="1">
        <row r="1">
          <cell r="A1" t="str">
            <v>Historic Adult FSI Status</v>
          </cell>
        </row>
      </sheetData>
      <sheetData sheetId="2">
        <row r="2">
          <cell r="A2">
            <v>0</v>
          </cell>
        </row>
      </sheetData>
      <sheetData sheetId="3"/>
      <sheetData sheetId="4">
        <row r="2">
          <cell r="A2" t="str">
            <v>None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>
            <v>0</v>
          </cell>
        </row>
        <row r="3">
          <cell r="A3">
            <v>20</v>
          </cell>
        </row>
        <row r="4">
          <cell r="A4">
            <v>40</v>
          </cell>
        </row>
        <row r="5">
          <cell r="A5">
            <v>60</v>
          </cell>
        </row>
        <row r="6">
          <cell r="A6">
            <v>80</v>
          </cell>
        </row>
        <row r="7">
          <cell r="A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C7"/>
    </sheetView>
  </sheetViews>
  <sheetFormatPr defaultRowHeight="15" x14ac:dyDescent="0.25"/>
  <cols>
    <col min="1" max="1" width="17.42578125" customWidth="1"/>
    <col min="2" max="2" width="22.42578125" customWidth="1"/>
    <col min="3" max="3" width="21.28515625" customWidth="1"/>
  </cols>
  <sheetData>
    <row r="1" spans="1:6" ht="25.5" x14ac:dyDescent="0.25">
      <c r="A1" s="3" t="s">
        <v>0</v>
      </c>
      <c r="B1" s="3" t="s">
        <v>1</v>
      </c>
      <c r="C1" s="3" t="s">
        <v>2</v>
      </c>
    </row>
    <row r="2" spans="1:6" x14ac:dyDescent="0.25">
      <c r="A2" s="4">
        <v>5</v>
      </c>
      <c r="B2" s="4" t="s">
        <v>3</v>
      </c>
      <c r="C2" s="4">
        <v>100</v>
      </c>
    </row>
    <row r="3" spans="1:6" x14ac:dyDescent="0.25">
      <c r="A3" s="5">
        <v>4</v>
      </c>
      <c r="B3" s="5" t="s">
        <v>4</v>
      </c>
      <c r="C3" s="5" t="s">
        <v>5</v>
      </c>
    </row>
    <row r="4" spans="1:6" x14ac:dyDescent="0.25">
      <c r="A4" s="6">
        <v>3</v>
      </c>
      <c r="B4" s="6" t="s">
        <v>6</v>
      </c>
      <c r="C4" s="6" t="s">
        <v>7</v>
      </c>
    </row>
    <row r="5" spans="1:6" x14ac:dyDescent="0.25">
      <c r="A5" s="7">
        <v>2</v>
      </c>
      <c r="B5" s="7" t="s">
        <v>8</v>
      </c>
      <c r="C5" s="7" t="s">
        <v>9</v>
      </c>
    </row>
    <row r="6" spans="1:6" x14ac:dyDescent="0.25">
      <c r="A6" s="8">
        <v>1</v>
      </c>
      <c r="B6" s="8" t="s">
        <v>10</v>
      </c>
      <c r="C6" s="8" t="s">
        <v>11</v>
      </c>
    </row>
    <row r="7" spans="1:6" x14ac:dyDescent="0.25">
      <c r="A7" s="9">
        <v>0</v>
      </c>
      <c r="B7" s="9" t="s">
        <v>12</v>
      </c>
      <c r="C7" s="9">
        <v>0</v>
      </c>
    </row>
    <row r="10" spans="1:6" x14ac:dyDescent="0.25">
      <c r="F10" s="2"/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M19"/>
    </sheetView>
  </sheetViews>
  <sheetFormatPr defaultRowHeight="15" x14ac:dyDescent="0.25"/>
  <sheetData>
    <row r="1" spans="1:2" x14ac:dyDescent="0.25">
      <c r="A1" t="s">
        <v>71</v>
      </c>
      <c r="B1" t="s">
        <v>72</v>
      </c>
    </row>
    <row r="2" spans="1:2" x14ac:dyDescent="0.25">
      <c r="A2">
        <v>0</v>
      </c>
      <c r="B2">
        <v>100</v>
      </c>
    </row>
    <row r="3" spans="1:2" x14ac:dyDescent="0.25">
      <c r="A3">
        <v>20</v>
      </c>
      <c r="B3">
        <v>80</v>
      </c>
    </row>
    <row r="4" spans="1:2" x14ac:dyDescent="0.25">
      <c r="A4">
        <v>40</v>
      </c>
      <c r="B4">
        <v>60</v>
      </c>
    </row>
    <row r="5" spans="1:2" x14ac:dyDescent="0.25">
      <c r="A5">
        <v>60</v>
      </c>
      <c r="B5">
        <v>40</v>
      </c>
    </row>
    <row r="6" spans="1:2" x14ac:dyDescent="0.25">
      <c r="A6">
        <v>80</v>
      </c>
      <c r="B6">
        <v>20</v>
      </c>
    </row>
    <row r="7" spans="1:2" x14ac:dyDescent="0.25">
      <c r="A7">
        <v>100</v>
      </c>
      <c r="B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E25" sqref="E25"/>
    </sheetView>
  </sheetViews>
  <sheetFormatPr defaultRowHeight="15" x14ac:dyDescent="0.25"/>
  <cols>
    <col min="1" max="1" width="12.7109375" customWidth="1"/>
    <col min="2" max="2" width="67.5703125" customWidth="1"/>
    <col min="5" max="5" width="69" customWidth="1"/>
  </cols>
  <sheetData>
    <row r="1" spans="1:1" x14ac:dyDescent="0.25">
      <c r="A1" s="12" t="s">
        <v>74</v>
      </c>
    </row>
    <row r="24" spans="2:5" x14ac:dyDescent="0.25">
      <c r="E24" s="27"/>
    </row>
    <row r="25" spans="2:5" ht="127.5" x14ac:dyDescent="0.25">
      <c r="B25" s="26" t="s">
        <v>73</v>
      </c>
      <c r="E25" s="26" t="s">
        <v>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8" workbookViewId="0">
      <selection activeCell="E31" sqref="E31"/>
    </sheetView>
  </sheetViews>
  <sheetFormatPr defaultRowHeight="15" x14ac:dyDescent="0.25"/>
  <cols>
    <col min="2" max="2" width="87.5703125" customWidth="1"/>
    <col min="5" max="5" width="82" customWidth="1"/>
  </cols>
  <sheetData>
    <row r="1" spans="1:1" x14ac:dyDescent="0.25">
      <c r="A1" s="12" t="s">
        <v>74</v>
      </c>
    </row>
    <row r="24" spans="2:5" ht="102" x14ac:dyDescent="0.25">
      <c r="B24" s="28" t="s">
        <v>76</v>
      </c>
      <c r="E24" s="26" t="s">
        <v>77</v>
      </c>
    </row>
    <row r="25" spans="2:5" x14ac:dyDescent="0.25">
      <c r="B25" s="24"/>
    </row>
    <row r="26" spans="2:5" x14ac:dyDescent="0.25">
      <c r="B26" s="29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J43" sqref="J43"/>
    </sheetView>
  </sheetViews>
  <sheetFormatPr defaultRowHeight="15" x14ac:dyDescent="0.25"/>
  <cols>
    <col min="1" max="1" width="16.140625" customWidth="1"/>
    <col min="2" max="2" width="15.7109375" customWidth="1"/>
  </cols>
  <sheetData>
    <row r="1" spans="1:2" ht="45" x14ac:dyDescent="0.25">
      <c r="A1" s="24" t="s">
        <v>14</v>
      </c>
      <c r="B1" s="24" t="s">
        <v>78</v>
      </c>
    </row>
    <row r="2" spans="1:2" x14ac:dyDescent="0.25">
      <c r="A2">
        <v>100</v>
      </c>
      <c r="B2">
        <v>100</v>
      </c>
    </row>
    <row r="3" spans="1:2" x14ac:dyDescent="0.25">
      <c r="A3">
        <v>90</v>
      </c>
      <c r="B3">
        <v>90</v>
      </c>
    </row>
    <row r="4" spans="1:2" x14ac:dyDescent="0.25">
      <c r="A4">
        <v>80</v>
      </c>
      <c r="B4">
        <v>80</v>
      </c>
    </row>
    <row r="5" spans="1:2" x14ac:dyDescent="0.25">
      <c r="A5">
        <v>70</v>
      </c>
      <c r="B5">
        <v>70</v>
      </c>
    </row>
    <row r="6" spans="1:2" x14ac:dyDescent="0.25">
      <c r="A6">
        <v>60</v>
      </c>
      <c r="B6">
        <v>60</v>
      </c>
    </row>
    <row r="7" spans="1:2" x14ac:dyDescent="0.25">
      <c r="A7">
        <v>50</v>
      </c>
      <c r="B7">
        <v>50</v>
      </c>
    </row>
    <row r="8" spans="1:2" x14ac:dyDescent="0.25">
      <c r="A8">
        <v>40</v>
      </c>
      <c r="B8">
        <v>40</v>
      </c>
    </row>
    <row r="9" spans="1:2" x14ac:dyDescent="0.25">
      <c r="A9">
        <v>30</v>
      </c>
      <c r="B9">
        <v>30</v>
      </c>
    </row>
    <row r="10" spans="1:2" x14ac:dyDescent="0.25">
      <c r="A10">
        <v>20</v>
      </c>
      <c r="B10">
        <v>20</v>
      </c>
    </row>
    <row r="11" spans="1:2" x14ac:dyDescent="0.25">
      <c r="A11">
        <v>10</v>
      </c>
      <c r="B11">
        <v>10</v>
      </c>
    </row>
    <row r="12" spans="1:2" x14ac:dyDescent="0.25">
      <c r="A12">
        <v>0</v>
      </c>
      <c r="B12">
        <v>0</v>
      </c>
    </row>
    <row r="19" spans="1:21" x14ac:dyDescent="0.25">
      <c r="T19">
        <v>0</v>
      </c>
      <c r="U19">
        <v>0</v>
      </c>
    </row>
    <row r="20" spans="1:21" ht="30" x14ac:dyDescent="0.25">
      <c r="A20" s="24" t="s">
        <v>14</v>
      </c>
      <c r="B20" s="24" t="s">
        <v>79</v>
      </c>
      <c r="T20">
        <v>1</v>
      </c>
      <c r="U20">
        <v>20</v>
      </c>
    </row>
    <row r="21" spans="1:21" x14ac:dyDescent="0.25">
      <c r="A21">
        <v>100</v>
      </c>
      <c r="B21">
        <v>100</v>
      </c>
      <c r="T21">
        <v>1</v>
      </c>
      <c r="U21">
        <v>30</v>
      </c>
    </row>
    <row r="22" spans="1:21" x14ac:dyDescent="0.25">
      <c r="A22">
        <v>96</v>
      </c>
      <c r="B22">
        <v>90</v>
      </c>
      <c r="T22">
        <v>1</v>
      </c>
      <c r="U22">
        <v>40</v>
      </c>
    </row>
    <row r="23" spans="1:21" x14ac:dyDescent="0.25">
      <c r="A23">
        <v>90</v>
      </c>
      <c r="B23">
        <v>80</v>
      </c>
      <c r="T23">
        <v>1</v>
      </c>
      <c r="U23">
        <v>50</v>
      </c>
    </row>
    <row r="24" spans="1:21" x14ac:dyDescent="0.25">
      <c r="A24">
        <v>82</v>
      </c>
      <c r="B24">
        <v>70</v>
      </c>
      <c r="T24">
        <v>1</v>
      </c>
      <c r="U24">
        <v>60</v>
      </c>
    </row>
    <row r="25" spans="1:21" x14ac:dyDescent="0.25">
      <c r="A25">
        <v>74</v>
      </c>
      <c r="B25">
        <v>60</v>
      </c>
      <c r="T25">
        <v>1</v>
      </c>
      <c r="U25">
        <v>70</v>
      </c>
    </row>
    <row r="26" spans="1:21" x14ac:dyDescent="0.25">
      <c r="A26">
        <v>64</v>
      </c>
      <c r="B26">
        <v>50</v>
      </c>
      <c r="T26">
        <v>1</v>
      </c>
      <c r="U26">
        <v>80</v>
      </c>
    </row>
    <row r="27" spans="1:21" x14ac:dyDescent="0.25">
      <c r="A27">
        <v>54</v>
      </c>
      <c r="B27">
        <v>40</v>
      </c>
      <c r="T27">
        <v>1</v>
      </c>
      <c r="U27">
        <v>90</v>
      </c>
    </row>
    <row r="28" spans="1:21" x14ac:dyDescent="0.25">
      <c r="A28">
        <v>40</v>
      </c>
      <c r="B28">
        <v>30</v>
      </c>
      <c r="T28">
        <v>1</v>
      </c>
      <c r="U28">
        <v>100</v>
      </c>
    </row>
    <row r="29" spans="1:21" x14ac:dyDescent="0.25">
      <c r="A29">
        <v>28</v>
      </c>
      <c r="B29">
        <v>20</v>
      </c>
    </row>
    <row r="30" spans="1:21" x14ac:dyDescent="0.25">
      <c r="A30">
        <v>13.6</v>
      </c>
      <c r="B30">
        <v>10</v>
      </c>
    </row>
    <row r="31" spans="1:21" x14ac:dyDescent="0.25">
      <c r="A31">
        <v>0</v>
      </c>
      <c r="B3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1" sqref="B1"/>
    </sheetView>
  </sheetViews>
  <sheetFormatPr defaultRowHeight="15" x14ac:dyDescent="0.25"/>
  <sheetData>
    <row r="1" spans="1:15" x14ac:dyDescent="0.25">
      <c r="A1" t="s">
        <v>80</v>
      </c>
      <c r="B1" t="s">
        <v>81</v>
      </c>
    </row>
    <row r="2" spans="1:15" x14ac:dyDescent="0.25">
      <c r="A2">
        <v>1</v>
      </c>
      <c r="B2">
        <v>100</v>
      </c>
      <c r="N2" t="s">
        <v>82</v>
      </c>
    </row>
    <row r="3" spans="1:15" x14ac:dyDescent="0.25">
      <c r="A3">
        <v>1</v>
      </c>
      <c r="B3">
        <v>90</v>
      </c>
      <c r="N3" t="s">
        <v>83</v>
      </c>
    </row>
    <row r="4" spans="1:15" x14ac:dyDescent="0.25">
      <c r="A4">
        <v>0.98</v>
      </c>
      <c r="B4">
        <v>80</v>
      </c>
      <c r="N4" t="s">
        <v>84</v>
      </c>
    </row>
    <row r="5" spans="1:15" x14ac:dyDescent="0.25">
      <c r="A5">
        <v>0.95</v>
      </c>
      <c r="B5">
        <v>70</v>
      </c>
      <c r="N5" t="s">
        <v>85</v>
      </c>
      <c r="O5" t="s">
        <v>86</v>
      </c>
    </row>
    <row r="6" spans="1:15" x14ac:dyDescent="0.25">
      <c r="A6">
        <v>0.89</v>
      </c>
      <c r="B6">
        <v>60</v>
      </c>
      <c r="N6">
        <v>0</v>
      </c>
      <c r="O6">
        <v>0</v>
      </c>
    </row>
    <row r="7" spans="1:15" x14ac:dyDescent="0.25">
      <c r="A7">
        <v>0.8</v>
      </c>
      <c r="B7">
        <v>50</v>
      </c>
      <c r="N7">
        <v>0</v>
      </c>
      <c r="O7">
        <v>10</v>
      </c>
    </row>
    <row r="8" spans="1:15" x14ac:dyDescent="0.25">
      <c r="A8">
        <v>0.75</v>
      </c>
      <c r="B8">
        <v>45</v>
      </c>
      <c r="N8">
        <v>0</v>
      </c>
      <c r="O8">
        <v>20</v>
      </c>
    </row>
    <row r="9" spans="1:15" x14ac:dyDescent="0.25">
      <c r="A9">
        <v>0.6</v>
      </c>
      <c r="B9">
        <v>35</v>
      </c>
      <c r="N9">
        <v>1.23</v>
      </c>
      <c r="O9">
        <v>30</v>
      </c>
    </row>
    <row r="10" spans="1:15" x14ac:dyDescent="0.25">
      <c r="A10">
        <v>0.5</v>
      </c>
      <c r="B10">
        <v>30.5</v>
      </c>
      <c r="N10">
        <v>2.88</v>
      </c>
      <c r="O10">
        <v>40</v>
      </c>
    </row>
    <row r="11" spans="1:15" x14ac:dyDescent="0.25">
      <c r="A11">
        <v>0.4</v>
      </c>
      <c r="B11">
        <v>28</v>
      </c>
      <c r="N11">
        <v>4.08</v>
      </c>
      <c r="O11">
        <v>50</v>
      </c>
    </row>
    <row r="12" spans="1:15" x14ac:dyDescent="0.25">
      <c r="A12">
        <v>0.3</v>
      </c>
      <c r="B12">
        <v>26</v>
      </c>
      <c r="N12">
        <v>4.71</v>
      </c>
      <c r="O12">
        <v>60</v>
      </c>
    </row>
    <row r="13" spans="1:15" x14ac:dyDescent="0.25">
      <c r="A13">
        <v>0.2</v>
      </c>
      <c r="B13">
        <v>24</v>
      </c>
      <c r="N13">
        <v>5.13</v>
      </c>
      <c r="O13">
        <v>70</v>
      </c>
    </row>
    <row r="14" spans="1:15" x14ac:dyDescent="0.25">
      <c r="A14">
        <v>0.1</v>
      </c>
      <c r="B14">
        <v>22</v>
      </c>
      <c r="N14">
        <v>5.61</v>
      </c>
      <c r="O14">
        <v>80</v>
      </c>
    </row>
    <row r="15" spans="1:15" x14ac:dyDescent="0.25">
      <c r="A15">
        <v>0</v>
      </c>
      <c r="B15">
        <v>20</v>
      </c>
      <c r="N15">
        <v>5.94</v>
      </c>
      <c r="O15">
        <v>90</v>
      </c>
    </row>
    <row r="16" spans="1:15" x14ac:dyDescent="0.25">
      <c r="A16">
        <v>0</v>
      </c>
      <c r="B16">
        <v>0</v>
      </c>
      <c r="N16">
        <v>6</v>
      </c>
      <c r="O16">
        <v>100</v>
      </c>
    </row>
    <row r="19" spans="1:15" x14ac:dyDescent="0.25">
      <c r="B19" s="11"/>
    </row>
    <row r="20" spans="1:15" x14ac:dyDescent="0.25">
      <c r="A20" t="s">
        <v>80</v>
      </c>
      <c r="B20" t="s">
        <v>14</v>
      </c>
      <c r="N20" t="s">
        <v>82</v>
      </c>
    </row>
    <row r="21" spans="1:15" x14ac:dyDescent="0.25">
      <c r="A21">
        <v>0</v>
      </c>
      <c r="B21">
        <v>100</v>
      </c>
      <c r="N21" t="s">
        <v>83</v>
      </c>
    </row>
    <row r="22" spans="1:15" x14ac:dyDescent="0.25">
      <c r="A22">
        <v>0.1</v>
      </c>
      <c r="B22">
        <v>98</v>
      </c>
      <c r="N22" t="s">
        <v>84</v>
      </c>
    </row>
    <row r="23" spans="1:15" x14ac:dyDescent="0.25">
      <c r="A23">
        <v>0.2</v>
      </c>
      <c r="B23">
        <v>96</v>
      </c>
      <c r="N23" t="s">
        <v>87</v>
      </c>
      <c r="O23" t="s">
        <v>88</v>
      </c>
    </row>
    <row r="24" spans="1:15" x14ac:dyDescent="0.25">
      <c r="A24">
        <v>0.3</v>
      </c>
      <c r="B24">
        <v>94</v>
      </c>
      <c r="N24">
        <v>0</v>
      </c>
      <c r="O24">
        <v>5</v>
      </c>
    </row>
    <row r="25" spans="1:15" x14ac:dyDescent="0.25">
      <c r="A25">
        <v>0.4</v>
      </c>
      <c r="B25">
        <v>92</v>
      </c>
      <c r="N25">
        <v>0.6</v>
      </c>
      <c r="O25">
        <v>5</v>
      </c>
    </row>
    <row r="26" spans="1:15" x14ac:dyDescent="0.25">
      <c r="A26">
        <v>0.5</v>
      </c>
      <c r="B26">
        <v>90</v>
      </c>
      <c r="N26">
        <v>1.2</v>
      </c>
      <c r="O26">
        <v>5</v>
      </c>
    </row>
    <row r="27" spans="1:15" x14ac:dyDescent="0.25">
      <c r="A27">
        <v>0.6</v>
      </c>
      <c r="B27">
        <v>84</v>
      </c>
      <c r="N27">
        <v>1.8</v>
      </c>
      <c r="O27">
        <v>4.95</v>
      </c>
    </row>
    <row r="28" spans="1:15" x14ac:dyDescent="0.25">
      <c r="A28">
        <v>0.7</v>
      </c>
      <c r="B28">
        <v>76</v>
      </c>
      <c r="N28">
        <v>2.4</v>
      </c>
      <c r="O28">
        <v>4.8</v>
      </c>
    </row>
    <row r="29" spans="1:15" x14ac:dyDescent="0.25">
      <c r="A29">
        <v>0.8</v>
      </c>
      <c r="B29">
        <v>60</v>
      </c>
      <c r="N29">
        <v>3</v>
      </c>
      <c r="O29">
        <v>4.4749999999999996</v>
      </c>
    </row>
    <row r="30" spans="1:15" x14ac:dyDescent="0.25">
      <c r="A30">
        <v>0.9</v>
      </c>
      <c r="B30">
        <v>40</v>
      </c>
      <c r="N30">
        <v>3.6</v>
      </c>
      <c r="O30">
        <v>4.25</v>
      </c>
    </row>
    <row r="31" spans="1:15" x14ac:dyDescent="0.25">
      <c r="A31">
        <v>1</v>
      </c>
      <c r="B31">
        <v>20</v>
      </c>
      <c r="N31">
        <v>4.2</v>
      </c>
      <c r="O31">
        <v>3.7749999999999999</v>
      </c>
    </row>
    <row r="32" spans="1:15" x14ac:dyDescent="0.25">
      <c r="N32">
        <v>4.8</v>
      </c>
      <c r="O32">
        <v>3.0750000000000002</v>
      </c>
    </row>
    <row r="33" spans="14:15" x14ac:dyDescent="0.25">
      <c r="N33">
        <v>5.4</v>
      </c>
      <c r="O33">
        <v>2.3250000000000002</v>
      </c>
    </row>
    <row r="34" spans="14:15" x14ac:dyDescent="0.25">
      <c r="N34">
        <v>6</v>
      </c>
      <c r="O34">
        <v>1.05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s="30" t="s">
        <v>90</v>
      </c>
      <c r="B1" s="30"/>
    </row>
    <row r="2" spans="1:3" x14ac:dyDescent="0.25">
      <c r="C2" s="12" t="s">
        <v>97</v>
      </c>
    </row>
    <row r="4" spans="1:3" ht="30" x14ac:dyDescent="0.25">
      <c r="A4" t="s">
        <v>72</v>
      </c>
      <c r="B4" s="24" t="s">
        <v>98</v>
      </c>
      <c r="C4" t="s">
        <v>89</v>
      </c>
    </row>
    <row r="5" spans="1:3" x14ac:dyDescent="0.25">
      <c r="A5" s="31">
        <v>100</v>
      </c>
      <c r="B5" s="31">
        <v>100</v>
      </c>
      <c r="C5">
        <v>0</v>
      </c>
    </row>
    <row r="6" spans="1:3" x14ac:dyDescent="0.25">
      <c r="A6" s="31">
        <v>50.758399999999995</v>
      </c>
      <c r="B6" s="31">
        <v>72.518552569214293</v>
      </c>
      <c r="C6">
        <v>1.17</v>
      </c>
    </row>
    <row r="7" spans="1:3" x14ac:dyDescent="0.25">
      <c r="A7" s="31">
        <v>37.859400000000001</v>
      </c>
      <c r="B7" s="31">
        <v>54.089744537631447</v>
      </c>
      <c r="C7">
        <v>4.3</v>
      </c>
    </row>
    <row r="8" spans="1:3" x14ac:dyDescent="0.25">
      <c r="A8" s="31">
        <v>16.574100000000001</v>
      </c>
      <c r="B8" s="31">
        <v>23.679425319502087</v>
      </c>
      <c r="C8">
        <v>13</v>
      </c>
    </row>
    <row r="9" spans="1:3" x14ac:dyDescent="0.25">
      <c r="A9" s="31">
        <v>0</v>
      </c>
      <c r="B9" s="31">
        <v>0</v>
      </c>
      <c r="C9">
        <v>20</v>
      </c>
    </row>
    <row r="10" spans="1:3" x14ac:dyDescent="0.25">
      <c r="A10" s="31">
        <v>0</v>
      </c>
      <c r="B10" s="31">
        <v>0</v>
      </c>
      <c r="C10">
        <v>31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33" sqref="L33"/>
    </sheetView>
  </sheetViews>
  <sheetFormatPr defaultRowHeight="15" x14ac:dyDescent="0.25"/>
  <cols>
    <col min="3" max="3" width="11" customWidth="1"/>
  </cols>
  <sheetData>
    <row r="1" spans="1:3" x14ac:dyDescent="0.25">
      <c r="A1" t="s">
        <v>91</v>
      </c>
      <c r="B1" t="s">
        <v>92</v>
      </c>
      <c r="C1" t="s">
        <v>14</v>
      </c>
    </row>
    <row r="2" spans="1:3" x14ac:dyDescent="0.25">
      <c r="A2">
        <v>0</v>
      </c>
      <c r="B2" t="s">
        <v>66</v>
      </c>
      <c r="C2">
        <v>100</v>
      </c>
    </row>
    <row r="3" spans="1:3" x14ac:dyDescent="0.25">
      <c r="A3">
        <v>1</v>
      </c>
      <c r="B3" t="s">
        <v>93</v>
      </c>
      <c r="C3">
        <v>80</v>
      </c>
    </row>
    <row r="4" spans="1:3" x14ac:dyDescent="0.25">
      <c r="A4">
        <v>2</v>
      </c>
      <c r="B4" t="s">
        <v>39</v>
      </c>
      <c r="C4">
        <v>60</v>
      </c>
    </row>
    <row r="5" spans="1:3" x14ac:dyDescent="0.25">
      <c r="A5">
        <v>3</v>
      </c>
      <c r="B5" t="s">
        <v>38</v>
      </c>
      <c r="C5">
        <v>40</v>
      </c>
    </row>
    <row r="6" spans="1:3" x14ac:dyDescent="0.25">
      <c r="A6">
        <v>4</v>
      </c>
      <c r="B6" t="s">
        <v>37</v>
      </c>
      <c r="C6">
        <v>20</v>
      </c>
    </row>
    <row r="7" spans="1:3" x14ac:dyDescent="0.25">
      <c r="A7">
        <v>5</v>
      </c>
      <c r="B7" t="s">
        <v>94</v>
      </c>
      <c r="C7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21" sqref="Q21"/>
    </sheetView>
  </sheetViews>
  <sheetFormatPr defaultRowHeight="15" x14ac:dyDescent="0.25"/>
  <sheetData>
    <row r="1" spans="1:2" x14ac:dyDescent="0.25">
      <c r="A1" t="s">
        <v>95</v>
      </c>
      <c r="B1" t="s">
        <v>14</v>
      </c>
    </row>
    <row r="2" spans="1:2" x14ac:dyDescent="0.25">
      <c r="A2">
        <v>0</v>
      </c>
      <c r="B2">
        <v>100</v>
      </c>
    </row>
    <row r="3" spans="1:2" x14ac:dyDescent="0.25">
      <c r="A3">
        <v>20</v>
      </c>
      <c r="B3">
        <v>80</v>
      </c>
    </row>
    <row r="4" spans="1:2" x14ac:dyDescent="0.25">
      <c r="A4">
        <v>40</v>
      </c>
      <c r="B4">
        <v>60</v>
      </c>
    </row>
    <row r="5" spans="1:2" x14ac:dyDescent="0.25">
      <c r="A5">
        <v>60</v>
      </c>
      <c r="B5">
        <v>40</v>
      </c>
    </row>
    <row r="6" spans="1:2" x14ac:dyDescent="0.25">
      <c r="A6">
        <v>80</v>
      </c>
      <c r="B6">
        <v>20</v>
      </c>
    </row>
    <row r="7" spans="1:2" x14ac:dyDescent="0.25">
      <c r="A7">
        <v>100</v>
      </c>
      <c r="B7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P20" sqref="P20"/>
    </sheetView>
  </sheetViews>
  <sheetFormatPr defaultRowHeight="15" x14ac:dyDescent="0.25"/>
  <cols>
    <col min="1" max="1" width="20.140625" customWidth="1"/>
    <col min="2" max="2" width="19.85546875" customWidth="1"/>
    <col min="3" max="3" width="16.85546875" customWidth="1"/>
    <col min="4" max="4" width="21.28515625" customWidth="1"/>
  </cols>
  <sheetData>
    <row r="1" spans="1:4" ht="15.75" thickBot="1" x14ac:dyDescent="0.3">
      <c r="A1" s="13" t="s">
        <v>27</v>
      </c>
      <c r="B1" s="14" t="s">
        <v>28</v>
      </c>
      <c r="C1" s="14" t="s">
        <v>29</v>
      </c>
      <c r="D1" s="15" t="s">
        <v>30</v>
      </c>
    </row>
    <row r="2" spans="1:4" x14ac:dyDescent="0.25">
      <c r="A2" s="16" t="s">
        <v>31</v>
      </c>
      <c r="B2" s="16">
        <v>5</v>
      </c>
      <c r="C2" s="16">
        <v>2</v>
      </c>
      <c r="D2" s="16">
        <v>2</v>
      </c>
    </row>
    <row r="3" spans="1:4" x14ac:dyDescent="0.25">
      <c r="A3" s="16" t="s">
        <v>32</v>
      </c>
      <c r="B3" s="16">
        <v>4</v>
      </c>
      <c r="C3" s="16">
        <v>1</v>
      </c>
      <c r="D3" s="16">
        <v>2</v>
      </c>
    </row>
    <row r="4" spans="1:4" x14ac:dyDescent="0.25">
      <c r="A4" s="16" t="s">
        <v>33</v>
      </c>
      <c r="B4" s="16">
        <v>3</v>
      </c>
      <c r="C4" s="16">
        <v>2</v>
      </c>
      <c r="D4" s="16">
        <v>1</v>
      </c>
    </row>
    <row r="5" spans="1:4" ht="15.75" thickBot="1" x14ac:dyDescent="0.3">
      <c r="A5" s="16" t="s">
        <v>34</v>
      </c>
      <c r="B5" s="17">
        <v>3</v>
      </c>
      <c r="C5" s="17">
        <v>2</v>
      </c>
      <c r="D5" s="17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C77"/>
  <sheetViews>
    <sheetView zoomScale="120" zoomScaleNormal="120" workbookViewId="0">
      <selection activeCell="O20" sqref="O20"/>
    </sheetView>
  </sheetViews>
  <sheetFormatPr defaultRowHeight="15" x14ac:dyDescent="0.25"/>
  <sheetData>
    <row r="25" spans="1:2" x14ac:dyDescent="0.25">
      <c r="B25" t="s">
        <v>13</v>
      </c>
    </row>
    <row r="30" spans="1:2" x14ac:dyDescent="0.25">
      <c r="A30" t="s">
        <v>14</v>
      </c>
      <c r="B30" t="s">
        <v>15</v>
      </c>
    </row>
    <row r="31" spans="1:2" x14ac:dyDescent="0.25">
      <c r="A31">
        <v>100</v>
      </c>
      <c r="B31">
        <v>10</v>
      </c>
    </row>
    <row r="32" spans="1:2" x14ac:dyDescent="0.25">
      <c r="A32">
        <v>100</v>
      </c>
      <c r="B32">
        <v>11</v>
      </c>
    </row>
    <row r="33" spans="1:2" x14ac:dyDescent="0.25">
      <c r="A33">
        <v>100</v>
      </c>
      <c r="B33">
        <v>12</v>
      </c>
    </row>
    <row r="34" spans="1:2" x14ac:dyDescent="0.25">
      <c r="A34">
        <v>100</v>
      </c>
      <c r="B34">
        <v>13</v>
      </c>
    </row>
    <row r="35" spans="1:2" x14ac:dyDescent="0.25">
      <c r="A35">
        <v>100</v>
      </c>
      <c r="B35">
        <v>14</v>
      </c>
    </row>
    <row r="36" spans="1:2" x14ac:dyDescent="0.25">
      <c r="A36">
        <v>80</v>
      </c>
      <c r="B36">
        <v>15</v>
      </c>
    </row>
    <row r="37" spans="1:2" x14ac:dyDescent="0.25">
      <c r="A37">
        <v>40</v>
      </c>
      <c r="B37">
        <v>16</v>
      </c>
    </row>
    <row r="38" spans="1:2" x14ac:dyDescent="0.25">
      <c r="A38">
        <v>10</v>
      </c>
      <c r="B38">
        <v>17</v>
      </c>
    </row>
    <row r="39" spans="1:2" x14ac:dyDescent="0.25">
      <c r="A39">
        <v>0</v>
      </c>
      <c r="B39">
        <v>17.5</v>
      </c>
    </row>
    <row r="40" spans="1:2" x14ac:dyDescent="0.25">
      <c r="A40">
        <v>0</v>
      </c>
      <c r="B40">
        <v>18</v>
      </c>
    </row>
    <row r="41" spans="1:2" x14ac:dyDescent="0.25">
      <c r="A41">
        <v>0</v>
      </c>
      <c r="B41">
        <v>19</v>
      </c>
    </row>
    <row r="42" spans="1:2" x14ac:dyDescent="0.25">
      <c r="A42">
        <v>0</v>
      </c>
      <c r="B42">
        <v>20</v>
      </c>
    </row>
    <row r="48" spans="1:2" x14ac:dyDescent="0.25">
      <c r="A48" t="s">
        <v>14</v>
      </c>
      <c r="B48" t="s">
        <v>16</v>
      </c>
    </row>
    <row r="49" spans="1:3" x14ac:dyDescent="0.25">
      <c r="A49">
        <v>100</v>
      </c>
      <c r="B49">
        <v>0</v>
      </c>
    </row>
    <row r="50" spans="1:3" x14ac:dyDescent="0.25">
      <c r="A50">
        <v>100</v>
      </c>
      <c r="B50">
        <v>0.01</v>
      </c>
    </row>
    <row r="51" spans="1:3" x14ac:dyDescent="0.25">
      <c r="A51">
        <v>80</v>
      </c>
      <c r="B51">
        <f>(A51-$B$62)/$B$61</f>
        <v>7.1750000000000022E-2</v>
      </c>
    </row>
    <row r="52" spans="1:3" x14ac:dyDescent="0.25">
      <c r="A52">
        <v>60</v>
      </c>
      <c r="B52">
        <f t="shared" ref="B52:B55" si="0">(A52-$B$62)/$B$61</f>
        <v>0.13350000000000001</v>
      </c>
    </row>
    <row r="53" spans="1:3" x14ac:dyDescent="0.25">
      <c r="A53">
        <v>40</v>
      </c>
      <c r="B53">
        <f t="shared" si="0"/>
        <v>0.19525000000000001</v>
      </c>
    </row>
    <row r="54" spans="1:3" x14ac:dyDescent="0.25">
      <c r="A54">
        <v>20</v>
      </c>
      <c r="B54">
        <f t="shared" si="0"/>
        <v>0.25700000000000001</v>
      </c>
    </row>
    <row r="55" spans="1:3" x14ac:dyDescent="0.25">
      <c r="A55">
        <v>0</v>
      </c>
      <c r="B55">
        <f t="shared" si="0"/>
        <v>0.31875000000000003</v>
      </c>
    </row>
    <row r="57" spans="1:3" x14ac:dyDescent="0.25">
      <c r="C57" s="10"/>
    </row>
    <row r="58" spans="1:3" x14ac:dyDescent="0.25">
      <c r="A58">
        <v>0.01</v>
      </c>
      <c r="B58">
        <v>100</v>
      </c>
    </row>
    <row r="59" spans="1:3" x14ac:dyDescent="0.25">
      <c r="A59">
        <v>0.25700000000000001</v>
      </c>
      <c r="B59">
        <v>20</v>
      </c>
    </row>
    <row r="60" spans="1:3" x14ac:dyDescent="0.25">
      <c r="B60" s="11"/>
    </row>
    <row r="61" spans="1:3" x14ac:dyDescent="0.25">
      <c r="A61" t="s">
        <v>17</v>
      </c>
      <c r="B61">
        <f>(B58-B59)/(A58-A59)</f>
        <v>-323.88663967611336</v>
      </c>
    </row>
    <row r="62" spans="1:3" x14ac:dyDescent="0.25">
      <c r="A62" t="s">
        <v>18</v>
      </c>
      <c r="B62">
        <f>B59-A59*B61</f>
        <v>103.23886639676114</v>
      </c>
    </row>
    <row r="65" spans="1:2" x14ac:dyDescent="0.25">
      <c r="A65" t="s">
        <v>19</v>
      </c>
      <c r="B65" t="s">
        <v>20</v>
      </c>
    </row>
    <row r="66" spans="1:2" x14ac:dyDescent="0.25">
      <c r="A66">
        <v>100</v>
      </c>
      <c r="B66">
        <v>0</v>
      </c>
    </row>
    <row r="67" spans="1:2" x14ac:dyDescent="0.25">
      <c r="A67">
        <v>80</v>
      </c>
      <c r="B67">
        <f>(A67-$B$77)/$B$76</f>
        <v>2.5074999999999998</v>
      </c>
    </row>
    <row r="68" spans="1:2" x14ac:dyDescent="0.25">
      <c r="A68">
        <v>60</v>
      </c>
      <c r="B68">
        <f t="shared" ref="B68:B71" si="1">(A68-$B$77)/$B$76</f>
        <v>5.0049999999999999</v>
      </c>
    </row>
    <row r="69" spans="1:2" x14ac:dyDescent="0.25">
      <c r="A69">
        <v>40</v>
      </c>
      <c r="B69">
        <f t="shared" si="1"/>
        <v>7.5024999999999995</v>
      </c>
    </row>
    <row r="70" spans="1:2" x14ac:dyDescent="0.25">
      <c r="A70">
        <v>20</v>
      </c>
      <c r="B70">
        <f t="shared" si="1"/>
        <v>10</v>
      </c>
    </row>
    <row r="71" spans="1:2" x14ac:dyDescent="0.25">
      <c r="A71">
        <v>0</v>
      </c>
      <c r="B71">
        <f t="shared" si="1"/>
        <v>12.497499999999999</v>
      </c>
    </row>
    <row r="73" spans="1:2" x14ac:dyDescent="0.25">
      <c r="A73">
        <v>0.01</v>
      </c>
      <c r="B73">
        <v>100</v>
      </c>
    </row>
    <row r="74" spans="1:2" x14ac:dyDescent="0.25">
      <c r="A74">
        <v>10</v>
      </c>
      <c r="B74">
        <v>20</v>
      </c>
    </row>
    <row r="75" spans="1:2" x14ac:dyDescent="0.25">
      <c r="B75" s="11"/>
    </row>
    <row r="76" spans="1:2" x14ac:dyDescent="0.25">
      <c r="A76" t="s">
        <v>17</v>
      </c>
      <c r="B76">
        <f>(B73-B74)/(A73-A74)</f>
        <v>-8.0080080080080087</v>
      </c>
    </row>
    <row r="77" spans="1:2" x14ac:dyDescent="0.25">
      <c r="A77" t="s">
        <v>18</v>
      </c>
      <c r="B77">
        <f>B74-A74*B76</f>
        <v>100.08008008008008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3" workbookViewId="0">
      <selection activeCell="B14" sqref="B14"/>
    </sheetView>
  </sheetViews>
  <sheetFormatPr defaultRowHeight="15" x14ac:dyDescent="0.25"/>
  <cols>
    <col min="1" max="1" width="13.7109375" customWidth="1"/>
  </cols>
  <sheetData>
    <row r="1" spans="1:3" x14ac:dyDescent="0.25">
      <c r="A1" t="s">
        <v>21</v>
      </c>
    </row>
    <row r="2" spans="1:3" x14ac:dyDescent="0.25">
      <c r="A2" t="s">
        <v>26</v>
      </c>
    </row>
    <row r="3" spans="1:3" x14ac:dyDescent="0.25">
      <c r="A3" t="s">
        <v>22</v>
      </c>
    </row>
    <row r="4" spans="1:3" x14ac:dyDescent="0.25">
      <c r="A4" t="s">
        <v>23</v>
      </c>
    </row>
    <row r="7" spans="1:3" x14ac:dyDescent="0.25">
      <c r="A7" t="s">
        <v>14</v>
      </c>
      <c r="B7" t="s">
        <v>16</v>
      </c>
    </row>
    <row r="8" spans="1:3" x14ac:dyDescent="0.25">
      <c r="A8">
        <v>100</v>
      </c>
      <c r="B8">
        <v>0</v>
      </c>
    </row>
    <row r="9" spans="1:3" x14ac:dyDescent="0.25">
      <c r="A9">
        <v>100</v>
      </c>
      <c r="B9">
        <v>0.01</v>
      </c>
    </row>
    <row r="10" spans="1:3" x14ac:dyDescent="0.25">
      <c r="A10">
        <v>80</v>
      </c>
      <c r="B10">
        <f>(A10-$B$21)/$B$20</f>
        <v>7.1750000000000022E-2</v>
      </c>
    </row>
    <row r="11" spans="1:3" x14ac:dyDescent="0.25">
      <c r="A11">
        <v>60</v>
      </c>
      <c r="B11">
        <f>(A11-$B$21)/$B$20</f>
        <v>0.13350000000000001</v>
      </c>
    </row>
    <row r="12" spans="1:3" x14ac:dyDescent="0.25">
      <c r="A12">
        <v>40</v>
      </c>
      <c r="B12">
        <f>(A12-$B$21)/$B$20</f>
        <v>0.19525000000000001</v>
      </c>
    </row>
    <row r="13" spans="1:3" x14ac:dyDescent="0.25">
      <c r="A13">
        <v>20</v>
      </c>
      <c r="B13">
        <f>(A13-$B$21)/$B$20</f>
        <v>0.25700000000000001</v>
      </c>
    </row>
    <row r="14" spans="1:3" x14ac:dyDescent="0.25">
      <c r="A14">
        <v>0</v>
      </c>
      <c r="B14">
        <f>(A14-$B$21)/$B$20</f>
        <v>0.31875000000000003</v>
      </c>
    </row>
    <row r="16" spans="1:3" x14ac:dyDescent="0.25">
      <c r="C16" s="10"/>
    </row>
    <row r="17" spans="1:2" x14ac:dyDescent="0.25">
      <c r="A17">
        <v>0.01</v>
      </c>
      <c r="B17">
        <v>100</v>
      </c>
    </row>
    <row r="18" spans="1:2" x14ac:dyDescent="0.25">
      <c r="A18">
        <v>0.25700000000000001</v>
      </c>
      <c r="B18">
        <v>20</v>
      </c>
    </row>
    <row r="19" spans="1:2" x14ac:dyDescent="0.25">
      <c r="B19" s="11"/>
    </row>
    <row r="20" spans="1:2" x14ac:dyDescent="0.25">
      <c r="A20" t="s">
        <v>17</v>
      </c>
      <c r="B20">
        <f>(B17-B18)/(A17-A18)</f>
        <v>-323.88663967611336</v>
      </c>
    </row>
    <row r="21" spans="1:2" x14ac:dyDescent="0.25">
      <c r="A21" t="s">
        <v>18</v>
      </c>
      <c r="B21">
        <f>B18-A18*B20</f>
        <v>103.23886639676114</v>
      </c>
    </row>
    <row r="26" spans="1:2" x14ac:dyDescent="0.25">
      <c r="A26" s="12" t="s">
        <v>24</v>
      </c>
    </row>
    <row r="27" spans="1:2" x14ac:dyDescent="0.25">
      <c r="A27" s="12" t="s">
        <v>25</v>
      </c>
    </row>
    <row r="29" spans="1:2" x14ac:dyDescent="0.25">
      <c r="B2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B1" sqref="B1"/>
    </sheetView>
  </sheetViews>
  <sheetFormatPr defaultRowHeight="15" x14ac:dyDescent="0.25"/>
  <cols>
    <col min="1" max="1" width="13.7109375" customWidth="1"/>
  </cols>
  <sheetData>
    <row r="1" spans="1:18" x14ac:dyDescent="0.25">
      <c r="A1" t="s">
        <v>44</v>
      </c>
      <c r="B1" t="s">
        <v>14</v>
      </c>
      <c r="P1" s="22" t="s">
        <v>40</v>
      </c>
      <c r="Q1" s="22" t="s">
        <v>42</v>
      </c>
      <c r="R1" t="s">
        <v>43</v>
      </c>
    </row>
    <row r="2" spans="1:18" x14ac:dyDescent="0.25">
      <c r="A2">
        <v>0</v>
      </c>
      <c r="B2">
        <v>0</v>
      </c>
      <c r="P2" s="19">
        <v>3</v>
      </c>
      <c r="Q2" s="20">
        <v>0</v>
      </c>
      <c r="R2">
        <f>(Q2/$Q$21)*100</f>
        <v>0</v>
      </c>
    </row>
    <row r="3" spans="1:18" x14ac:dyDescent="0.25">
      <c r="A3">
        <v>1</v>
      </c>
      <c r="B3">
        <v>0</v>
      </c>
      <c r="P3" s="19">
        <v>4</v>
      </c>
      <c r="Q3" s="20">
        <v>0</v>
      </c>
      <c r="R3">
        <f t="shared" ref="R3:R19" si="0">(Q3/$Q$21)*100</f>
        <v>0</v>
      </c>
    </row>
    <row r="4" spans="1:18" x14ac:dyDescent="0.25">
      <c r="A4">
        <v>2</v>
      </c>
      <c r="B4">
        <v>0</v>
      </c>
      <c r="P4" s="19">
        <v>5</v>
      </c>
      <c r="Q4" s="20">
        <v>0</v>
      </c>
      <c r="R4">
        <f t="shared" si="0"/>
        <v>0</v>
      </c>
    </row>
    <row r="5" spans="1:18" x14ac:dyDescent="0.25">
      <c r="A5">
        <v>3</v>
      </c>
      <c r="B5">
        <v>0</v>
      </c>
      <c r="P5" s="19">
        <v>6</v>
      </c>
      <c r="Q5" s="20">
        <v>59</v>
      </c>
      <c r="R5">
        <f t="shared" si="0"/>
        <v>2.3182711198428287</v>
      </c>
    </row>
    <row r="6" spans="1:18" x14ac:dyDescent="0.25">
      <c r="A6">
        <v>4</v>
      </c>
      <c r="B6">
        <v>0</v>
      </c>
      <c r="P6" s="19">
        <v>7</v>
      </c>
      <c r="Q6" s="20">
        <v>255</v>
      </c>
      <c r="R6">
        <f t="shared" si="0"/>
        <v>10.019646365422396</v>
      </c>
    </row>
    <row r="7" spans="1:18" x14ac:dyDescent="0.25">
      <c r="A7">
        <v>5</v>
      </c>
      <c r="B7">
        <v>100</v>
      </c>
      <c r="P7" s="19">
        <v>8</v>
      </c>
      <c r="Q7" s="20">
        <v>267</v>
      </c>
      <c r="R7">
        <f t="shared" si="0"/>
        <v>10.491159135559922</v>
      </c>
    </row>
    <row r="8" spans="1:18" x14ac:dyDescent="0.25">
      <c r="A8">
        <v>6</v>
      </c>
      <c r="B8">
        <v>100</v>
      </c>
      <c r="P8" s="19">
        <v>9</v>
      </c>
      <c r="Q8" s="20">
        <v>420</v>
      </c>
      <c r="R8">
        <f t="shared" si="0"/>
        <v>16.50294695481336</v>
      </c>
    </row>
    <row r="9" spans="1:18" x14ac:dyDescent="0.25">
      <c r="A9">
        <v>7</v>
      </c>
      <c r="B9">
        <v>100</v>
      </c>
      <c r="P9" s="19">
        <v>10</v>
      </c>
      <c r="Q9" s="20">
        <v>385</v>
      </c>
      <c r="R9">
        <f t="shared" si="0"/>
        <v>15.12770137524558</v>
      </c>
    </row>
    <row r="10" spans="1:18" x14ac:dyDescent="0.25">
      <c r="A10">
        <v>8</v>
      </c>
      <c r="B10">
        <v>100</v>
      </c>
      <c r="P10" s="19">
        <v>11</v>
      </c>
      <c r="Q10" s="20">
        <v>407</v>
      </c>
      <c r="R10">
        <f t="shared" si="0"/>
        <v>15.99214145383104</v>
      </c>
    </row>
    <row r="11" spans="1:18" x14ac:dyDescent="0.25">
      <c r="A11">
        <v>9</v>
      </c>
      <c r="B11">
        <v>100</v>
      </c>
      <c r="P11" s="19">
        <v>12</v>
      </c>
      <c r="Q11" s="20">
        <v>414</v>
      </c>
      <c r="R11">
        <f t="shared" si="0"/>
        <v>16.267190569744596</v>
      </c>
    </row>
    <row r="12" spans="1:18" x14ac:dyDescent="0.25">
      <c r="A12">
        <v>10</v>
      </c>
      <c r="B12">
        <v>100</v>
      </c>
      <c r="P12" s="19">
        <v>13</v>
      </c>
      <c r="Q12" s="20">
        <v>242</v>
      </c>
      <c r="R12">
        <f t="shared" si="0"/>
        <v>9.5088408644400779</v>
      </c>
    </row>
    <row r="13" spans="1:18" x14ac:dyDescent="0.25">
      <c r="A13">
        <v>11</v>
      </c>
      <c r="B13">
        <v>100</v>
      </c>
      <c r="P13" s="19">
        <v>14</v>
      </c>
      <c r="Q13" s="20">
        <v>93</v>
      </c>
      <c r="R13">
        <f t="shared" si="0"/>
        <v>3.6542239685658151</v>
      </c>
    </row>
    <row r="14" spans="1:18" x14ac:dyDescent="0.25">
      <c r="A14">
        <v>12</v>
      </c>
      <c r="B14">
        <v>100</v>
      </c>
      <c r="P14" s="19">
        <v>15</v>
      </c>
      <c r="Q14" s="20">
        <v>3</v>
      </c>
      <c r="R14">
        <f t="shared" si="0"/>
        <v>0.11787819253438114</v>
      </c>
    </row>
    <row r="15" spans="1:18" x14ac:dyDescent="0.25">
      <c r="A15">
        <v>13</v>
      </c>
      <c r="B15">
        <v>75</v>
      </c>
      <c r="P15" s="19">
        <v>16</v>
      </c>
      <c r="Q15" s="20">
        <v>0</v>
      </c>
      <c r="R15">
        <f t="shared" si="0"/>
        <v>0</v>
      </c>
    </row>
    <row r="16" spans="1:18" x14ac:dyDescent="0.25">
      <c r="A16">
        <v>14</v>
      </c>
      <c r="B16">
        <v>50</v>
      </c>
      <c r="C16" s="10"/>
      <c r="P16" s="19">
        <v>17</v>
      </c>
      <c r="Q16" s="20">
        <v>0</v>
      </c>
      <c r="R16">
        <f t="shared" si="0"/>
        <v>0</v>
      </c>
    </row>
    <row r="17" spans="1:18" x14ac:dyDescent="0.25">
      <c r="A17">
        <v>15</v>
      </c>
      <c r="B17">
        <v>25</v>
      </c>
      <c r="P17" s="19">
        <v>18</v>
      </c>
      <c r="Q17" s="20">
        <v>0</v>
      </c>
      <c r="R17">
        <f t="shared" si="0"/>
        <v>0</v>
      </c>
    </row>
    <row r="18" spans="1:18" x14ac:dyDescent="0.25">
      <c r="A18">
        <v>16</v>
      </c>
      <c r="B18">
        <v>0</v>
      </c>
      <c r="P18" s="19">
        <v>19</v>
      </c>
      <c r="Q18" s="20">
        <v>0</v>
      </c>
      <c r="R18">
        <f t="shared" si="0"/>
        <v>0</v>
      </c>
    </row>
    <row r="19" spans="1:18" x14ac:dyDescent="0.25">
      <c r="A19">
        <v>17</v>
      </c>
      <c r="B19" s="23">
        <v>0</v>
      </c>
      <c r="P19" s="19">
        <v>20</v>
      </c>
      <c r="Q19" s="20">
        <v>0</v>
      </c>
      <c r="R19">
        <f t="shared" si="0"/>
        <v>0</v>
      </c>
    </row>
    <row r="20" spans="1:18" ht="15.75" thickBot="1" x14ac:dyDescent="0.3">
      <c r="A20">
        <v>18</v>
      </c>
      <c r="B20">
        <v>0</v>
      </c>
      <c r="P20" s="21" t="s">
        <v>41</v>
      </c>
      <c r="Q20" s="21">
        <v>0</v>
      </c>
    </row>
    <row r="21" spans="1:18" x14ac:dyDescent="0.25">
      <c r="Q21">
        <f>SUM(Q2:Q19)</f>
        <v>2545</v>
      </c>
    </row>
    <row r="26" spans="1:18" x14ac:dyDescent="0.25">
      <c r="A26" s="12"/>
    </row>
    <row r="27" spans="1:18" x14ac:dyDescent="0.25">
      <c r="A27" s="12"/>
    </row>
    <row r="29" spans="1:18" x14ac:dyDescent="0.25">
      <c r="B2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5" x14ac:dyDescent="0.25"/>
  <cols>
    <col min="1" max="1" width="14" customWidth="1"/>
  </cols>
  <sheetData>
    <row r="1" spans="1:2" s="24" customFormat="1" ht="45" x14ac:dyDescent="0.25">
      <c r="A1" s="24" t="s">
        <v>35</v>
      </c>
      <c r="B1" s="24" t="s">
        <v>14</v>
      </c>
    </row>
    <row r="2" spans="1:2" x14ac:dyDescent="0.25">
      <c r="A2">
        <v>0</v>
      </c>
      <c r="B2">
        <v>0</v>
      </c>
    </row>
    <row r="3" spans="1:2" x14ac:dyDescent="0.25">
      <c r="A3">
        <v>20</v>
      </c>
      <c r="B3">
        <v>20</v>
      </c>
    </row>
    <row r="4" spans="1:2" x14ac:dyDescent="0.25">
      <c r="A4">
        <v>40</v>
      </c>
      <c r="B4">
        <v>40</v>
      </c>
    </row>
    <row r="5" spans="1:2" x14ac:dyDescent="0.25">
      <c r="A5">
        <v>60</v>
      </c>
      <c r="B5">
        <v>60</v>
      </c>
    </row>
    <row r="6" spans="1:2" x14ac:dyDescent="0.25">
      <c r="A6">
        <v>80</v>
      </c>
      <c r="B6">
        <v>80</v>
      </c>
    </row>
    <row r="7" spans="1:2" x14ac:dyDescent="0.25">
      <c r="A7">
        <v>100</v>
      </c>
      <c r="B7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zoomScale="130" zoomScaleNormal="130" workbookViewId="0">
      <selection activeCell="E19" sqref="E19"/>
    </sheetView>
  </sheetViews>
  <sheetFormatPr defaultRowHeight="15" x14ac:dyDescent="0.25"/>
  <cols>
    <col min="1" max="1" width="14.7109375" customWidth="1"/>
    <col min="2" max="2" width="15.5703125" customWidth="1"/>
    <col min="17" max="17" width="15.42578125" customWidth="1"/>
    <col min="18" max="18" width="12.140625" customWidth="1"/>
  </cols>
  <sheetData>
    <row r="1" spans="1:18" s="24" customFormat="1" ht="60" x14ac:dyDescent="0.25">
      <c r="A1" s="24" t="s">
        <v>45</v>
      </c>
      <c r="B1" s="24" t="s">
        <v>49</v>
      </c>
    </row>
    <row r="2" spans="1:18" x14ac:dyDescent="0.25">
      <c r="A2">
        <v>0</v>
      </c>
      <c r="B2">
        <v>100</v>
      </c>
      <c r="O2" s="25" t="s">
        <v>54</v>
      </c>
    </row>
    <row r="3" spans="1:18" x14ac:dyDescent="0.25">
      <c r="A3">
        <v>5</v>
      </c>
      <c r="B3">
        <v>100</v>
      </c>
    </row>
    <row r="4" spans="1:18" x14ac:dyDescent="0.25">
      <c r="A4">
        <v>10</v>
      </c>
      <c r="B4">
        <v>60</v>
      </c>
      <c r="O4" s="32" t="s">
        <v>55</v>
      </c>
      <c r="P4" s="32"/>
      <c r="Q4" s="18" t="s">
        <v>14</v>
      </c>
      <c r="R4" s="18" t="s">
        <v>61</v>
      </c>
    </row>
    <row r="5" spans="1:18" x14ac:dyDescent="0.25">
      <c r="A5">
        <v>15</v>
      </c>
      <c r="B5">
        <v>40</v>
      </c>
      <c r="O5">
        <v>5</v>
      </c>
      <c r="P5" t="s">
        <v>56</v>
      </c>
      <c r="Q5">
        <v>100</v>
      </c>
      <c r="R5" t="s">
        <v>62</v>
      </c>
    </row>
    <row r="6" spans="1:18" x14ac:dyDescent="0.25">
      <c r="A6">
        <v>20</v>
      </c>
      <c r="B6">
        <v>20</v>
      </c>
      <c r="O6">
        <v>4</v>
      </c>
      <c r="P6" t="s">
        <v>57</v>
      </c>
      <c r="Q6">
        <v>85</v>
      </c>
      <c r="R6">
        <f>(Q6-R17)/R16</f>
        <v>6.875</v>
      </c>
    </row>
    <row r="7" spans="1:18" x14ac:dyDescent="0.25">
      <c r="A7">
        <v>25</v>
      </c>
      <c r="B7">
        <v>15</v>
      </c>
      <c r="O7">
        <v>3</v>
      </c>
      <c r="P7" t="s">
        <v>58</v>
      </c>
      <c r="Q7">
        <v>60</v>
      </c>
      <c r="R7">
        <v>10</v>
      </c>
    </row>
    <row r="8" spans="1:18" x14ac:dyDescent="0.25">
      <c r="A8">
        <v>30</v>
      </c>
      <c r="B8">
        <v>10</v>
      </c>
      <c r="O8">
        <v>2</v>
      </c>
      <c r="P8" t="s">
        <v>59</v>
      </c>
      <c r="Q8">
        <v>35</v>
      </c>
      <c r="R8">
        <f>(Q8-O17)/O16</f>
        <v>16.25</v>
      </c>
    </row>
    <row r="9" spans="1:18" x14ac:dyDescent="0.25">
      <c r="A9">
        <v>35</v>
      </c>
      <c r="B9">
        <v>5</v>
      </c>
      <c r="O9">
        <v>1</v>
      </c>
      <c r="P9" t="s">
        <v>60</v>
      </c>
      <c r="Q9">
        <v>10</v>
      </c>
      <c r="R9">
        <v>30</v>
      </c>
    </row>
    <row r="10" spans="1:18" x14ac:dyDescent="0.25">
      <c r="A10">
        <v>40</v>
      </c>
      <c r="B10">
        <v>0</v>
      </c>
    </row>
    <row r="12" spans="1:18" x14ac:dyDescent="0.25">
      <c r="N12" s="18" t="s">
        <v>63</v>
      </c>
      <c r="O12" s="18"/>
      <c r="Q12" s="18" t="s">
        <v>64</v>
      </c>
      <c r="R12" s="18"/>
    </row>
    <row r="13" spans="1:18" x14ac:dyDescent="0.25">
      <c r="N13">
        <v>10</v>
      </c>
      <c r="O13">
        <v>60</v>
      </c>
      <c r="Q13">
        <v>5</v>
      </c>
      <c r="R13">
        <v>100</v>
      </c>
    </row>
    <row r="14" spans="1:18" x14ac:dyDescent="0.25">
      <c r="N14">
        <v>20</v>
      </c>
      <c r="O14">
        <v>20</v>
      </c>
      <c r="Q14">
        <v>10</v>
      </c>
      <c r="R14">
        <v>60</v>
      </c>
    </row>
    <row r="15" spans="1:18" x14ac:dyDescent="0.25">
      <c r="O15" s="11"/>
      <c r="R15" s="11"/>
    </row>
    <row r="16" spans="1:18" x14ac:dyDescent="0.25">
      <c r="N16" t="s">
        <v>17</v>
      </c>
      <c r="O16">
        <f>(O13-O14)/(N13-N14)</f>
        <v>-4</v>
      </c>
      <c r="Q16" t="s">
        <v>17</v>
      </c>
      <c r="R16">
        <f>(R13-R14)/(Q13-Q14)</f>
        <v>-8</v>
      </c>
    </row>
    <row r="17" spans="1:18" x14ac:dyDescent="0.25">
      <c r="N17" t="s">
        <v>18</v>
      </c>
      <c r="O17">
        <f>O14-N14*O16</f>
        <v>100</v>
      </c>
      <c r="Q17" t="s">
        <v>18</v>
      </c>
      <c r="R17">
        <f>R14-Q14*R16</f>
        <v>140</v>
      </c>
    </row>
    <row r="20" spans="1:18" x14ac:dyDescent="0.25">
      <c r="A20" t="s">
        <v>46</v>
      </c>
    </row>
    <row r="21" spans="1:18" x14ac:dyDescent="0.25">
      <c r="A21" t="s">
        <v>47</v>
      </c>
    </row>
    <row r="22" spans="1:18" x14ac:dyDescent="0.25">
      <c r="A22" t="s">
        <v>48</v>
      </c>
    </row>
  </sheetData>
  <mergeCells count="1">
    <mergeCell ref="O4:P4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52</v>
      </c>
      <c r="B1" t="s">
        <v>51</v>
      </c>
    </row>
    <row r="2" spans="1:2" x14ac:dyDescent="0.25">
      <c r="A2">
        <v>100</v>
      </c>
      <c r="B2">
        <v>0</v>
      </c>
    </row>
    <row r="3" spans="1:2" x14ac:dyDescent="0.25">
      <c r="A3">
        <v>100</v>
      </c>
      <c r="B3">
        <v>0.01</v>
      </c>
    </row>
    <row r="4" spans="1:2" x14ac:dyDescent="0.25">
      <c r="A4">
        <v>80</v>
      </c>
      <c r="B4">
        <f>B3+0.06175</f>
        <v>7.1749999999999994E-2</v>
      </c>
    </row>
    <row r="5" spans="1:2" x14ac:dyDescent="0.25">
      <c r="A5">
        <v>60</v>
      </c>
      <c r="B5">
        <f t="shared" ref="B5:B6" si="0">B4+0.06175</f>
        <v>0.13350000000000001</v>
      </c>
    </row>
    <row r="6" spans="1:2" x14ac:dyDescent="0.25">
      <c r="A6">
        <v>40</v>
      </c>
      <c r="B6">
        <f t="shared" si="0"/>
        <v>0.19525000000000001</v>
      </c>
    </row>
    <row r="7" spans="1:2" x14ac:dyDescent="0.25">
      <c r="A7">
        <v>20</v>
      </c>
      <c r="B7">
        <v>0.25700000000000001</v>
      </c>
    </row>
    <row r="8" spans="1:2" x14ac:dyDescent="0.25">
      <c r="A8">
        <v>0</v>
      </c>
      <c r="B8">
        <f>B7+0.06175</f>
        <v>0.31874999999999998</v>
      </c>
    </row>
    <row r="12" spans="1:2" x14ac:dyDescent="0.25">
      <c r="B12" t="s">
        <v>50</v>
      </c>
    </row>
    <row r="13" spans="1:2" x14ac:dyDescent="0.25">
      <c r="B13" t="s">
        <v>53</v>
      </c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5" x14ac:dyDescent="0.25"/>
  <sheetData>
    <row r="1" spans="1:3" s="24" customFormat="1" ht="60" x14ac:dyDescent="0.25">
      <c r="A1" s="24" t="s">
        <v>96</v>
      </c>
      <c r="B1" s="24" t="s">
        <v>65</v>
      </c>
      <c r="C1" s="24" t="s">
        <v>14</v>
      </c>
    </row>
    <row r="2" spans="1:3" x14ac:dyDescent="0.25">
      <c r="A2" t="s">
        <v>66</v>
      </c>
      <c r="B2">
        <v>0</v>
      </c>
      <c r="C2">
        <v>100</v>
      </c>
    </row>
    <row r="3" spans="1:3" x14ac:dyDescent="0.25">
      <c r="A3" t="s">
        <v>67</v>
      </c>
      <c r="B3">
        <v>1</v>
      </c>
      <c r="C3">
        <v>80</v>
      </c>
    </row>
    <row r="4" spans="1:3" x14ac:dyDescent="0.25">
      <c r="A4" t="s">
        <v>36</v>
      </c>
      <c r="B4">
        <v>2</v>
      </c>
      <c r="C4">
        <v>60</v>
      </c>
    </row>
    <row r="5" spans="1:3" x14ac:dyDescent="0.25">
      <c r="A5" t="s">
        <v>68</v>
      </c>
      <c r="B5">
        <v>3</v>
      </c>
      <c r="C5">
        <v>40</v>
      </c>
    </row>
    <row r="6" spans="1:3" x14ac:dyDescent="0.25">
      <c r="A6" t="s">
        <v>69</v>
      </c>
      <c r="B6">
        <v>4</v>
      </c>
      <c r="C6">
        <v>20</v>
      </c>
    </row>
    <row r="7" spans="1:3" x14ac:dyDescent="0.25">
      <c r="A7" t="s">
        <v>70</v>
      </c>
      <c r="B7">
        <v>5</v>
      </c>
      <c r="C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N19"/>
    </sheetView>
  </sheetViews>
  <sheetFormatPr defaultRowHeight="15" x14ac:dyDescent="0.25"/>
  <sheetData>
    <row r="1" spans="2:3" x14ac:dyDescent="0.25">
      <c r="B1" t="s">
        <v>71</v>
      </c>
      <c r="C1" t="s">
        <v>72</v>
      </c>
    </row>
    <row r="2" spans="2:3" x14ac:dyDescent="0.25">
      <c r="B2">
        <v>0</v>
      </c>
      <c r="C2">
        <v>100</v>
      </c>
    </row>
    <row r="3" spans="2:3" x14ac:dyDescent="0.25">
      <c r="B3">
        <v>20</v>
      </c>
      <c r="C3">
        <v>80</v>
      </c>
    </row>
    <row r="4" spans="2:3" x14ac:dyDescent="0.25">
      <c r="B4">
        <v>40</v>
      </c>
      <c r="C4">
        <v>60</v>
      </c>
    </row>
    <row r="5" spans="2:3" x14ac:dyDescent="0.25">
      <c r="B5">
        <v>60</v>
      </c>
      <c r="C5">
        <v>40</v>
      </c>
    </row>
    <row r="6" spans="2:3" x14ac:dyDescent="0.25">
      <c r="B6">
        <v>80</v>
      </c>
      <c r="C6">
        <v>20</v>
      </c>
    </row>
    <row r="7" spans="2:3" x14ac:dyDescent="0.25">
      <c r="B7">
        <v>100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FSA table</vt:lpstr>
      <vt:lpstr>conceptual model</vt:lpstr>
      <vt:lpstr>example stressor response curve</vt:lpstr>
      <vt:lpstr>temperature</vt:lpstr>
      <vt:lpstr>nat limits other</vt:lpstr>
      <vt:lpstr>Direct Mortality</vt:lpstr>
      <vt:lpstr>small stream frag</vt:lpstr>
      <vt:lpstr>large barrier dams</vt:lpstr>
      <vt:lpstr>BKTR</vt:lpstr>
      <vt:lpstr>NN RNTR</vt:lpstr>
      <vt:lpstr>Phosphorus</vt:lpstr>
      <vt:lpstr>Sediment</vt:lpstr>
      <vt:lpstr>surface flow</vt:lpstr>
      <vt:lpstr>flow regime</vt:lpstr>
      <vt:lpstr>selenium</vt:lpstr>
      <vt:lpstr>whirling disease</vt:lpstr>
      <vt:lpstr>habitat loss</vt:lpstr>
      <vt:lpstr>Results figure FSA vs modelled</vt:lpstr>
      <vt:lpstr>Table Watershed Threats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laura.macpherson</dc:creator>
  <cp:lastModifiedBy>andrew.paul</cp:lastModifiedBy>
  <dcterms:created xsi:type="dcterms:W3CDTF">2019-08-14T18:18:05Z</dcterms:created>
  <dcterms:modified xsi:type="dcterms:W3CDTF">2020-04-20T21:09:11Z</dcterms:modified>
</cp:coreProperties>
</file>