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CS_110\"/>
    </mc:Choice>
  </mc:AlternateContent>
  <xr:revisionPtr revIDLastSave="0" documentId="13_ncr:1_{B4A7B8A2-CD9B-44F1-A40D-41BB18374B8C}" xr6:coauthVersionLast="47" xr6:coauthVersionMax="47" xr10:uidLastSave="{00000000-0000-0000-0000-000000000000}"/>
  <bookViews>
    <workbookView xWindow="-110" yWindow="-110" windowWidth="19420" windowHeight="10420" xr2:uid="{6E7AE27B-4FE1-4DB8-AC39-383B1528083E}"/>
  </bookViews>
  <sheets>
    <sheet name="BMI" sheetId="10" r:id="rId1"/>
    <sheet name="Tuition" sheetId="1" r:id="rId2"/>
    <sheet name="Non-Profit" sheetId="2" r:id="rId3"/>
    <sheet name="Grades" sheetId="3" r:id="rId4"/>
    <sheet name="Cities" sheetId="4" r:id="rId5"/>
    <sheet name="SumSales" sheetId="5" r:id="rId6"/>
    <sheet name="Lottery" sheetId="6" r:id="rId7"/>
    <sheet name="Name" sheetId="7" r:id="rId8"/>
    <sheet name="Price" sheetId="8" r:id="rId9"/>
    <sheet name="Transpose" sheetId="9" r:id="rId10"/>
  </sheets>
  <definedNames>
    <definedName name="cities">Cities!$F$2:$P$12</definedName>
    <definedName name="grades">Grades!$H$2:$I$6</definedName>
    <definedName name="highbmi">BMI!$L$11</definedName>
    <definedName name="low">'Non-Profit'!$E$2:$E$5</definedName>
    <definedName name="lowbmi">BMI!$K$11</definedName>
    <definedName name="mileage">Cities!$G$3:$P$12</definedName>
    <definedName name="scores">Grades!$H$2:$H$6</definedName>
    <definedName name="table">'Non-Profit'!$E$2:$F$5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0" l="1"/>
  <c r="I5" i="10"/>
  <c r="I6" i="10"/>
  <c r="I3" i="10"/>
  <c r="E6" i="10"/>
  <c r="D6" i="10"/>
  <c r="F6" i="10" s="1"/>
  <c r="G6" i="10" s="1"/>
  <c r="C6" i="10"/>
  <c r="E5" i="10"/>
  <c r="C5" i="10"/>
  <c r="D5" i="10" s="1"/>
  <c r="F5" i="10" s="1"/>
  <c r="G5" i="10" s="1"/>
  <c r="E4" i="10"/>
  <c r="C4" i="10"/>
  <c r="D4" i="10" s="1"/>
  <c r="F4" i="10" s="1"/>
  <c r="G4" i="10" s="1"/>
  <c r="H4" i="10" s="1"/>
  <c r="F3" i="10"/>
  <c r="G3" i="10" s="1"/>
  <c r="E3" i="10"/>
  <c r="D3" i="10"/>
  <c r="C3" i="10"/>
  <c r="H3" i="10" l="1"/>
  <c r="H6" i="10"/>
  <c r="H5" i="10"/>
  <c r="L6" i="10" s="1"/>
  <c r="L8" i="10" l="1"/>
  <c r="L7" i="10"/>
  <c r="D1" i="9" a="1"/>
  <c r="D1" i="9" s="1"/>
  <c r="A4" i="8"/>
  <c r="D2" i="8"/>
  <c r="E2" i="7"/>
  <c r="D1" i="6"/>
  <c r="E1" i="6" s="1"/>
  <c r="H1" i="5"/>
  <c r="D3" i="4"/>
  <c r="E2" i="3"/>
  <c r="E3" i="3"/>
  <c r="E4" i="3"/>
  <c r="E5" i="3"/>
  <c r="C3" i="2"/>
  <c r="C4" i="2"/>
  <c r="C5" i="2"/>
  <c r="C2" i="2"/>
  <c r="D4" i="1"/>
  <c r="D3" i="1"/>
  <c r="D2" i="1"/>
  <c r="C3" i="1"/>
  <c r="C4" i="1"/>
  <c r="C2" i="1"/>
  <c r="F1" i="6" l="1" a="1"/>
  <c r="F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<sst xmlns="http://schemas.openxmlformats.org/spreadsheetml/2006/main" count="109" uniqueCount="91">
  <si>
    <t>Name</t>
  </si>
  <si>
    <t>Credits</t>
  </si>
  <si>
    <t>Full Time Credits</t>
  </si>
  <si>
    <t>Flat Tuition</t>
  </si>
  <si>
    <t>Credit Hour Tuition</t>
  </si>
  <si>
    <t>Status</t>
  </si>
  <si>
    <t>Tuition Owed</t>
  </si>
  <si>
    <t>Maria</t>
  </si>
  <si>
    <t>John</t>
  </si>
  <si>
    <t>Abe</t>
  </si>
  <si>
    <t>Contribution Amount</t>
  </si>
  <si>
    <t>Classification</t>
  </si>
  <si>
    <t>Low End</t>
  </si>
  <si>
    <t>Supporter</t>
  </si>
  <si>
    <t>Patron</t>
  </si>
  <si>
    <t>Fellow</t>
  </si>
  <si>
    <t>Blue Chip</t>
  </si>
  <si>
    <t>George Harrison</t>
  </si>
  <si>
    <t>Paul McCartney</t>
  </si>
  <si>
    <t>John Lennon</t>
  </si>
  <si>
    <t>Ringo Starr</t>
  </si>
  <si>
    <t>Score</t>
  </si>
  <si>
    <t>Grade</t>
  </si>
  <si>
    <t>F</t>
  </si>
  <si>
    <t>D</t>
  </si>
  <si>
    <t>C</t>
  </si>
  <si>
    <t>B</t>
  </si>
  <si>
    <t>A</t>
  </si>
  <si>
    <t>Test Score</t>
  </si>
  <si>
    <t>From</t>
  </si>
  <si>
    <t>To</t>
  </si>
  <si>
    <t>Miles</t>
  </si>
  <si>
    <t>CITY</t>
  </si>
  <si>
    <t>Clearwater</t>
  </si>
  <si>
    <t>Daytona Beach</t>
  </si>
  <si>
    <t>Ft. Lauderdale</t>
  </si>
  <si>
    <t>Gainesville</t>
  </si>
  <si>
    <t>Jacksonville</t>
  </si>
  <si>
    <t>Key Largo</t>
  </si>
  <si>
    <t>Miami</t>
  </si>
  <si>
    <t>Orlando</t>
  </si>
  <si>
    <t>Sarasota</t>
  </si>
  <si>
    <t>Tampa</t>
  </si>
  <si>
    <t>Region</t>
  </si>
  <si>
    <t>Q1</t>
  </si>
  <si>
    <t>Q2</t>
  </si>
  <si>
    <t>Q3</t>
  </si>
  <si>
    <t>Q4</t>
  </si>
  <si>
    <t>East</t>
  </si>
  <si>
    <t>West</t>
  </si>
  <si>
    <t>South</t>
  </si>
  <si>
    <t>North</t>
  </si>
  <si>
    <t>Sum Q3</t>
  </si>
  <si>
    <t>Mike</t>
  </si>
  <si>
    <t>Rita</t>
  </si>
  <si>
    <t>Amy</t>
  </si>
  <si>
    <t>Dennis</t>
  </si>
  <si>
    <t>Choose</t>
  </si>
  <si>
    <t>Switch</t>
  </si>
  <si>
    <t>Andy</t>
  </si>
  <si>
    <t>Jackson</t>
  </si>
  <si>
    <t>Concat</t>
  </si>
  <si>
    <t>J</t>
  </si>
  <si>
    <t>Price</t>
  </si>
  <si>
    <t>Quantity</t>
  </si>
  <si>
    <t>Discount</t>
  </si>
  <si>
    <t>Feb</t>
  </si>
  <si>
    <t>Mar</t>
  </si>
  <si>
    <t>Apr</t>
  </si>
  <si>
    <t>Jan</t>
  </si>
  <si>
    <t>English</t>
  </si>
  <si>
    <t>Metric</t>
  </si>
  <si>
    <t>Conversion Factors</t>
  </si>
  <si>
    <t>Weight (lbs)</t>
  </si>
  <si>
    <t>Height (ft)</t>
  </si>
  <si>
    <t>Height (in)</t>
  </si>
  <si>
    <t>Weight (kg)</t>
  </si>
  <si>
    <t>Height (m)</t>
  </si>
  <si>
    <t>Height(m^2)</t>
  </si>
  <si>
    <t>BMI (kg/in^2)</t>
  </si>
  <si>
    <t>feet to inches</t>
  </si>
  <si>
    <t>pounds to kilos</t>
  </si>
  <si>
    <t>Fran</t>
  </si>
  <si>
    <t>inches to meters</t>
  </si>
  <si>
    <t>Dana</t>
  </si>
  <si>
    <t>Slim</t>
  </si>
  <si>
    <t>Minimum</t>
  </si>
  <si>
    <t>Maximum</t>
  </si>
  <si>
    <t>Average</t>
  </si>
  <si>
    <t>Healthy?</t>
  </si>
  <si>
    <t>Healthy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</si>
</sst>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9" formatCode="0.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theme="7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4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textRotation="90"/>
    </xf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2" fillId="0" borderId="0" xfId="0" applyFont="1" applyAlignment="1">
      <alignment vertical="center"/>
    </xf>
    <xf numFmtId="9" fontId="0" fillId="0" borderId="0" xfId="0" applyNumberFormat="1"/>
    <xf numFmtId="42" fontId="0" fillId="0" borderId="0" xfId="0" applyNumberFormat="1"/>
    <xf numFmtId="0" fontId="3" fillId="0" borderId="0" xfId="0" applyFont="1"/>
    <xf numFmtId="0" fontId="4" fillId="4" borderId="0" xfId="0" applyFont="1" applyFill="1" applyAlignment="1">
      <alignment horizontal="center"/>
    </xf>
    <xf numFmtId="169" fontId="4" fillId="4" borderId="0" xfId="0" applyNumberFormat="1" applyFont="1" applyFill="1" applyAlignment="1">
      <alignment horizontal="center"/>
    </xf>
    <xf numFmtId="0" fontId="1" fillId="0" borderId="0" xfId="0" applyFont="1"/>
    <xf numFmtId="0" fontId="5" fillId="0" borderId="0" xfId="0" applyFont="1"/>
    <xf numFmtId="169" fontId="1" fillId="0" borderId="0" xfId="0" applyNumberFormat="1" applyFont="1"/>
    <xf numFmtId="2" fontId="1" fillId="0" borderId="0" xfId="0" applyNumberFormat="1" applyFont="1"/>
    <xf numFmtId="0" fontId="3" fillId="0" borderId="0" xfId="0" applyFont="1" applyProtection="1">
      <protection locked="0"/>
    </xf>
    <xf numFmtId="0" fontId="3" fillId="5" borderId="0" xfId="0" applyFont="1" applyFill="1" applyProtection="1">
      <protection locked="0"/>
    </xf>
    <xf numFmtId="169" fontId="0" fillId="5" borderId="0" xfId="0" applyNumberFormat="1" applyFill="1"/>
    <xf numFmtId="2" fontId="0" fillId="5" borderId="0" xfId="0" applyNumberFormat="1" applyFill="1"/>
    <xf numFmtId="0" fontId="3" fillId="6" borderId="0" xfId="0" applyFont="1" applyFill="1" applyProtection="1">
      <protection locked="0"/>
    </xf>
    <xf numFmtId="169" fontId="0" fillId="6" borderId="0" xfId="0" applyNumberFormat="1" applyFill="1"/>
    <xf numFmtId="2" fontId="0" fillId="6" borderId="0" xfId="0" applyNumberFormat="1" applyFill="1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BDFB-D1F8-4B55-B0CE-DD35FCFBA84F}">
  <dimension ref="A1:L11"/>
  <sheetViews>
    <sheetView tabSelected="1" workbookViewId="0">
      <selection activeCell="J10" sqref="J10"/>
    </sheetView>
  </sheetViews>
  <sheetFormatPr defaultRowHeight="14.5"/>
  <cols>
    <col min="2" max="2" width="10.81640625" bestFit="1" customWidth="1"/>
    <col min="3" max="3" width="11.81640625" bestFit="1" customWidth="1"/>
    <col min="4" max="4" width="9.54296875" bestFit="1" customWidth="1"/>
    <col min="5" max="5" width="10.1796875" bestFit="1" customWidth="1"/>
    <col min="6" max="6" width="9.54296875" bestFit="1" customWidth="1"/>
    <col min="7" max="7" width="11.1796875" bestFit="1" customWidth="1"/>
    <col min="8" max="8" width="11.81640625" bestFit="1" customWidth="1"/>
    <col min="9" max="9" width="10.26953125" bestFit="1" customWidth="1"/>
  </cols>
  <sheetData>
    <row r="1" spans="1:12" ht="18.5">
      <c r="A1" s="11"/>
      <c r="B1" s="12" t="s">
        <v>70</v>
      </c>
      <c r="C1" s="12"/>
      <c r="D1" s="12"/>
      <c r="E1" s="13" t="s">
        <v>71</v>
      </c>
      <c r="F1" s="13"/>
      <c r="G1" s="13"/>
      <c r="H1" s="13"/>
      <c r="K1" s="14" t="s">
        <v>72</v>
      </c>
    </row>
    <row r="2" spans="1:12">
      <c r="A2" s="15" t="s">
        <v>0</v>
      </c>
      <c r="B2" s="15" t="s">
        <v>73</v>
      </c>
      <c r="C2" s="15" t="s">
        <v>74</v>
      </c>
      <c r="D2" s="15" t="s">
        <v>75</v>
      </c>
      <c r="E2" s="16" t="s">
        <v>76</v>
      </c>
      <c r="F2" s="17" t="s">
        <v>77</v>
      </c>
      <c r="G2" s="17" t="s">
        <v>78</v>
      </c>
      <c r="H2" s="16" t="s">
        <v>79</v>
      </c>
      <c r="I2" s="14" t="s">
        <v>89</v>
      </c>
      <c r="K2" t="s">
        <v>80</v>
      </c>
      <c r="L2">
        <v>12</v>
      </c>
    </row>
    <row r="3" spans="1:12">
      <c r="A3" s="18" t="s">
        <v>69</v>
      </c>
      <c r="B3" s="19">
        <v>115</v>
      </c>
      <c r="C3" s="19">
        <f>5+8/12</f>
        <v>5.666666666666667</v>
      </c>
      <c r="D3" s="19">
        <f>C3*L2</f>
        <v>68</v>
      </c>
      <c r="E3" s="20">
        <f>B3/L3</f>
        <v>52.154195011337869</v>
      </c>
      <c r="F3" s="21">
        <f>D3/L4</f>
        <v>1.727203454406909</v>
      </c>
      <c r="G3" s="21">
        <f>F3^2</f>
        <v>2.9832317729151594</v>
      </c>
      <c r="H3" s="20">
        <f>E3/G3</f>
        <v>17.482448224387792</v>
      </c>
      <c r="I3" t="str">
        <f>IF(lowbmi &lt; H3 &lt; highbmi, "Healthy", "Not Healthy")</f>
        <v>Not Healthy</v>
      </c>
      <c r="K3" t="s">
        <v>81</v>
      </c>
      <c r="L3">
        <v>2.2050000000000001</v>
      </c>
    </row>
    <row r="4" spans="1:12">
      <c r="A4" s="18" t="s">
        <v>82</v>
      </c>
      <c r="B4" s="22">
        <v>125</v>
      </c>
      <c r="C4" s="22">
        <f>5+1/12</f>
        <v>5.083333333333333</v>
      </c>
      <c r="D4" s="22">
        <f>C4*L2</f>
        <v>61</v>
      </c>
      <c r="E4" s="23">
        <f>B4/L3</f>
        <v>56.689342403628117</v>
      </c>
      <c r="F4" s="24">
        <f>D4/L4</f>
        <v>1.5494030988061978</v>
      </c>
      <c r="G4" s="24">
        <f t="shared" ref="G4:G6" si="0">F4^2</f>
        <v>2.400649962590248</v>
      </c>
      <c r="H4" s="23">
        <f t="shared" ref="H4:H6" si="1">E4/G4</f>
        <v>23.614164200124193</v>
      </c>
      <c r="I4" t="str">
        <f>IF(lowbmi &lt; H4 &lt; highbmi, "Healthy", "Not Healthy")</f>
        <v>Not Healthy</v>
      </c>
      <c r="K4" t="s">
        <v>83</v>
      </c>
      <c r="L4">
        <v>39.369999999999997</v>
      </c>
    </row>
    <row r="5" spans="1:12">
      <c r="A5" s="18" t="s">
        <v>84</v>
      </c>
      <c r="B5" s="19">
        <v>240</v>
      </c>
      <c r="C5" s="19">
        <f>6+4/12</f>
        <v>6.333333333333333</v>
      </c>
      <c r="D5" s="19">
        <f>C5*L2</f>
        <v>76</v>
      </c>
      <c r="E5" s="20">
        <f>B5/L3</f>
        <v>108.84353741496598</v>
      </c>
      <c r="F5" s="21">
        <f>D5/L4</f>
        <v>1.9304038608077216</v>
      </c>
      <c r="G5" s="21">
        <f t="shared" si="0"/>
        <v>3.7264590658213574</v>
      </c>
      <c r="H5" s="20">
        <f t="shared" si="1"/>
        <v>29.208300827256107</v>
      </c>
      <c r="I5" t="str">
        <f>IF(lowbmi &lt; H5 &lt; highbmi, "Healthy", "Not Healthy")</f>
        <v>Not Healthy</v>
      </c>
    </row>
    <row r="6" spans="1:12">
      <c r="A6" s="18" t="s">
        <v>85</v>
      </c>
      <c r="B6" s="22">
        <v>104</v>
      </c>
      <c r="C6" s="22">
        <f>5+6/12</f>
        <v>5.5</v>
      </c>
      <c r="D6" s="22">
        <f>C6*L2</f>
        <v>66</v>
      </c>
      <c r="E6" s="23">
        <f>B6/L3</f>
        <v>47.165532879818592</v>
      </c>
      <c r="F6" s="24">
        <f>D6/L4</f>
        <v>1.6764033528067057</v>
      </c>
      <c r="G6" s="24">
        <f t="shared" si="0"/>
        <v>2.810328201301564</v>
      </c>
      <c r="H6" s="23">
        <f t="shared" si="1"/>
        <v>16.782926939983216</v>
      </c>
      <c r="I6" t="str">
        <f>IF(lowbmi &lt; H6 &lt; highbmi, "Healthy", "Not Healthy")</f>
        <v>Not Healthy</v>
      </c>
      <c r="K6" s="15" t="s">
        <v>86</v>
      </c>
      <c r="L6" s="25">
        <f>MIN(H3:H6)</f>
        <v>16.782926939983216</v>
      </c>
    </row>
    <row r="7" spans="1:12">
      <c r="A7" s="11"/>
      <c r="B7" s="11"/>
      <c r="C7" s="11"/>
      <c r="D7" s="11"/>
      <c r="E7" s="25"/>
      <c r="F7" s="26"/>
      <c r="G7" s="26"/>
      <c r="H7" s="25"/>
      <c r="K7" s="15" t="s">
        <v>87</v>
      </c>
      <c r="L7" s="25">
        <f>MAX(H3:H6)</f>
        <v>29.208300827256107</v>
      </c>
    </row>
    <row r="8" spans="1:12">
      <c r="A8" s="11"/>
      <c r="B8" s="11"/>
      <c r="C8" s="11"/>
      <c r="D8" s="11"/>
      <c r="E8" s="25"/>
      <c r="F8" s="26"/>
      <c r="G8" s="26"/>
      <c r="H8" s="25"/>
      <c r="K8" s="15" t="s">
        <v>88</v>
      </c>
      <c r="L8" s="25">
        <f>AVERAGE(H3:H6)</f>
        <v>21.771960047937828</v>
      </c>
    </row>
    <row r="10" spans="1:12">
      <c r="K10" s="15" t="s">
        <v>90</v>
      </c>
    </row>
    <row r="11" spans="1:12">
      <c r="K11">
        <v>18.5</v>
      </c>
      <c r="L11">
        <v>25</v>
      </c>
    </row>
  </sheetData>
  <mergeCells count="2">
    <mergeCell ref="B1:D1"/>
    <mergeCell ref="E1:H1"/>
  </mergeCells>
  <conditionalFormatting sqref="I3:I6">
    <cfRule type="containsText" priority="4" operator="containsText" text="Not Healthy, Healthy">
      <formula>NOT(ISERROR(SEARCH("Not Healthy, Healthy",I3)))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2" operator="equal">
      <formula>"Healthy"</formula>
    </cfRule>
    <cfRule type="cellIs" dxfId="1" priority="1" operator="equal">
      <formula>"Not Healthy"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CEAC-56E2-4750-88DB-AB60C1EEEDF4}">
  <dimension ref="A1:G4"/>
  <sheetViews>
    <sheetView workbookViewId="0">
      <selection activeCell="E15" sqref="E15"/>
    </sheetView>
  </sheetViews>
  <sheetFormatPr defaultRowHeight="14.5"/>
  <cols>
    <col min="4" max="4" width="12.54296875" style="1" bestFit="1" customWidth="1"/>
    <col min="5" max="5" width="9.26953125" customWidth="1"/>
    <col min="6" max="6" width="16" bestFit="1" customWidth="1"/>
  </cols>
  <sheetData>
    <row r="1" spans="1:7">
      <c r="A1" t="s">
        <v>0</v>
      </c>
      <c r="B1" t="s">
        <v>1</v>
      </c>
      <c r="C1" t="s">
        <v>5</v>
      </c>
      <c r="D1" s="1" t="s">
        <v>6</v>
      </c>
      <c r="F1" t="s">
        <v>2</v>
      </c>
      <c r="G1">
        <v>12</v>
      </c>
    </row>
    <row r="2" spans="1:7">
      <c r="A2" t="s">
        <v>7</v>
      </c>
      <c r="B2">
        <v>15</v>
      </c>
      <c r="C2" t="str">
        <f>IF(B2&gt;=12, "Full Time", "Part Time")</f>
        <v>Full Time</v>
      </c>
      <c r="D2" s="1">
        <f>IF(B2&gt;=12, G2, G3*B2)</f>
        <v>4320</v>
      </c>
      <c r="F2" t="s">
        <v>3</v>
      </c>
      <c r="G2">
        <v>4320</v>
      </c>
    </row>
    <row r="3" spans="1:7">
      <c r="A3" t="s">
        <v>8</v>
      </c>
      <c r="B3">
        <v>6</v>
      </c>
      <c r="C3" t="str">
        <f t="shared" ref="C3:C4" si="0">IF(B3&gt;=12, "Full Time", "Part Time")</f>
        <v>Part Time</v>
      </c>
      <c r="D3" s="1">
        <f>IF(B3&gt;=12, G2, G3*B3)</f>
        <v>2160</v>
      </c>
      <c r="F3" t="s">
        <v>4</v>
      </c>
      <c r="G3">
        <v>360</v>
      </c>
    </row>
    <row r="4" spans="1:7">
      <c r="A4" t="s">
        <v>9</v>
      </c>
      <c r="B4">
        <v>12</v>
      </c>
      <c r="C4" t="str">
        <f t="shared" si="0"/>
        <v>Full Time</v>
      </c>
      <c r="D4" s="1">
        <f>IF(B4&gt;=12, G2, G3*B4)</f>
        <v>4320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CEDA-A5E1-459F-978A-DCBE5D4D1ECF}">
  <dimension ref="A1:F5"/>
  <sheetViews>
    <sheetView workbookViewId="0">
      <selection activeCell="D7" sqref="D7"/>
    </sheetView>
  </sheetViews>
  <sheetFormatPr defaultRowHeight="14.5"/>
  <cols>
    <col min="1" max="1" width="14" bestFit="1" customWidth="1"/>
    <col min="2" max="2" width="17.7265625" bestFit="1" customWidth="1"/>
    <col min="3" max="3" width="11.90625" bestFit="1" customWidth="1"/>
    <col min="6" max="6" width="11.90625" bestFit="1" customWidth="1"/>
    <col min="8" max="8" width="9.81640625" bestFit="1" customWidth="1"/>
  </cols>
  <sheetData>
    <row r="1" spans="1:6">
      <c r="A1" t="s">
        <v>0</v>
      </c>
      <c r="B1" t="s">
        <v>10</v>
      </c>
      <c r="C1" t="s">
        <v>11</v>
      </c>
      <c r="E1" t="s">
        <v>12</v>
      </c>
      <c r="F1" t="s">
        <v>11</v>
      </c>
    </row>
    <row r="2" spans="1:6">
      <c r="A2" t="s">
        <v>17</v>
      </c>
      <c r="B2">
        <v>2500</v>
      </c>
      <c r="C2" t="str">
        <f>VLOOKUP(B2, table, 2, TRUE)</f>
        <v>Blue Chip</v>
      </c>
      <c r="E2">
        <v>0</v>
      </c>
      <c r="F2" t="s">
        <v>13</v>
      </c>
    </row>
    <row r="3" spans="1:6">
      <c r="A3" t="s">
        <v>18</v>
      </c>
      <c r="B3">
        <v>499</v>
      </c>
      <c r="C3" t="str">
        <f>VLOOKUP(B3, table, 2, TRUE)</f>
        <v>Fellow</v>
      </c>
      <c r="E3">
        <v>100</v>
      </c>
      <c r="F3" t="s">
        <v>14</v>
      </c>
    </row>
    <row r="4" spans="1:6">
      <c r="A4" t="s">
        <v>19</v>
      </c>
      <c r="B4">
        <v>50</v>
      </c>
      <c r="C4" t="str">
        <f>VLOOKUP(B4, table, 2, TRUE)</f>
        <v>Supporter</v>
      </c>
      <c r="E4">
        <v>400</v>
      </c>
      <c r="F4" t="s">
        <v>15</v>
      </c>
    </row>
    <row r="5" spans="1:6">
      <c r="A5" t="s">
        <v>20</v>
      </c>
      <c r="B5">
        <v>285</v>
      </c>
      <c r="C5" t="str">
        <f>VLOOKUP(B5, table, 2, TRUE)</f>
        <v>Patron</v>
      </c>
      <c r="E5">
        <v>1000</v>
      </c>
      <c r="F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862-D8A3-4DBC-BB16-55F80828B40F}">
  <dimension ref="D1:I6"/>
  <sheetViews>
    <sheetView workbookViewId="0">
      <selection activeCell="F16" sqref="F16"/>
    </sheetView>
  </sheetViews>
  <sheetFormatPr defaultRowHeight="14.5"/>
  <sheetData>
    <row r="1" spans="4:9">
      <c r="D1" t="s">
        <v>28</v>
      </c>
      <c r="E1" t="s">
        <v>22</v>
      </c>
      <c r="H1" t="s">
        <v>21</v>
      </c>
      <c r="I1" t="s">
        <v>22</v>
      </c>
    </row>
    <row r="2" spans="4:9">
      <c r="D2">
        <v>76</v>
      </c>
      <c r="E2" t="str">
        <f>INDEX(grades, MATCH(D2,scores,1), 2)</f>
        <v>C</v>
      </c>
      <c r="H2">
        <v>0</v>
      </c>
      <c r="I2" t="s">
        <v>23</v>
      </c>
    </row>
    <row r="3" spans="4:9">
      <c r="D3">
        <v>98</v>
      </c>
      <c r="E3" t="str">
        <f>INDEX(grades, MATCH(D3,scores,1), 2)</f>
        <v>A</v>
      </c>
      <c r="H3">
        <v>50</v>
      </c>
      <c r="I3" t="s">
        <v>24</v>
      </c>
    </row>
    <row r="4" spans="4:9">
      <c r="D4">
        <v>84</v>
      </c>
      <c r="E4" t="str">
        <f>INDEX(grades, MATCH(D4,scores,1), 2)</f>
        <v>B</v>
      </c>
      <c r="H4">
        <v>65</v>
      </c>
      <c r="I4" t="s">
        <v>25</v>
      </c>
    </row>
    <row r="5" spans="4:9">
      <c r="D5">
        <v>64</v>
      </c>
      <c r="E5" t="str">
        <f>INDEX(grades, MATCH(D5,scores,1), 2)</f>
        <v>D</v>
      </c>
      <c r="H5">
        <v>84</v>
      </c>
      <c r="I5" t="s">
        <v>26</v>
      </c>
    </row>
    <row r="6" spans="4:9">
      <c r="H6">
        <v>93</v>
      </c>
      <c r="I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A2A2-52C9-49C8-80E0-1F36CF444330}">
  <dimension ref="B2:P12"/>
  <sheetViews>
    <sheetView workbookViewId="0">
      <selection activeCell="D4" sqref="D4"/>
    </sheetView>
  </sheetViews>
  <sheetFormatPr defaultRowHeight="14.5"/>
  <sheetData>
    <row r="2" spans="2:16" ht="72">
      <c r="B2" s="2" t="s">
        <v>29</v>
      </c>
      <c r="C2" s="2" t="s">
        <v>30</v>
      </c>
      <c r="D2" s="2" t="s">
        <v>31</v>
      </c>
      <c r="F2" s="3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</row>
    <row r="3" spans="2:16">
      <c r="B3" s="5" t="s">
        <v>34</v>
      </c>
      <c r="C3" s="6" t="s">
        <v>33</v>
      </c>
      <c r="D3">
        <f>INDEX(mileage, MATCH(B3, F3:F12), MATCH(C3,G2:P2))</f>
        <v>159</v>
      </c>
      <c r="F3" s="7" t="s">
        <v>33</v>
      </c>
      <c r="G3" s="3">
        <v>0</v>
      </c>
      <c r="H3" s="3">
        <v>159</v>
      </c>
      <c r="I3" s="3">
        <v>247</v>
      </c>
      <c r="J3" s="3">
        <v>131</v>
      </c>
      <c r="K3" s="3">
        <v>197</v>
      </c>
      <c r="L3" s="3">
        <v>296</v>
      </c>
      <c r="M3" s="3">
        <v>262</v>
      </c>
      <c r="N3" s="3">
        <v>106</v>
      </c>
      <c r="O3" s="3">
        <v>53</v>
      </c>
      <c r="P3" s="3">
        <v>22</v>
      </c>
    </row>
    <row r="4" spans="2:16">
      <c r="F4" s="7" t="s">
        <v>34</v>
      </c>
      <c r="G4" s="3">
        <v>159</v>
      </c>
      <c r="H4" s="3">
        <v>0</v>
      </c>
      <c r="I4" s="3">
        <v>230</v>
      </c>
      <c r="J4" s="3">
        <v>97</v>
      </c>
      <c r="K4" s="3">
        <v>89</v>
      </c>
      <c r="L4" s="3">
        <v>309</v>
      </c>
      <c r="M4" s="3">
        <v>255</v>
      </c>
      <c r="N4" s="3">
        <v>54</v>
      </c>
      <c r="O4" s="3">
        <v>181</v>
      </c>
      <c r="P4" s="3">
        <v>138</v>
      </c>
    </row>
    <row r="5" spans="2:16">
      <c r="F5" s="7" t="s">
        <v>35</v>
      </c>
      <c r="G5" s="3">
        <v>247</v>
      </c>
      <c r="H5" s="3">
        <v>230</v>
      </c>
      <c r="I5" s="3">
        <v>0</v>
      </c>
      <c r="J5" s="3">
        <v>309</v>
      </c>
      <c r="K5" s="3">
        <v>317</v>
      </c>
      <c r="L5" s="3">
        <v>80</v>
      </c>
      <c r="M5" s="3">
        <v>26</v>
      </c>
      <c r="N5" s="3">
        <v>206</v>
      </c>
      <c r="O5" s="3">
        <v>200</v>
      </c>
      <c r="P5" s="3">
        <v>232</v>
      </c>
    </row>
    <row r="6" spans="2:16">
      <c r="F6" s="7" t="s">
        <v>36</v>
      </c>
      <c r="G6" s="3">
        <v>131</v>
      </c>
      <c r="H6" s="3">
        <v>97</v>
      </c>
      <c r="I6" s="3">
        <v>309</v>
      </c>
      <c r="J6" s="3">
        <v>0</v>
      </c>
      <c r="K6" s="3">
        <v>68</v>
      </c>
      <c r="L6" s="3">
        <v>372</v>
      </c>
      <c r="M6" s="3">
        <v>332</v>
      </c>
      <c r="N6" s="3">
        <v>109</v>
      </c>
      <c r="O6" s="3">
        <v>177</v>
      </c>
      <c r="P6" s="3">
        <v>128</v>
      </c>
    </row>
    <row r="7" spans="2:16">
      <c r="F7" s="7" t="s">
        <v>37</v>
      </c>
      <c r="G7" s="3">
        <v>197</v>
      </c>
      <c r="H7" s="3">
        <v>89</v>
      </c>
      <c r="I7" s="3">
        <v>317</v>
      </c>
      <c r="J7" s="3">
        <v>68</v>
      </c>
      <c r="K7" s="3">
        <v>0</v>
      </c>
      <c r="L7" s="3">
        <v>396</v>
      </c>
      <c r="M7" s="3">
        <v>342</v>
      </c>
      <c r="N7" s="3">
        <v>134</v>
      </c>
      <c r="O7" s="3">
        <v>237</v>
      </c>
      <c r="P7" s="3">
        <v>190</v>
      </c>
    </row>
    <row r="8" spans="2:16">
      <c r="F8" s="7" t="s">
        <v>38</v>
      </c>
      <c r="G8" s="3">
        <v>296</v>
      </c>
      <c r="H8" s="3">
        <v>309</v>
      </c>
      <c r="I8" s="3">
        <v>80</v>
      </c>
      <c r="J8" s="3">
        <v>372</v>
      </c>
      <c r="K8" s="3">
        <v>396</v>
      </c>
      <c r="L8" s="3">
        <v>0</v>
      </c>
      <c r="M8" s="3">
        <v>54</v>
      </c>
      <c r="N8" s="3">
        <v>269</v>
      </c>
      <c r="O8" s="3">
        <v>243</v>
      </c>
      <c r="P8" s="3">
        <v>287</v>
      </c>
    </row>
    <row r="9" spans="2:16">
      <c r="F9" s="7" t="s">
        <v>39</v>
      </c>
      <c r="G9" s="3">
        <v>262</v>
      </c>
      <c r="H9" s="3">
        <v>255</v>
      </c>
      <c r="I9" s="3">
        <v>26</v>
      </c>
      <c r="J9" s="3">
        <v>332</v>
      </c>
      <c r="K9" s="3">
        <v>342</v>
      </c>
      <c r="L9" s="3">
        <v>54</v>
      </c>
      <c r="M9" s="3">
        <v>0</v>
      </c>
      <c r="N9" s="3">
        <v>229</v>
      </c>
      <c r="O9" s="3">
        <v>214</v>
      </c>
      <c r="P9" s="3">
        <v>246</v>
      </c>
    </row>
    <row r="10" spans="2:16">
      <c r="F10" s="7" t="s">
        <v>40</v>
      </c>
      <c r="G10" s="3">
        <v>106</v>
      </c>
      <c r="H10" s="3">
        <v>54</v>
      </c>
      <c r="I10" s="3">
        <v>206</v>
      </c>
      <c r="J10" s="3">
        <v>109</v>
      </c>
      <c r="K10" s="3">
        <v>134</v>
      </c>
      <c r="L10" s="3">
        <v>269</v>
      </c>
      <c r="M10" s="3">
        <v>229</v>
      </c>
      <c r="N10" s="3">
        <v>0</v>
      </c>
      <c r="O10" s="3">
        <v>128</v>
      </c>
      <c r="P10" s="3">
        <v>85</v>
      </c>
    </row>
    <row r="11" spans="2:16">
      <c r="F11" s="7" t="s">
        <v>41</v>
      </c>
      <c r="G11" s="3">
        <v>53</v>
      </c>
      <c r="H11" s="3">
        <v>181</v>
      </c>
      <c r="I11" s="3">
        <v>200</v>
      </c>
      <c r="J11" s="3">
        <v>177</v>
      </c>
      <c r="K11" s="3">
        <v>237</v>
      </c>
      <c r="L11" s="3">
        <v>243</v>
      </c>
      <c r="M11" s="3">
        <v>214</v>
      </c>
      <c r="N11" s="3">
        <v>128</v>
      </c>
      <c r="O11" s="3">
        <v>0</v>
      </c>
      <c r="P11" s="3">
        <v>52</v>
      </c>
    </row>
    <row r="12" spans="2:16">
      <c r="F12" s="7" t="s">
        <v>42</v>
      </c>
      <c r="G12" s="3">
        <v>22</v>
      </c>
      <c r="H12" s="3">
        <v>138</v>
      </c>
      <c r="I12" s="3">
        <v>232</v>
      </c>
      <c r="J12" s="3">
        <v>128</v>
      </c>
      <c r="K12" s="3">
        <v>190</v>
      </c>
      <c r="L12" s="3">
        <v>287</v>
      </c>
      <c r="M12" s="3">
        <v>246</v>
      </c>
      <c r="N12" s="3">
        <v>85</v>
      </c>
      <c r="O12" s="3">
        <v>52</v>
      </c>
      <c r="P12" s="3">
        <v>0</v>
      </c>
    </row>
  </sheetData>
  <dataValidations count="2">
    <dataValidation type="list" allowBlank="1" showInputMessage="1" showErrorMessage="1" sqref="B3" xr:uid="{5A4FF5BC-EC0C-4394-9C1C-D3E024655DE5}">
      <formula1>$F$3:$F$12</formula1>
    </dataValidation>
    <dataValidation type="list" allowBlank="1" showInputMessage="1" showErrorMessage="1" sqref="C3" xr:uid="{D2F7813D-427A-4F21-8111-3BF1E7234F09}">
      <formula1>$G$2:$P$2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B840-C1E2-4B75-A758-F223EB878CDC}">
  <dimension ref="A1:H5"/>
  <sheetViews>
    <sheetView workbookViewId="0">
      <selection activeCell="H7" sqref="H7"/>
    </sheetView>
  </sheetViews>
  <sheetFormatPr defaultRowHeight="14.5"/>
  <sheetData>
    <row r="1" spans="1:8">
      <c r="A1" t="s">
        <v>43</v>
      </c>
      <c r="B1" t="s">
        <v>44</v>
      </c>
      <c r="C1" t="s">
        <v>45</v>
      </c>
      <c r="D1" t="s">
        <v>46</v>
      </c>
      <c r="E1" t="s">
        <v>47</v>
      </c>
      <c r="G1" t="s">
        <v>52</v>
      </c>
      <c r="H1" s="8">
        <f ca="1">SUM(OFFSET(B1, 1, 2, 4, 1))</f>
        <v>18</v>
      </c>
    </row>
    <row r="2" spans="1:8">
      <c r="A2" t="s">
        <v>48</v>
      </c>
      <c r="B2">
        <v>8</v>
      </c>
      <c r="C2">
        <v>4</v>
      </c>
      <c r="D2">
        <v>3</v>
      </c>
      <c r="E2">
        <v>8</v>
      </c>
    </row>
    <row r="3" spans="1:8">
      <c r="A3" t="s">
        <v>49</v>
      </c>
      <c r="B3">
        <v>8</v>
      </c>
      <c r="C3">
        <v>6</v>
      </c>
      <c r="D3">
        <v>10</v>
      </c>
      <c r="E3">
        <v>7</v>
      </c>
    </row>
    <row r="4" spans="1:8">
      <c r="A4" t="s">
        <v>50</v>
      </c>
      <c r="B4">
        <v>9</v>
      </c>
      <c r="C4">
        <v>7</v>
      </c>
      <c r="D4">
        <v>4</v>
      </c>
      <c r="E4">
        <v>4</v>
      </c>
    </row>
    <row r="5" spans="1:8">
      <c r="A5" t="s">
        <v>51</v>
      </c>
      <c r="B5">
        <v>3</v>
      </c>
      <c r="C5">
        <v>10</v>
      </c>
      <c r="D5">
        <v>1</v>
      </c>
      <c r="E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AD31-F64D-4AC8-9938-400ACC16C221}">
  <dimension ref="A1:F4"/>
  <sheetViews>
    <sheetView workbookViewId="0">
      <selection activeCell="F3" sqref="F3"/>
    </sheetView>
  </sheetViews>
  <sheetFormatPr defaultRowHeight="14.5"/>
  <sheetData>
    <row r="1" spans="1:6">
      <c r="A1" t="s">
        <v>53</v>
      </c>
      <c r="B1">
        <v>1</v>
      </c>
      <c r="D1">
        <f ca="1">RANDBETWEEN(1,4)</f>
        <v>1</v>
      </c>
      <c r="E1" t="str">
        <f ca="1">CHOOSE(D1, "Mike", "Rita", "Amy", "Davis")</f>
        <v>Mike</v>
      </c>
      <c r="F1" t="str" cm="1">
        <f t="array" aca="1" ref="F1" ca="1">_xlfn.SWITCH(D1, 1, "Mike", 2, "Rita", 3, "Amy", 4, "Dennis")</f>
        <v>Mike</v>
      </c>
    </row>
    <row r="2" spans="1:6">
      <c r="A2" t="s">
        <v>54</v>
      </c>
      <c r="B2">
        <v>2</v>
      </c>
      <c r="E2" t="s">
        <v>57</v>
      </c>
      <c r="F2" t="s">
        <v>58</v>
      </c>
    </row>
    <row r="3" spans="1:6">
      <c r="A3" t="s">
        <v>55</v>
      </c>
      <c r="B3">
        <v>3</v>
      </c>
    </row>
    <row r="4" spans="1:6">
      <c r="A4" t="s">
        <v>56</v>
      </c>
      <c r="B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41A6-EF73-44C5-BF45-4A42E35D34EF}">
  <dimension ref="A1:E2"/>
  <sheetViews>
    <sheetView workbookViewId="0">
      <selection activeCell="E3" sqref="E3"/>
    </sheetView>
  </sheetViews>
  <sheetFormatPr defaultRowHeight="14.5"/>
  <sheetData>
    <row r="1" spans="1:5">
      <c r="A1" t="s">
        <v>59</v>
      </c>
      <c r="B1" t="s">
        <v>62</v>
      </c>
      <c r="C1" t="s">
        <v>60</v>
      </c>
      <c r="E1" t="s">
        <v>61</v>
      </c>
    </row>
    <row r="2" spans="1:5">
      <c r="E2" t="str">
        <f>_xlfn.CONCAT(C1, ", ", A1, " ", B1, ".")</f>
        <v>Jackson, Andy J.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ACDA-F36D-4E94-A573-F153B7CEFDC6}">
  <dimension ref="A1:D4"/>
  <sheetViews>
    <sheetView workbookViewId="0">
      <selection activeCell="A5" sqref="A5"/>
    </sheetView>
  </sheetViews>
  <sheetFormatPr defaultRowHeight="14.5"/>
  <cols>
    <col min="3" max="3" width="8.90625" bestFit="1" customWidth="1"/>
  </cols>
  <sheetData>
    <row r="1" spans="1:4">
      <c r="A1" t="s">
        <v>63</v>
      </c>
      <c r="B1" t="s">
        <v>64</v>
      </c>
      <c r="C1" t="s">
        <v>65</v>
      </c>
      <c r="D1" t="s">
        <v>63</v>
      </c>
    </row>
    <row r="2" spans="1:4">
      <c r="A2" s="10">
        <v>120</v>
      </c>
      <c r="B2">
        <v>200</v>
      </c>
      <c r="C2" s="9">
        <v>0.25</v>
      </c>
      <c r="D2" s="10">
        <f>A2*B2*(1-C2)</f>
        <v>18000</v>
      </c>
    </row>
    <row r="4" spans="1:4">
      <c r="A4" t="str">
        <f>"The final price is " &amp; TEXT(D2, "$#,##0.00")</f>
        <v>The final price is $18,000.00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4C44-E9B8-4ED4-805A-3D2EF3B961C2}">
  <dimension ref="A1:G4"/>
  <sheetViews>
    <sheetView workbookViewId="0">
      <selection activeCell="F9" sqref="F9"/>
    </sheetView>
  </sheetViews>
  <sheetFormatPr defaultRowHeight="14.5"/>
  <sheetData>
    <row r="1" spans="1:7">
      <c r="A1" t="s">
        <v>69</v>
      </c>
      <c r="B1">
        <v>100</v>
      </c>
      <c r="D1" t="str" cm="1">
        <f t="array" ref="D1:G2">TRANSPOSE(A1:B4)</f>
        <v>Jan</v>
      </c>
      <c r="E1" t="str">
        <v>Feb</v>
      </c>
      <c r="F1" t="str">
        <v>Mar</v>
      </c>
      <c r="G1" t="str">
        <v>Apr</v>
      </c>
    </row>
    <row r="2" spans="1:7">
      <c r="A2" t="s">
        <v>66</v>
      </c>
      <c r="B2">
        <v>200</v>
      </c>
      <c r="D2">
        <v>100</v>
      </c>
      <c r="E2">
        <v>200</v>
      </c>
      <c r="F2">
        <v>150</v>
      </c>
      <c r="G2">
        <v>300</v>
      </c>
    </row>
    <row r="3" spans="1:7">
      <c r="A3" t="s">
        <v>67</v>
      </c>
      <c r="B3">
        <v>150</v>
      </c>
    </row>
    <row r="4" spans="1:7">
      <c r="A4" t="s">
        <v>68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BMI</vt:lpstr>
      <vt:lpstr>Tuition</vt:lpstr>
      <vt:lpstr>Non-Profit</vt:lpstr>
      <vt:lpstr>Grades</vt:lpstr>
      <vt:lpstr>Cities</vt:lpstr>
      <vt:lpstr>SumSales</vt:lpstr>
      <vt:lpstr>Lottery</vt:lpstr>
      <vt:lpstr>Name</vt:lpstr>
      <vt:lpstr>Price</vt:lpstr>
      <vt:lpstr>Transpose</vt:lpstr>
      <vt:lpstr>cities</vt:lpstr>
      <vt:lpstr>grades</vt:lpstr>
      <vt:lpstr>highbmi</vt:lpstr>
      <vt:lpstr>low</vt:lpstr>
      <vt:lpstr>lowbmi</vt:lpstr>
      <vt:lpstr>mileage</vt:lpstr>
      <vt:lpstr>scores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Poock</dc:creator>
  <cp:lastModifiedBy>Andrew Poock</cp:lastModifiedBy>
  <dcterms:created xsi:type="dcterms:W3CDTF">2024-11-19T15:54:51Z</dcterms:created>
  <dcterms:modified xsi:type="dcterms:W3CDTF">2024-11-19T17:32:24Z</dcterms:modified>
</cp:coreProperties>
</file>