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<sst xmlns="http://schemas.openxmlformats.org/spreadsheetml/2006/main" count="136" uniqueCount="50">
  <si>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</si>
  <si>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</si>
  <si>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</si>
  <si>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</si>
  <si>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</si>
  <si>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</si>
  <si>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</si>
  <si>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</si>
  <si>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</si>
  <si>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</si>
  <si>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</si>
  <si>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</si>
  <si>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</si>
  <si>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</si>
  <si>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</si>
  <si>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</si>
  <si>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</si>
  <si>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</si>
  <si>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</si>
  <si>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</si>
  <si>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</si>
  <si>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</si>
  <si>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</si>
  <si>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</si>
  <si>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</si>
  <si>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</si>
  <si>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</si>
  <si>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</si>
  <si>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</si>
  <si>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</si>
  <si>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</si>
  <si>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</si>
  <si>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</si>
  <si>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</si>
  <si>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</si>
  <si>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</si>
  <si>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</si>
  <si>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</si>
  <si>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</si>
  <si>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06-10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</si>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</sst>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5.03</v>
      </c>
      <c r="D8" s="29" t="n">
        <f aca="false">'Ciclo 2'!N5</f>
        <v>3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5.03</v>
      </c>
      <c r="D9" s="25" t="n">
        <f aca="false">C10+D8</f>
        <v>5.03</v>
      </c>
      <c r="E9" s="26" t="n">
        <f aca="false">C10+D10+E8</f>
        <v>6.53</v>
      </c>
      <c r="F9" s="25" t="n">
        <f aca="false">C10+D10+E10+F8</f>
        <v>8.03</v>
      </c>
      <c r="G9" s="27" t="n">
        <f aca="false">C10+D10+E10+F10+G8</f>
        <v>11.03</v>
      </c>
      <c r="H9" s="1"/>
      <c r="I9" s="12" t="n">
        <f aca="false">SUM(C11:G11)</f>
        <v>28.5</v>
      </c>
      <c r="J9" s="12" t="n">
        <f aca="false">SUM(C10:G10)</f>
        <v>2.03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2.03</v>
      </c>
      <c r="D10" s="25" t="n">
        <f aca="false">'Ciclo 2'!Q9</f>
        <v>0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0.23</v>
      </c>
      <c r="H3" s="59" t="n">
        <f aca="false">IF(G3=0,,G3/C3)</f>
        <v>0.0766666666666667</v>
      </c>
      <c r="I3" s="60" t="n">
        <f aca="false">G3-F3</f>
        <v>0.08</v>
      </c>
      <c r="J3" s="61" t="n">
        <f aca="false">Diretrizes!C4</f>
        <v>0.05</v>
      </c>
      <c r="K3" s="62"/>
      <c r="L3" s="62"/>
      <c r="M3" s="51" t="s">
        <v>41</v>
      </c>
      <c r="N3" s="52"/>
      <c r="O3" s="63"/>
      <c r="P3" s="51" t="s">
        <v>42</v>
      </c>
      <c r="Q3" s="64" t="n">
        <f aca="false">SUM(G3:G395)+Q2</f>
        <v>5.03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3.23</v>
      </c>
      <c r="D4" s="66" t="n">
        <f aca="false">D3*(1+J3)</f>
        <v>3.15</v>
      </c>
      <c r="E4" s="65" t="n">
        <f aca="false">C4*J4</f>
        <v>0.1574625</v>
      </c>
      <c r="F4" s="66" t="n">
        <f aca="false">D4*J4</f>
        <v>0.1535625</v>
      </c>
      <c r="G4" s="58" t="n">
        <v>0.74</v>
      </c>
      <c r="H4" s="67" t="n">
        <f aca="false">IF(G4=0,,G4/C4)</f>
        <v>0.229102167182663</v>
      </c>
      <c r="I4" s="68" t="n">
        <f aca="false">IF(G4=0,,G4-F4)</f>
        <v>0.5864375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2.03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3.97</v>
      </c>
      <c r="D5" s="66" t="n">
        <f aca="false">D4*(1+J4)</f>
        <v>3.3035625</v>
      </c>
      <c r="E5" s="65" t="n">
        <f aca="false">C5*J5</f>
        <v>0.1886990625</v>
      </c>
      <c r="F5" s="66" t="n">
        <f aca="false">D5*J5</f>
        <v>0.157022455078125</v>
      </c>
      <c r="G5" s="58" t="n">
        <v>0.63</v>
      </c>
      <c r="H5" s="67" t="n">
        <f aca="false">IF(G5=0,,G5/C5)</f>
        <v>0.158690176322418</v>
      </c>
      <c r="I5" s="68" t="n">
        <f aca="false">IF(G5=0,,G5-F5)</f>
        <v>0.472977544921875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5.03</v>
      </c>
      <c r="O5" s="53"/>
      <c r="P5" s="51" t="s">
        <v>45</v>
      </c>
      <c r="Q5" s="69" t="n">
        <f aca="false">Q3/(Q2)-1</f>
        <v>0.676666666666667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4.6</v>
      </c>
      <c r="D6" s="66" t="n">
        <f aca="false">D5*(1+J5)</f>
        <v>3.46058495507813</v>
      </c>
      <c r="E6" s="65" t="n">
        <f aca="false">C6*J6</f>
        <v>0.21317765625</v>
      </c>
      <c r="F6" s="66" t="n">
        <f aca="false">D6*J6</f>
        <v>0.160373780429906</v>
      </c>
      <c r="G6" s="58" t="n">
        <v>-0.03</v>
      </c>
      <c r="H6" s="67" t="n">
        <f aca="false">IF(G6=0,,G6/C6)</f>
        <v>-0.00652173913043478</v>
      </c>
      <c r="I6" s="68" t="n">
        <f aca="false">IF(G6=0,,G6-F6)</f>
        <v>-0.190373780429906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2.03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4.57</v>
      </c>
      <c r="D7" s="66" t="n">
        <f aca="false">D6*(1+J6)</f>
        <v>3.62095873550803</v>
      </c>
      <c r="E7" s="65" t="n">
        <f aca="false">C7*J7</f>
        <v>0.206492683007812</v>
      </c>
      <c r="F7" s="66" t="n">
        <f aca="false">D7*J7</f>
        <v>0.163610828086571</v>
      </c>
      <c r="G7" s="58" t="n">
        <v>0.03</v>
      </c>
      <c r="H7" s="67" t="n">
        <f aca="false">IF(G7=0,,G7/C7)</f>
        <v>0.00656455142231948</v>
      </c>
      <c r="I7" s="68" t="n">
        <f aca="false">IF(G7=0,,G7-F7)</f>
        <v>-0.133610828086571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0.676666666666667</v>
      </c>
      <c r="O7" s="70"/>
      <c r="P7" s="51" t="s">
        <v>47</v>
      </c>
      <c r="Q7" s="72" t="n">
        <f aca="false">SUM(I3:I395)</f>
        <v>0.908980297919683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4.6</v>
      </c>
      <c r="D8" s="66" t="n">
        <f aca="false">D7*(1+J7)</f>
        <v>3.7845695635946</v>
      </c>
      <c r="E8" s="65" t="n">
        <f aca="false">C8*J8</f>
        <v>0.202652009472656</v>
      </c>
      <c r="F8" s="66" t="n">
        <f aca="false">D8*J8</f>
        <v>0.166728397185109</v>
      </c>
      <c r="G8" s="58" t="n">
        <v>0.19</v>
      </c>
      <c r="H8" s="67" t="n">
        <f aca="false">IF(G8=0,,G8/C8)</f>
        <v>0.041304347826087</v>
      </c>
      <c r="I8" s="68" t="n">
        <f aca="false">IF(G8=0,,G8-F8)</f>
        <v>0.023271602814891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4.79</v>
      </c>
      <c r="D9" s="66" t="n">
        <f aca="false">D8*(1+J8)</f>
        <v>3.95129796077971</v>
      </c>
      <c r="E9" s="65" t="n">
        <f aca="false">C9*J9</f>
        <v>0.205746858095581</v>
      </c>
      <c r="F9" s="66" t="n">
        <f aca="false">D9*J9</f>
        <v>0.169721741300606</v>
      </c>
      <c r="G9" s="58" t="n">
        <v>0.24</v>
      </c>
      <c r="H9" s="67" t="n">
        <f aca="false">IF(G9=0,,G9/C9)</f>
        <v>0.0501043841336117</v>
      </c>
      <c r="I9" s="68" t="n">
        <f aca="false">IF(G9=0,,G9-F9)</f>
        <v>0.070278258699394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2.03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5.03</v>
      </c>
      <c r="D10" s="66" t="n">
        <f aca="false">D9*(1+J9)</f>
        <v>4.12101970208032</v>
      </c>
      <c r="E10" s="65" t="n">
        <f aca="false">C10*J10</f>
        <v>0.210654285765189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/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/>
      <c r="H3" s="59" t="n">
        <f aca="false">IF(G3=0,,G3/C3)</f>
        <v>0</v>
      </c>
      <c r="I3" s="60" t="n">
        <f aca="false">G3-F3</f>
        <v>-0.15</v>
      </c>
      <c r="J3" s="61" t="n">
        <f aca="false">Diretrizes!D4</f>
        <v>0.05</v>
      </c>
      <c r="K3" s="62"/>
      <c r="L3" s="87"/>
      <c r="M3" s="51" t="s">
        <v>41</v>
      </c>
      <c r="N3" s="86"/>
      <c r="O3" s="63"/>
      <c r="P3" s="51" t="s">
        <v>42</v>
      </c>
      <c r="Q3" s="64" t="n">
        <f aca="false">SUM(G3:G402)+Q2</f>
        <v>3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3.15</v>
      </c>
      <c r="E4" s="65" t="n">
        <f aca="false">C4*J4</f>
        <v>0</v>
      </c>
      <c r="F4" s="66" t="n">
        <f aca="false">D4*J4</f>
        <v>0.1535625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3.3035625</v>
      </c>
      <c r="E5" s="65" t="n">
        <f aca="false">C5*J5</f>
        <v>0</v>
      </c>
      <c r="F5" s="66" t="n">
        <f aca="false">D5*J5</f>
        <v>0.157022455078125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44</v>
      </c>
      <c r="N5" s="54" t="n">
        <f aca="false">N6+Q2</f>
        <v>3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3.46058495507813</v>
      </c>
      <c r="E6" s="65" t="n">
        <f aca="false">C6*J6</f>
        <v>0</v>
      </c>
      <c r="F6" s="66" t="n">
        <f aca="false">D6*J6</f>
        <v>0.160373780429906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3.62095873550803</v>
      </c>
      <c r="E7" s="65" t="n">
        <f aca="false">C7*J7</f>
        <v>0</v>
      </c>
      <c r="F7" s="66" t="n">
        <f aca="false">D7*J7</f>
        <v>0.163610828086571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-0.15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3.7845695635946</v>
      </c>
      <c r="E8" s="65" t="n">
        <f aca="false">C8*J8</f>
        <v>0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7988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2019-10-07T21:55:24Z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