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<sst xmlns="http://schemas.openxmlformats.org/spreadsheetml/2006/main" count="141" uniqueCount="55">
  <si>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</si>
  <si>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</si>
  <si>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</si>
  <si>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</si>
  <si>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</si>
  <si>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</si>
  <si>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</si>
  <si>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</si>
  <si>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</si>
  <si>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</si>
  <si>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</si>
  <si>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</si>
  <si>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</si>
  <si>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</si>
  <si>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</si>
  <si>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</si>
  <si>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</si>
  <si>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</si>
  <si>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</si>
  <si>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</si>
  <si>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</si>
  <si>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</si>
  <si>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</si>
  <si>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</si>
  <si>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</si>
  <si>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</si>
  <si>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</si>
  <si>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</si>
  <si>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</si>
  <si>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</si>
  <si>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</si>
  <si>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</si>
  <si>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</si>
  <si>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</si>
  <si>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</si>
  <si>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</si>
  <si>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</si>
  <si>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</si>
  <si>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</si>
  <si>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15-09</t>
  </si>
  <si>
    <t xml:space="preserve">Banca inicial</t>
  </si>
  <si>
    <t xml:space="preserve">Data Fim</t>
  </si>
  <si>
    <t xml:space="preserve">18-09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</si>
  <si>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</si>
  <si>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</si>
  <si>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</si>
  <si>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</si>
  <si>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</si>
  <si>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</si>
  <si>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</si>
  <si>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</si>
  <si>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21-09</t>
  </si>
  <si>
    <t xml:space="preserve">24-09</t>
  </si>
  <si>
    <t xml:space="preserve">25-09</t>
  </si>
  <si>
    <t xml:space="preserve">27-09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</si>
</sst>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6.26</v>
      </c>
      <c r="D8" s="29" t="n">
        <f aca="false">'Ciclo 2'!N5</f>
        <v>6.21</v>
      </c>
      <c r="E8" s="30" t="n">
        <f aca="false">'Ciclo 3'!N5</f>
        <v>9.49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6.26</v>
      </c>
      <c r="D9" s="25" t="n">
        <f aca="false">C10+D8</f>
        <v>9.47</v>
      </c>
      <c r="E9" s="26" t="n">
        <f aca="false">C10+D10+E8</f>
        <v>14.46</v>
      </c>
      <c r="F9" s="25" t="n">
        <f aca="false">C10+D10+E10+F8</f>
        <v>14.46</v>
      </c>
      <c r="G9" s="27" t="n">
        <f aca="false">C10+D10+E10+F10+G8</f>
        <v>17.46</v>
      </c>
      <c r="H9" s="1"/>
      <c r="I9" s="12" t="n">
        <f aca="false">SUM(C11:G11)</f>
        <v>28.5</v>
      </c>
      <c r="J9" s="12" t="n">
        <f aca="false">SUM(C10:G10)</f>
        <v>8.46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3.26</v>
      </c>
      <c r="D10" s="25" t="n">
        <f aca="false">'Ciclo 2'!Q9</f>
        <v>1.71</v>
      </c>
      <c r="E10" s="26" t="n">
        <f aca="false">'Ciclo 3'!Q9</f>
        <v>3.49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0.17</v>
      </c>
      <c r="H3" s="59" t="n">
        <f aca="false">IF(G3=0,,G3/C3)</f>
        <v>0.0566666666666667</v>
      </c>
      <c r="I3" s="60" t="n">
        <f aca="false">G3-F3</f>
        <v>0.02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6.26</v>
      </c>
    </row>
    <row r="4" customFormat="false" ht="19.5" hidden="false" customHeight="false" outlineLevel="0" collapsed="false">
      <c r="B4" s="55" t="n">
        <v>2</v>
      </c>
      <c r="C4" s="65" t="n">
        <v>3.18</v>
      </c>
      <c r="D4" s="66" t="n">
        <f aca="false">D3*(1+J3)</f>
        <v>3.15</v>
      </c>
      <c r="E4" s="65" t="n">
        <f aca="false">C4*J4</f>
        <v>0.155025</v>
      </c>
      <c r="F4" s="66" t="n">
        <f aca="false">D4*J4</f>
        <v>0.1535625</v>
      </c>
      <c r="G4" s="58" t="n">
        <v>0.17</v>
      </c>
      <c r="H4" s="67" t="n">
        <f aca="false">IF(G4=0,,G4/C4)</f>
        <v>0.0534591194968554</v>
      </c>
      <c r="I4" s="68" t="n">
        <f aca="false">IF(G4=0,,G4-F4)</f>
        <v>0.0164375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3.26</v>
      </c>
    </row>
    <row r="5" customFormat="false" ht="17.35" hidden="false" customHeight="false" outlineLevel="0" collapsed="false">
      <c r="B5" s="55" t="n">
        <v>3</v>
      </c>
      <c r="C5" s="65" t="n">
        <v>3.35</v>
      </c>
      <c r="D5" s="66" t="n">
        <f aca="false">D4*(1+J4)</f>
        <v>3.3035625</v>
      </c>
      <c r="E5" s="65" t="n">
        <f aca="false">C5*J5</f>
        <v>0.1592296875</v>
      </c>
      <c r="F5" s="66" t="n">
        <f aca="false">D5*J5</f>
        <v>0.157022455078125</v>
      </c>
      <c r="G5" s="58" t="n">
        <v>0.21</v>
      </c>
      <c r="H5" s="67" t="n">
        <f aca="false">IF(G5=0,,G5/C5)</f>
        <v>0.0626865671641791</v>
      </c>
      <c r="I5" s="68" t="n">
        <f aca="false">IF(G5=0,,G5-F5)</f>
        <v>0.052977544921875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6.26</v>
      </c>
      <c r="O5" s="53"/>
      <c r="P5" s="51" t="s">
        <v>46</v>
      </c>
      <c r="Q5" s="69" t="n">
        <f aca="false">Q3/(Q2)-1</f>
        <v>1.08666666666667</v>
      </c>
    </row>
    <row r="6" customFormat="false" ht="19.5" hidden="false" customHeight="false" outlineLevel="0" collapsed="false">
      <c r="B6" s="55" t="n">
        <v>4</v>
      </c>
      <c r="C6" s="65" t="n">
        <v>3.56</v>
      </c>
      <c r="D6" s="66" t="n">
        <f aca="false">D5*(1+J5)</f>
        <v>3.46058495507813</v>
      </c>
      <c r="E6" s="65" t="n">
        <f aca="false">C6*J6</f>
        <v>0.16498096875</v>
      </c>
      <c r="F6" s="66" t="n">
        <f aca="false">D6*J6</f>
        <v>0.160373780429906</v>
      </c>
      <c r="G6" s="58" t="n">
        <v>0.18</v>
      </c>
      <c r="H6" s="67" t="n">
        <f aca="false">IF(G6=0,,G6/C6)</f>
        <v>0.050561797752809</v>
      </c>
      <c r="I6" s="68" t="n">
        <f aca="false">IF(G6=0,,G6-F6)</f>
        <v>0.0196262195700943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3.26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v>3.74</v>
      </c>
      <c r="D7" s="66" t="n">
        <f aca="false">D6*(1+J6)</f>
        <v>3.62095873550803</v>
      </c>
      <c r="E7" s="65" t="n">
        <f aca="false">C7*J7</f>
        <v>0.168989635546875</v>
      </c>
      <c r="F7" s="66" t="n">
        <f aca="false">D7*J7</f>
        <v>0.163610828086571</v>
      </c>
      <c r="G7" s="58" t="n">
        <v>0.63</v>
      </c>
      <c r="H7" s="67" t="n">
        <f aca="false">IF(G7=0,,G7/C7)</f>
        <v>0.168449197860963</v>
      </c>
      <c r="I7" s="68" t="n">
        <f aca="false">IF(G7=0,,G7-F7)</f>
        <v>0.466389171913429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1.08666666666667</v>
      </c>
      <c r="O7" s="70"/>
      <c r="P7" s="51" t="s">
        <v>48</v>
      </c>
      <c r="Q7" s="72" t="n">
        <f aca="false">SUM(I3:I395)</f>
        <v>1.96639372496422</v>
      </c>
    </row>
    <row r="8" customFormat="false" ht="19.5" hidden="false" customHeight="false" outlineLevel="0" collapsed="false">
      <c r="B8" s="55" t="n">
        <v>6</v>
      </c>
      <c r="C8" s="65" t="n">
        <v>4.37</v>
      </c>
      <c r="D8" s="66" t="n">
        <f aca="false">D7*(1+J7)</f>
        <v>3.7845695635946</v>
      </c>
      <c r="E8" s="65" t="n">
        <f aca="false">C8*J8</f>
        <v>0.192519408999023</v>
      </c>
      <c r="F8" s="66" t="n">
        <f aca="false">D8*J8</f>
        <v>0.166728397185109</v>
      </c>
      <c r="G8" s="58" t="n">
        <v>1.14</v>
      </c>
      <c r="H8" s="67" t="n">
        <f aca="false">IF(G8=0,,G8/C8)</f>
        <v>0.260869565217391</v>
      </c>
      <c r="I8" s="68" t="n">
        <f aca="false">IF(G8=0,,G8-F8)</f>
        <v>0.973271602814891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v>5.51</v>
      </c>
      <c r="D9" s="66" t="n">
        <f aca="false">D8*(1+J8)</f>
        <v>3.95129796077971</v>
      </c>
      <c r="E9" s="65" t="n">
        <f aca="false">C9*J9</f>
        <v>0.236673316932495</v>
      </c>
      <c r="F9" s="66" t="n">
        <f aca="false">D9*J9</f>
        <v>0.169721741300606</v>
      </c>
      <c r="G9" s="58" t="n">
        <v>0.31</v>
      </c>
      <c r="H9" s="67" t="n">
        <f aca="false">IF(G9=0,,G9/C9)</f>
        <v>0.0562613430127042</v>
      </c>
      <c r="I9" s="68" t="n">
        <f aca="false">IF(G9=0,,G9-F9)</f>
        <v>0.140278258699394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3.26</v>
      </c>
    </row>
    <row r="10" customFormat="false" ht="18.75" hidden="false" customHeight="true" outlineLevel="0" collapsed="false">
      <c r="B10" s="55" t="n">
        <v>8</v>
      </c>
      <c r="C10" s="65" t="n">
        <v>5.82</v>
      </c>
      <c r="D10" s="66" t="n">
        <f aca="false">D9*(1+J9)</f>
        <v>4.12101970208032</v>
      </c>
      <c r="E10" s="65" t="n">
        <f aca="false">C10*J10</f>
        <v>0.243739153708429</v>
      </c>
      <c r="F10" s="66" t="n">
        <f aca="false">D10*J10</f>
        <v>0.172586572955467</v>
      </c>
      <c r="G10" s="58" t="n">
        <v>0.45</v>
      </c>
      <c r="H10" s="67" t="n">
        <f aca="false">IF(G10=0,,G10/C10)</f>
        <v>0.077319587628866</v>
      </c>
      <c r="I10" s="68" t="n">
        <f aca="false">IF(G10=0,,G10-F10)</f>
        <v>0.277413427044533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v>6.27</v>
      </c>
      <c r="D11" s="66" t="n">
        <f aca="false">D10*(1+J10)</f>
        <v>4.29360627503579</v>
      </c>
      <c r="E11" s="65" t="n">
        <f aca="false">C11*J11</f>
        <v>0.256020340448119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v>1</v>
      </c>
      <c r="E21" s="65" t="n">
        <f aca="false">C21*J21</f>
        <v>0</v>
      </c>
      <c r="F21" s="66" t="n">
        <f aca="false">D21*J21</f>
        <v>0.0316995492554425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NOK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D20*(1+J20)</f>
        <v>6.14661199889654</v>
      </c>
      <c r="E22" s="65" t="n">
        <f aca="false">C22*J22</f>
        <v>0</v>
      </c>
      <c r="F22" s="66" t="n">
        <f aca="false">D22*J22</f>
        <v>0.189973709067787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6.33658570796433</v>
      </c>
      <c r="E23" s="65" t="n">
        <f aca="false">C23*J23</f>
        <v>0</v>
      </c>
      <c r="F23" s="66" t="n">
        <f aca="false">D23*J23</f>
        <v>0.190949107042126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6.52753481500646</v>
      </c>
      <c r="E24" s="65" t="n">
        <f aca="false">C24*J24</f>
        <v>0</v>
      </c>
      <c r="F24" s="66" t="n">
        <f aca="false">D24*J24</f>
        <v>0.191785659741275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6.71932047474773</v>
      </c>
      <c r="E25" s="65" t="n">
        <f aca="false">C25*J25</f>
        <v>0</v>
      </c>
      <c r="F25" s="66" t="n">
        <f aca="false">D25*J25</f>
        <v>0.192485005919459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6.91180548066719</v>
      </c>
      <c r="E26" s="65" t="n">
        <f aca="false">C26*J26</f>
        <v>0</v>
      </c>
      <c r="F26" s="66" t="n">
        <f aca="false">D26*J26</f>
        <v>0.193049051725362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7.10485453239255</v>
      </c>
      <c r="E27" s="65" t="n">
        <f aca="false">C27*J27</f>
        <v>0</v>
      </c>
      <c r="F27" s="66" t="n">
        <f aca="false">D27*J27</f>
        <v>0.19347995225161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7.29833448464416</v>
      </c>
      <c r="E28" s="65" t="n">
        <f aca="false">C28*J28</f>
        <v>0</v>
      </c>
      <c r="F28" s="66" t="n">
        <f aca="false">D28*J28</f>
        <v>0.193780093053006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7.49211457769717</v>
      </c>
      <c r="E29" s="65" t="n">
        <f aca="false">C29*J29</f>
        <v>0</v>
      </c>
      <c r="F29" s="66" t="n">
        <f aca="false">D29*J29</f>
        <v>0.193952071737392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7.68606664943456</v>
      </c>
      <c r="E30" s="65" t="n">
        <f aca="false">C30*J30</f>
        <v>0</v>
      </c>
      <c r="F30" s="66" t="n">
        <f aca="false">D30*J30</f>
        <v>0.193998679724145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7.88006532915871</v>
      </c>
      <c r="E31" s="65" t="n">
        <f aca="false">C31*J31</f>
        <v>0</v>
      </c>
      <c r="F31" s="66" t="n">
        <f aca="false">D31*J31</f>
        <v>0.193922884256609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8.07398821341532</v>
      </c>
      <c r="E32" s="65" t="n">
        <f aca="false">C32*J32</f>
        <v>0</v>
      </c>
      <c r="F32" s="66" t="n">
        <f aca="false">D32*J32</f>
        <v>0.193727810746128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8.26771602416144</v>
      </c>
      <c r="E33" s="65" t="n">
        <f aca="false">C33*J33</f>
        <v>0</v>
      </c>
      <c r="F33" s="66" t="n">
        <f aca="false">D33*J33</f>
        <v>0.193416725516882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8.46113274967832</v>
      </c>
      <c r="E34" s="65" t="n">
        <f aca="false">C34*J34</f>
        <v>0</v>
      </c>
      <c r="F34" s="66" t="n">
        <f aca="false">D34*J34</f>
        <v>0.19299301901254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8.65412576869086</v>
      </c>
      <c r="E35" s="65" t="n">
        <f aca="false">C35*J35</f>
        <v>0</v>
      </c>
      <c r="F35" s="66" t="n">
        <f aca="false">D35*J35</f>
        <v>0.19246018951782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8.84658595820869</v>
      </c>
      <c r="E36" s="65" t="n">
        <f aca="false">C36*J36</f>
        <v>0</v>
      </c>
      <c r="F36" s="66" t="n">
        <f aca="false">D36*J36</f>
        <v>0.191821827440472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9.03840778564916</v>
      </c>
      <c r="E37" s="65" t="n">
        <f aca="false">C37*J37</f>
        <v>0</v>
      </c>
      <c r="F37" s="66" t="n">
        <f aca="false">D37*J37</f>
        <v>0.191081600191992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9.22948938584115</v>
      </c>
      <c r="E38" s="65" t="n">
        <f aca="false">C38*J38</f>
        <v>0</v>
      </c>
      <c r="F38" s="66" t="n">
        <f aca="false">D38*J38</f>
        <v>0.19024323769853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9.41973262353968</v>
      </c>
      <c r="E39" s="65" t="n">
        <f aca="false">C39*J39</f>
        <v>0</v>
      </c>
      <c r="F39" s="66" t="n">
        <f aca="false">D39*J39</f>
        <v>0.189310518567058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9.60904314210674</v>
      </c>
      <c r="E40" s="65" t="n">
        <f aca="false">C40*J40</f>
        <v>0</v>
      </c>
      <c r="F40" s="66" t="n">
        <f aca="false">D40*J40</f>
        <v>0.18828725692586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9.7973303990326</v>
      </c>
      <c r="E41" s="65" t="n">
        <f aca="false">C41*J41</f>
        <v>0</v>
      </c>
      <c r="F41" s="66" t="n">
        <f aca="false">D41*J41</f>
        <v>0.187177289952837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9.98450768898543</v>
      </c>
      <c r="E42" s="65" t="n">
        <f aca="false">C42*J42</f>
        <v>0</v>
      </c>
      <c r="F42" s="66" t="n">
        <f aca="false">D42*J42</f>
        <v>0.185984466099973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10.1704921550854</v>
      </c>
      <c r="E43" s="65" t="n">
        <f aca="false">C43*J43</f>
        <v>0</v>
      </c>
      <c r="F43" s="66" t="n">
        <f aca="false">D43*J43</f>
        <v>0.184712634017611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10.355204789103</v>
      </c>
      <c r="E44" s="65" t="n">
        <f aca="false">C44*J44</f>
        <v>0</v>
      </c>
      <c r="F44" s="66" t="n">
        <f aca="false">D44*J44</f>
        <v>0.183365632177872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10.5385704212809</v>
      </c>
      <c r="E45" s="65" t="n">
        <f aca="false">C45*J45</f>
        <v>0</v>
      </c>
      <c r="F45" s="66" t="n">
        <f aca="false">D45*J45</f>
        <v>0.181947279192695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10.7205177004736</v>
      </c>
      <c r="E46" s="65" t="n">
        <f aca="false">C46*J46</f>
        <v>0</v>
      </c>
      <c r="F46" s="66" t="n">
        <f aca="false">D46*J46</f>
        <v>0.180461364818464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10.9009790652921</v>
      </c>
      <c r="E47" s="65" t="n">
        <f aca="false">C47*J47</f>
        <v>0</v>
      </c>
      <c r="F47" s="66" t="n">
        <f aca="false">D47*J47</f>
        <v>0.1789116416361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11.0798907069281</v>
      </c>
      <c r="E48" s="65" t="n">
        <f aca="false">C48*J48</f>
        <v>0</v>
      </c>
      <c r="F48" s="66" t="n">
        <f aca="false">D48*J48</f>
        <v>0.177301817392783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11.2571925243209</v>
      </c>
      <c r="E49" s="65" t="n">
        <f aca="false">C49*J49</f>
        <v>0</v>
      </c>
      <c r="F49" s="66" t="n">
        <f aca="false">D49*J49</f>
        <v>0.175635547989039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11.43282807231</v>
      </c>
      <c r="E50" s="65" t="n">
        <f aca="false">C50*J50</f>
        <v>0</v>
      </c>
      <c r="F50" s="66" t="n">
        <f aca="false">D50*J50</f>
        <v>0.17391643109294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11.6067445034029</v>
      </c>
      <c r="E51" s="65" t="n">
        <f aca="false">C51*J51</f>
        <v>0</v>
      </c>
      <c r="F51" s="66" t="n">
        <f aca="false">D51*J51</f>
        <v>0.172148000361365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11.7788925037643</v>
      </c>
      <c r="E52" s="83" t="n">
        <f aca="false">C52*J52</f>
        <v>0</v>
      </c>
      <c r="F52" s="82" t="n">
        <f aca="false">D52*J52</f>
        <v>0.170333720246879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6" t="s">
        <v>51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0.31</v>
      </c>
      <c r="H3" s="59" t="n">
        <f aca="false">IF(G3=0,,G3/C3)</f>
        <v>0.103333333333333</v>
      </c>
      <c r="I3" s="60" t="n">
        <f aca="false">G3-F3</f>
        <v>0.16</v>
      </c>
      <c r="J3" s="61" t="n">
        <f aca="false">Diretrizes!D4</f>
        <v>0.05</v>
      </c>
      <c r="K3" s="62"/>
      <c r="L3" s="87"/>
      <c r="M3" s="51" t="s">
        <v>41</v>
      </c>
      <c r="N3" s="86" t="s">
        <v>52</v>
      </c>
      <c r="O3" s="63"/>
      <c r="P3" s="51" t="s">
        <v>43</v>
      </c>
      <c r="Q3" s="64" t="n">
        <f aca="false">SUM(G3:G402)+Q2</f>
        <v>6.21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3.31</v>
      </c>
      <c r="D4" s="66" t="n">
        <f aca="false">D3*(1+J3)</f>
        <v>3.15</v>
      </c>
      <c r="E4" s="65" t="n">
        <f aca="false">C4*J4</f>
        <v>0.1613625</v>
      </c>
      <c r="F4" s="66" t="n">
        <f aca="false">D4*J4</f>
        <v>0.1535625</v>
      </c>
      <c r="G4" s="58" t="n">
        <v>0.39</v>
      </c>
      <c r="H4" s="67" t="n">
        <f aca="false">IF(G4=0,,G4/C4)</f>
        <v>0.117824773413897</v>
      </c>
      <c r="I4" s="68" t="n">
        <f aca="false">IF(G4=0,,G4-F4)</f>
        <v>0.2364375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7"/>
      <c r="M4" s="63"/>
      <c r="N4" s="63"/>
      <c r="O4" s="53"/>
      <c r="P4" s="51" t="s">
        <v>44</v>
      </c>
      <c r="Q4" s="64" t="n">
        <f aca="false">Q3-Q2</f>
        <v>3.21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3.7</v>
      </c>
      <c r="D5" s="66" t="n">
        <f aca="false">D4*(1+J4)</f>
        <v>3.3035625</v>
      </c>
      <c r="E5" s="65" t="n">
        <f aca="false">C5*J5</f>
        <v>0.175865625</v>
      </c>
      <c r="F5" s="66" t="n">
        <f aca="false">D5*J5</f>
        <v>0.157022455078125</v>
      </c>
      <c r="G5" s="58" t="n">
        <v>0.26</v>
      </c>
      <c r="H5" s="67" t="n">
        <f aca="false">IF(G5=0,,G5/C5)</f>
        <v>0.0702702702702703</v>
      </c>
      <c r="I5" s="68" t="n">
        <f aca="false">IF(G5=0,,G5-F5)</f>
        <v>0.102977544921875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7"/>
      <c r="M5" s="51" t="s">
        <v>45</v>
      </c>
      <c r="N5" s="54" t="n">
        <f aca="false">N6+Q2</f>
        <v>6.21</v>
      </c>
      <c r="O5" s="53"/>
      <c r="P5" s="51" t="s">
        <v>46</v>
      </c>
      <c r="Q5" s="69" t="n">
        <f aca="false">Q3/(Q2)-1</f>
        <v>1.07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3.96</v>
      </c>
      <c r="D6" s="66" t="n">
        <f aca="false">D5*(1+J5)</f>
        <v>3.46058495507813</v>
      </c>
      <c r="E6" s="65" t="n">
        <f aca="false">C6*J6</f>
        <v>0.18351815625</v>
      </c>
      <c r="F6" s="66" t="n">
        <f aca="false">D6*J6</f>
        <v>0.160373780429906</v>
      </c>
      <c r="G6" s="58" t="n">
        <v>0.22</v>
      </c>
      <c r="H6" s="67" t="n">
        <f aca="false">IF(G6=0,,G6/C6)</f>
        <v>0.0555555555555556</v>
      </c>
      <c r="I6" s="68" t="n">
        <f aca="false">IF(G6=0,,G6-F6)</f>
        <v>0.059626219570094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7"/>
      <c r="M6" s="51" t="s">
        <v>47</v>
      </c>
      <c r="N6" s="64" t="n">
        <f aca="false">SUM(G3:G25)</f>
        <v>3.21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4.18</v>
      </c>
      <c r="D7" s="66" t="n">
        <f aca="false">D6*(1+J6)</f>
        <v>3.62095873550803</v>
      </c>
      <c r="E7" s="65" t="n">
        <f aca="false">C7*J7</f>
        <v>0.188870769140625</v>
      </c>
      <c r="F7" s="66" t="n">
        <f aca="false">D7*J7</f>
        <v>0.163610828086571</v>
      </c>
      <c r="G7" s="58" t="n">
        <v>0.46</v>
      </c>
      <c r="H7" s="67" t="n">
        <f aca="false">IF(G7=0,,G7/C7)</f>
        <v>0.110047846889952</v>
      </c>
      <c r="I7" s="68" t="n">
        <f aca="false">IF(G7=0,,G7-F7)</f>
        <v>0.296389171913429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7"/>
      <c r="M7" s="51" t="s">
        <v>46</v>
      </c>
      <c r="N7" s="69" t="n">
        <f aca="false">N5/Q2-1</f>
        <v>1.07</v>
      </c>
      <c r="O7" s="70"/>
      <c r="P7" s="51" t="s">
        <v>48</v>
      </c>
      <c r="Q7" s="72" t="n">
        <f aca="false">SUM(I3:I402)</f>
        <v>0.639556072343034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4.64</v>
      </c>
      <c r="D8" s="66" t="n">
        <f aca="false">D7*(1+J7)</f>
        <v>3.7845695635946</v>
      </c>
      <c r="E8" s="65" t="n">
        <f aca="false">C8*J8</f>
        <v>0.204414200859375</v>
      </c>
      <c r="F8" s="66" t="n">
        <f aca="false">D8*J8</f>
        <v>0.166728397185108</v>
      </c>
      <c r="G8" s="58" t="n">
        <v>0.82</v>
      </c>
      <c r="H8" s="67" t="n">
        <f aca="false">IF(G8=0,,G8/C8)</f>
        <v>0.176724137931035</v>
      </c>
      <c r="I8" s="68" t="n">
        <f aca="false">IF(G8=0,,G8-F8)</f>
        <v>0.653271602814892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7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5.46</v>
      </c>
      <c r="D9" s="66" t="n">
        <f aca="false">D8*(1+J8)</f>
        <v>3.95129796077971</v>
      </c>
      <c r="E9" s="65" t="n">
        <f aca="false">C9*J9</f>
        <v>0.234525646179931</v>
      </c>
      <c r="F9" s="66" t="n">
        <f aca="false">D9*J9</f>
        <v>0.169721741300606</v>
      </c>
      <c r="G9" s="58" t="n">
        <v>-2.11</v>
      </c>
      <c r="H9" s="67" t="n">
        <f aca="false">IF(G9=0,,G9/C9)</f>
        <v>-0.386446886446886</v>
      </c>
      <c r="I9" s="68" t="n">
        <f aca="false">IF(G9=0,,G9-F9)</f>
        <v>-2.27972174130061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7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1.71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3.35</v>
      </c>
      <c r="D10" s="66" t="n">
        <f aca="false">D9*(1+J9)</f>
        <v>4.12101970208032</v>
      </c>
      <c r="E10" s="65" t="n">
        <f aca="false">C10*J10</f>
        <v>0.140296591911209</v>
      </c>
      <c r="F10" s="66" t="n">
        <f aca="false">D10*J10</f>
        <v>0.172586572955467</v>
      </c>
      <c r="G10" s="58" t="n">
        <v>0.16</v>
      </c>
      <c r="H10" s="67" t="n">
        <f aca="false">IF(G10=0,,G10/C10)</f>
        <v>0.0477611940298507</v>
      </c>
      <c r="I10" s="68" t="n">
        <f aca="false">IF(G10=0,,G10-F10)</f>
        <v>-0.012586572955467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3.51</v>
      </c>
      <c r="D11" s="66" t="n">
        <f aca="false">D10*(1+J10)</f>
        <v>4.29360627503578</v>
      </c>
      <c r="E11" s="65" t="n">
        <f aca="false">C11*J11</f>
        <v>0.143322391542727</v>
      </c>
      <c r="F11" s="66" t="n">
        <f aca="false">D11*J11</f>
        <v>0.175319065436179</v>
      </c>
      <c r="G11" s="58" t="n">
        <v>0.53</v>
      </c>
      <c r="H11" s="67" t="n">
        <f aca="false">IF(G11=0,,G11/C11)</f>
        <v>0.150997150997151</v>
      </c>
      <c r="I11" s="68" t="n">
        <f aca="false">IF(G11=0,,G11-F11)</f>
        <v>0.354680934563821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4.04</v>
      </c>
      <c r="D12" s="66" t="n">
        <f aca="false">D11*(1+J11)</f>
        <v>4.46892534047196</v>
      </c>
      <c r="E12" s="65" t="n">
        <f aca="false">C12*J12</f>
        <v>0.160839572731283</v>
      </c>
      <c r="F12" s="66" t="n">
        <f aca="false">D12*J12</f>
        <v>0.17791585206176</v>
      </c>
      <c r="G12" s="58" t="n">
        <v>0.16</v>
      </c>
      <c r="H12" s="67" t="n">
        <f aca="false">IF(G12=0,,G12/C12)</f>
        <v>0.0396039603960396</v>
      </c>
      <c r="I12" s="68" t="n">
        <f aca="false">IF(G12=0,,G12-F12)</f>
        <v>-0.01791585206176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4.2</v>
      </c>
      <c r="D13" s="66" t="n">
        <f aca="false">D12*(1+J12)</f>
        <v>4.64684119253372</v>
      </c>
      <c r="E13" s="65" t="n">
        <f aca="false">C13*J13</f>
        <v>0.163029220379852</v>
      </c>
      <c r="F13" s="66" t="n">
        <f aca="false">D13*J13</f>
        <v>0.180374023058989</v>
      </c>
      <c r="G13" s="58" t="n">
        <v>0.38</v>
      </c>
      <c r="H13" s="67" t="n">
        <f aca="false">IF(G13=0,,G13/C13)</f>
        <v>0.0904761904761905</v>
      </c>
      <c r="I13" s="68" t="n">
        <f aca="false">IF(G13=0,,G13-F13)</f>
        <v>0.199625976941011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4.58</v>
      </c>
      <c r="D14" s="66" t="n">
        <f aca="false">D13*(1+J13)</f>
        <v>4.82721521559271</v>
      </c>
      <c r="E14" s="65" t="n">
        <f aca="false">C14*J14</f>
        <v>0.173334996096721</v>
      </c>
      <c r="F14" s="66" t="n">
        <f aca="false">D14*J14</f>
        <v>0.182691120208034</v>
      </c>
      <c r="G14" s="58" t="n">
        <v>0.17</v>
      </c>
      <c r="H14" s="67" t="n">
        <f aca="false">IF(G14=0,,G14/C14)</f>
        <v>0.037117903930131</v>
      </c>
      <c r="I14" s="68" t="n">
        <f aca="false">IF(G14=0,,G14-F14)</f>
        <v>-0.012691120208034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4.75</v>
      </c>
      <c r="D15" s="66" t="n">
        <f aca="false">D14*(1+J14)</f>
        <v>5.00990633580075</v>
      </c>
      <c r="E15" s="65" t="n">
        <f aca="false">C15*J15</f>
        <v>0.17527460713383</v>
      </c>
      <c r="F15" s="66" t="n">
        <f aca="false">D15*J15</f>
        <v>0.184865129428371</v>
      </c>
      <c r="G15" s="58" t="n">
        <v>0.22</v>
      </c>
      <c r="H15" s="67" t="n">
        <f aca="false">IF(G15=0,,G15/C15)</f>
        <v>0.0463157894736842</v>
      </c>
      <c r="I15" s="68" t="n">
        <f aca="false">IF(G15=0,,G15-F15)</f>
        <v>0.035134870571629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4.97</v>
      </c>
      <c r="D16" s="66" t="n">
        <f aca="false">D15*(1+J15)</f>
        <v>5.19477146522912</v>
      </c>
      <c r="E16" s="65" t="n">
        <f aca="false">C16*J16</f>
        <v>0.178807774214475</v>
      </c>
      <c r="F16" s="66" t="n">
        <f aca="false">D16*J16</f>
        <v>0.18689447147897</v>
      </c>
      <c r="G16" s="58" t="n">
        <v>0.47</v>
      </c>
      <c r="H16" s="67" t="n">
        <f aca="false">IF(G16=0,,G16/C16)</f>
        <v>0.0945674044265594</v>
      </c>
      <c r="I16" s="68" t="n">
        <f aca="false">IF(G16=0,,G16-F16)</f>
        <v>0.28310552852103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5.44</v>
      </c>
      <c r="D17" s="66" t="n">
        <f aca="false">D16*(1+J16)</f>
        <v>5.38166593670809</v>
      </c>
      <c r="E17" s="65" t="n">
        <f aca="false">C17*J17</f>
        <v>0.190824232280397</v>
      </c>
      <c r="F17" s="66" t="n">
        <f aca="false">D17*J17</f>
        <v>0.188777990948876</v>
      </c>
      <c r="G17" s="58" t="n">
        <v>0.77</v>
      </c>
      <c r="H17" s="67" t="n">
        <f aca="false">IF(G17=0,,G17/C17)</f>
        <v>0.141544117647059</v>
      </c>
      <c r="I17" s="68" t="n">
        <f aca="false">IF(G17=0,,G17-F17)</f>
        <v>0.581222009051124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6.21</v>
      </c>
      <c r="D18" s="66" t="n">
        <f aca="false">D17*(1+J17)</f>
        <v>5.57044392765696</v>
      </c>
      <c r="E18" s="65" t="n">
        <f aca="false">C18*J18</f>
        <v>0.212388422867598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2" t="n">
        <f aca="false">D52*J52</f>
        <v>0.175733222401707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 t="s">
        <v>53</v>
      </c>
      <c r="O2" s="53"/>
      <c r="P2" s="51" t="s">
        <v>40</v>
      </c>
      <c r="Q2" s="54" t="n">
        <f aca="false">Diretrizes!E3</f>
        <v>4.5</v>
      </c>
    </row>
    <row r="3" customFormat="false" ht="19.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 t="n">
        <v>0.97</v>
      </c>
      <c r="H3" s="59" t="n">
        <f aca="false">IF(G3=0,,G3/C3)</f>
        <v>0.215555555555556</v>
      </c>
      <c r="I3" s="60" t="n">
        <f aca="false">G3-F3</f>
        <v>0.745</v>
      </c>
      <c r="J3" s="61" t="n">
        <f aca="false">Diretrizes!E4</f>
        <v>0.05</v>
      </c>
      <c r="K3" s="62"/>
      <c r="L3" s="62"/>
      <c r="M3" s="51" t="s">
        <v>41</v>
      </c>
      <c r="N3" s="88" t="s">
        <v>54</v>
      </c>
      <c r="O3" s="63"/>
      <c r="P3" s="51" t="s">
        <v>43</v>
      </c>
      <c r="Q3" s="64" t="n">
        <f aca="false">SUM(G3:G401)+Q2</f>
        <v>9.49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5.47</v>
      </c>
      <c r="D4" s="66" t="n">
        <f aca="false">D3*(1+J3)</f>
        <v>4.725</v>
      </c>
      <c r="E4" s="65" t="n">
        <f aca="false">C4*J4</f>
        <v>0.2666625</v>
      </c>
      <c r="F4" s="66" t="n">
        <f aca="false">D4*J4</f>
        <v>0.23034375</v>
      </c>
      <c r="G4" s="58" t="n">
        <v>0.3</v>
      </c>
      <c r="H4" s="67" t="n">
        <f aca="false">IF(G4=0,,G4/C4)</f>
        <v>0.0548446069469835</v>
      </c>
      <c r="I4" s="68" t="n">
        <f aca="false">IF(G4=0,,G4-F4)</f>
        <v>0.06965625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4.99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5.77</v>
      </c>
      <c r="D5" s="66" t="n">
        <f aca="false">D4*(1+J4)</f>
        <v>4.95534375</v>
      </c>
      <c r="E5" s="65" t="n">
        <f aca="false">C5*J5</f>
        <v>0.2742553125</v>
      </c>
      <c r="F5" s="66" t="n">
        <f aca="false">D5*J5</f>
        <v>0.235533682617188</v>
      </c>
      <c r="G5" s="58" t="n">
        <v>0.57</v>
      </c>
      <c r="H5" s="67" t="n">
        <f aca="false">IF(G5=0,,G5/C5)</f>
        <v>0.098786828422877</v>
      </c>
      <c r="I5" s="68" t="n">
        <f aca="false">IF(G5=0,,G5-F5)</f>
        <v>0.334466317382812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9.49</v>
      </c>
      <c r="O5" s="53"/>
      <c r="P5" s="51" t="s">
        <v>46</v>
      </c>
      <c r="Q5" s="69" t="n">
        <f aca="false">Q3/(Q2)-1</f>
        <v>1.10888888888889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6.34</v>
      </c>
      <c r="D6" s="66" t="n">
        <f aca="false">D5*(1+J5)</f>
        <v>5.19087743261719</v>
      </c>
      <c r="E6" s="65" t="n">
        <f aca="false">C6*J6</f>
        <v>0.293814421875</v>
      </c>
      <c r="F6" s="66" t="n">
        <f aca="false">D6*J6</f>
        <v>0.240560670644859</v>
      </c>
      <c r="G6" s="58" t="n">
        <v>0.2</v>
      </c>
      <c r="H6" s="67" t="n">
        <f aca="false">IF(G6=0,,G6/C6)</f>
        <v>0.0315457413249211</v>
      </c>
      <c r="I6" s="68" t="n">
        <f aca="false">IF(G6=0,,G6-F6)</f>
        <v>-0.040560670644859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4.99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6.54</v>
      </c>
      <c r="D7" s="66" t="n">
        <f aca="false">D6*(1+J6)</f>
        <v>5.43143810326205</v>
      </c>
      <c r="E7" s="65" t="n">
        <f aca="false">C7*J7</f>
        <v>0.295505940234375</v>
      </c>
      <c r="F7" s="66" t="n">
        <f aca="false">D7*J7</f>
        <v>0.245416242129856</v>
      </c>
      <c r="G7" s="58" t="n">
        <v>0.17</v>
      </c>
      <c r="H7" s="67" t="n">
        <f aca="false">IF(G7=0,,G7/C7)</f>
        <v>0.0259938837920489</v>
      </c>
      <c r="I7" s="68" t="n">
        <f aca="false">IF(G7=0,,G7-F7)</f>
        <v>-0.075416242129856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1.10888888888889</v>
      </c>
      <c r="O7" s="70"/>
      <c r="P7" s="51" t="s">
        <v>48</v>
      </c>
      <c r="Q7" s="72" t="n">
        <f aca="false">SUM(I3:I401)</f>
        <v>2.78661198929206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6.71</v>
      </c>
      <c r="D8" s="66" t="n">
        <f aca="false">D7*(1+J7)</f>
        <v>5.6768543453919</v>
      </c>
      <c r="E8" s="65" t="n">
        <f aca="false">C8*J8</f>
        <v>0.29560760512207</v>
      </c>
      <c r="F8" s="66" t="n">
        <f aca="false">D8*J8</f>
        <v>0.250092595777663</v>
      </c>
      <c r="G8" s="58" t="n">
        <v>0.3</v>
      </c>
      <c r="H8" s="67" t="n">
        <f aca="false">IF(G8=0,,G8/C8)</f>
        <v>0.0447093889716841</v>
      </c>
      <c r="I8" s="68" t="n">
        <f aca="false">IF(G8=0,,G8-F8)</f>
        <v>0.049907404222337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7.01</v>
      </c>
      <c r="D9" s="66" t="n">
        <f aca="false">D8*(1+J8)</f>
        <v>5.92694694116957</v>
      </c>
      <c r="E9" s="65" t="n">
        <f aca="false">C9*J9</f>
        <v>0.301103439509399</v>
      </c>
      <c r="F9" s="66" t="n">
        <f aca="false">D9*J9</f>
        <v>0.254582611950909</v>
      </c>
      <c r="G9" s="58" t="n">
        <v>0.84</v>
      </c>
      <c r="H9" s="67" t="n">
        <f aca="false">IF(G9=0,,G9/C9)</f>
        <v>0.119828815977175</v>
      </c>
      <c r="I9" s="68" t="n">
        <f aca="false">IF(G9=0,,G9-F9)</f>
        <v>0.585417388049091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3.49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7.85</v>
      </c>
      <c r="D10" s="66" t="n">
        <f aca="false">D9*(1+J9)</f>
        <v>6.18152955312048</v>
      </c>
      <c r="E10" s="65" t="n">
        <f aca="false">C10*J10</f>
        <v>0.328754700448654</v>
      </c>
      <c r="F10" s="66" t="n">
        <f aca="false">D10*J10</f>
        <v>0.258879859433201</v>
      </c>
      <c r="G10" s="58" t="n">
        <v>0.16</v>
      </c>
      <c r="H10" s="67" t="n">
        <f aca="false">IF(G10=0,,G10/C10)</f>
        <v>0.0203821656050955</v>
      </c>
      <c r="I10" s="68" t="n">
        <f aca="false">IF(G10=0,,G10-F10)</f>
        <v>-0.098879859433201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8.01</v>
      </c>
      <c r="D11" s="66" t="n">
        <f aca="false">D10*(1+J10)</f>
        <v>6.44040941255368</v>
      </c>
      <c r="E11" s="65" t="n">
        <f aca="false">C11*J11</f>
        <v>0.327069047366736</v>
      </c>
      <c r="F11" s="66" t="n">
        <f aca="false">D11*J11</f>
        <v>0.262978598154268</v>
      </c>
      <c r="G11" s="58" t="n">
        <v>1.48</v>
      </c>
      <c r="H11" s="67" t="n">
        <f aca="false">IF(G11=0,,G11/C11)</f>
        <v>0.184769038701623</v>
      </c>
      <c r="I11" s="68" t="n">
        <f aca="false">IF(G11=0,,G11-F11)</f>
        <v>1.21702140184573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9.49</v>
      </c>
      <c r="D12" s="66" t="n">
        <f aca="false">D11*(1+J11)</f>
        <v>6.70338801070794</v>
      </c>
      <c r="E12" s="65" t="n">
        <f aca="false">C12*J12</f>
        <v>0.3778137488168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18.2284171302929</v>
      </c>
      <c r="E52" s="83" t="n">
        <f aca="false">C52*J52</f>
        <v>0</v>
      </c>
      <c r="F52" s="82" t="n">
        <f aca="false">D52*J52</f>
        <v>0.263599833602561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Diretrizes!F3</f>
        <v>6</v>
      </c>
    </row>
    <row r="3" customFormat="false" ht="19.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 t="n">
        <v>0</v>
      </c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f aca="false">SUM(G3:G402)+Q2</f>
        <v>6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24.3045561737238</v>
      </c>
      <c r="E52" s="83" t="n">
        <f aca="false">C52*J52</f>
        <v>0</v>
      </c>
      <c r="F52" s="82" t="n">
        <f aca="false">D52*J52</f>
        <v>0.351466444803415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89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36.4568342605857</v>
      </c>
      <c r="E52" s="83" t="n">
        <f aca="false">C52*J52</f>
        <v>0</v>
      </c>
      <c r="F52" s="82" t="n">
        <f aca="false">D52*J52</f>
        <v>0.527199667205122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5760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2019-09-27T00:08:11Z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