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<sst xmlns="http://schemas.openxmlformats.org/spreadsheetml/2006/main" count="138" uniqueCount="52">
  <si>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</si>
  <si>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</si>
  <si>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</si>
  <si>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</si>
  <si>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</si>
  <si>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</si>
  <si>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</si>
  <si>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</si>
  <si>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</si>
  <si>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</si>
  <si>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</si>
  <si>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</si>
  <si>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</si>
  <si>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</si>
  <si>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</si>
  <si>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</si>
  <si>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</si>
  <si>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</si>
  <si>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</si>
  <si>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</si>
  <si>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</si>
  <si>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</si>
  <si>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</si>
  <si>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</si>
  <si>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</si>
  <si>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</si>
  <si>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</si>
  <si>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</si>
  <si>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</si>
  <si>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</si>
  <si>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</si>
  <si>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</si>
  <si>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</si>
  <si>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</si>
  <si>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</si>
  <si>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</si>
  <si>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</si>
  <si>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</si>
  <si>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</si>
  <si>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15-09</t>
  </si>
  <si>
    <t xml:space="preserve">Banca inicial</t>
  </si>
  <si>
    <t xml:space="preserve">Data Fim</t>
  </si>
  <si>
    <t xml:space="preserve">18-09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</si>
  <si>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</si>
  <si>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</si>
  <si>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</si>
  <si>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</si>
  <si>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</si>
  <si>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</si>
  <si>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</si>
  <si>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</si>
  <si>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21-09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</si>
</sst>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6.26</v>
      </c>
      <c r="D8" s="29" t="n">
        <f aca="false">'Ciclo 2'!N5</f>
        <v>5.44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6.26</v>
      </c>
      <c r="D9" s="25" t="n">
        <f aca="false">C10+D8</f>
        <v>8.7</v>
      </c>
      <c r="E9" s="26" t="n">
        <f aca="false">C10+D10+E8</f>
        <v>8.7</v>
      </c>
      <c r="F9" s="25" t="n">
        <f aca="false">C10+D10+E10+F8</f>
        <v>10.2</v>
      </c>
      <c r="G9" s="27" t="n">
        <f aca="false">C10+D10+E10+F10+G8</f>
        <v>13.2</v>
      </c>
      <c r="H9" s="1"/>
      <c r="I9" s="12" t="n">
        <f aca="false">SUM(C11:G11)</f>
        <v>28.5</v>
      </c>
      <c r="J9" s="12" t="n">
        <f aca="false">SUM(C10:G10)</f>
        <v>4.2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3.26</v>
      </c>
      <c r="D10" s="25" t="n">
        <f aca="false">'Ciclo 2'!Q9</f>
        <v>0.94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0.17</v>
      </c>
      <c r="H3" s="59" t="n">
        <f aca="false">IF(G3=0,,G3/C3)</f>
        <v>0.0566666666666667</v>
      </c>
      <c r="I3" s="60" t="n">
        <f aca="false">G3-F3</f>
        <v>0.02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6.26</v>
      </c>
    </row>
    <row r="4" customFormat="false" ht="19.5" hidden="false" customHeight="false" outlineLevel="0" collapsed="false">
      <c r="B4" s="55" t="n">
        <v>2</v>
      </c>
      <c r="C4" s="65" t="n">
        <v>3.18</v>
      </c>
      <c r="D4" s="66" t="n">
        <f aca="false">D3*(1+J3)</f>
        <v>3.15</v>
      </c>
      <c r="E4" s="65" t="n">
        <f aca="false">C4*J4</f>
        <v>0.155025</v>
      </c>
      <c r="F4" s="66" t="n">
        <f aca="false">D4*J4</f>
        <v>0.1535625</v>
      </c>
      <c r="G4" s="58" t="n">
        <v>0.17</v>
      </c>
      <c r="H4" s="67" t="n">
        <f aca="false">IF(G4=0,,G4/C4)</f>
        <v>0.0534591194968554</v>
      </c>
      <c r="I4" s="68" t="n">
        <f aca="false">IF(G4=0,,G4-F4)</f>
        <v>0.0164375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3.26</v>
      </c>
    </row>
    <row r="5" customFormat="false" ht="17.35" hidden="false" customHeight="false" outlineLevel="0" collapsed="false">
      <c r="B5" s="55" t="n">
        <v>3</v>
      </c>
      <c r="C5" s="65" t="n">
        <v>3.35</v>
      </c>
      <c r="D5" s="66" t="n">
        <f aca="false">D4*(1+J4)</f>
        <v>3.3035625</v>
      </c>
      <c r="E5" s="65" t="n">
        <f aca="false">C5*J5</f>
        <v>0.1592296875</v>
      </c>
      <c r="F5" s="66" t="n">
        <f aca="false">D5*J5</f>
        <v>0.157022455078125</v>
      </c>
      <c r="G5" s="58" t="n">
        <v>0.21</v>
      </c>
      <c r="H5" s="67" t="n">
        <f aca="false">IF(G5=0,,G5/C5)</f>
        <v>0.0626865671641791</v>
      </c>
      <c r="I5" s="68" t="n">
        <f aca="false">IF(G5=0,,G5-F5)</f>
        <v>0.052977544921875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6.26</v>
      </c>
      <c r="O5" s="53"/>
      <c r="P5" s="51" t="s">
        <v>46</v>
      </c>
      <c r="Q5" s="69" t="n">
        <f aca="false">Q3/(Q2)-1</f>
        <v>1.08666666666667</v>
      </c>
    </row>
    <row r="6" customFormat="false" ht="19.5" hidden="false" customHeight="false" outlineLevel="0" collapsed="false">
      <c r="B6" s="55" t="n">
        <v>4</v>
      </c>
      <c r="C6" s="65" t="n">
        <v>3.56</v>
      </c>
      <c r="D6" s="66" t="n">
        <f aca="false">D5*(1+J5)</f>
        <v>3.46058495507813</v>
      </c>
      <c r="E6" s="65" t="n">
        <f aca="false">C6*J6</f>
        <v>0.16498096875</v>
      </c>
      <c r="F6" s="66" t="n">
        <f aca="false">D6*J6</f>
        <v>0.160373780429906</v>
      </c>
      <c r="G6" s="58" t="n">
        <v>0.18</v>
      </c>
      <c r="H6" s="67" t="n">
        <f aca="false">IF(G6=0,,G6/C6)</f>
        <v>0.050561797752809</v>
      </c>
      <c r="I6" s="68" t="n">
        <f aca="false">IF(G6=0,,G6-F6)</f>
        <v>0.0196262195700943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3.26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v>3.74</v>
      </c>
      <c r="D7" s="66" t="n">
        <f aca="false">D6*(1+J6)</f>
        <v>3.62095873550803</v>
      </c>
      <c r="E7" s="65" t="n">
        <f aca="false">C7*J7</f>
        <v>0.168989635546875</v>
      </c>
      <c r="F7" s="66" t="n">
        <f aca="false">D7*J7</f>
        <v>0.163610828086571</v>
      </c>
      <c r="G7" s="58" t="n">
        <v>0.63</v>
      </c>
      <c r="H7" s="67" t="n">
        <f aca="false">IF(G7=0,,G7/C7)</f>
        <v>0.168449197860963</v>
      </c>
      <c r="I7" s="68" t="n">
        <f aca="false">IF(G7=0,,G7-F7)</f>
        <v>0.466389171913429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1.08666666666667</v>
      </c>
      <c r="O7" s="70"/>
      <c r="P7" s="51" t="s">
        <v>48</v>
      </c>
      <c r="Q7" s="72" t="n">
        <f aca="false">SUM(I3:I395)</f>
        <v>1.96639372496422</v>
      </c>
    </row>
    <row r="8" customFormat="false" ht="19.5" hidden="false" customHeight="false" outlineLevel="0" collapsed="false">
      <c r="B8" s="55" t="n">
        <v>6</v>
      </c>
      <c r="C8" s="65" t="n">
        <v>4.37</v>
      </c>
      <c r="D8" s="66" t="n">
        <f aca="false">D7*(1+J7)</f>
        <v>3.7845695635946</v>
      </c>
      <c r="E8" s="65" t="n">
        <f aca="false">C8*J8</f>
        <v>0.192519408999023</v>
      </c>
      <c r="F8" s="66" t="n">
        <f aca="false">D8*J8</f>
        <v>0.166728397185109</v>
      </c>
      <c r="G8" s="58" t="n">
        <v>1.14</v>
      </c>
      <c r="H8" s="67" t="n">
        <f aca="false">IF(G8=0,,G8/C8)</f>
        <v>0.260869565217391</v>
      </c>
      <c r="I8" s="68" t="n">
        <f aca="false">IF(G8=0,,G8-F8)</f>
        <v>0.973271602814891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v>5.51</v>
      </c>
      <c r="D9" s="66" t="n">
        <f aca="false">D8*(1+J8)</f>
        <v>3.95129796077971</v>
      </c>
      <c r="E9" s="65" t="n">
        <f aca="false">C9*J9</f>
        <v>0.236673316932495</v>
      </c>
      <c r="F9" s="66" t="n">
        <f aca="false">D9*J9</f>
        <v>0.169721741300606</v>
      </c>
      <c r="G9" s="58" t="n">
        <v>0.31</v>
      </c>
      <c r="H9" s="67" t="n">
        <f aca="false">IF(G9=0,,G9/C9)</f>
        <v>0.0562613430127042</v>
      </c>
      <c r="I9" s="68" t="n">
        <f aca="false">IF(G9=0,,G9-F9)</f>
        <v>0.140278258699394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3.26</v>
      </c>
    </row>
    <row r="10" customFormat="false" ht="18.75" hidden="false" customHeight="true" outlineLevel="0" collapsed="false">
      <c r="B10" s="55" t="n">
        <v>8</v>
      </c>
      <c r="C10" s="65" t="n">
        <v>5.82</v>
      </c>
      <c r="D10" s="66" t="n">
        <f aca="false">D9*(1+J9)</f>
        <v>4.12101970208032</v>
      </c>
      <c r="E10" s="65" t="n">
        <f aca="false">C10*J10</f>
        <v>0.243739153708429</v>
      </c>
      <c r="F10" s="66" t="n">
        <f aca="false">D10*J10</f>
        <v>0.172586572955467</v>
      </c>
      <c r="G10" s="58" t="n">
        <v>0.45</v>
      </c>
      <c r="H10" s="67" t="n">
        <f aca="false">IF(G10=0,,G10/C10)</f>
        <v>0.077319587628866</v>
      </c>
      <c r="I10" s="68" t="n">
        <f aca="false">IF(G10=0,,G10-F10)</f>
        <v>0.277413427044533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v>6.27</v>
      </c>
      <c r="D11" s="66" t="n">
        <f aca="false">D10*(1+J10)</f>
        <v>4.29360627503579</v>
      </c>
      <c r="E11" s="65" t="n">
        <f aca="false">C11*J11</f>
        <v>0.256020340448119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1.3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3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 t="s">
        <v>51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0.31</v>
      </c>
      <c r="H3" s="59" t="n">
        <f aca="false">IF(G3=0,,G3/C3)</f>
        <v>0.103333333333333</v>
      </c>
      <c r="I3" s="60" t="n">
        <f aca="false">G3-F3</f>
        <v>0.16</v>
      </c>
      <c r="J3" s="61" t="n">
        <f aca="false">Diretrizes!D4</f>
        <v>0.05</v>
      </c>
      <c r="K3" s="62"/>
      <c r="L3" s="87"/>
      <c r="M3" s="51" t="s">
        <v>41</v>
      </c>
      <c r="N3" s="86"/>
      <c r="O3" s="63"/>
      <c r="P3" s="51" t="s">
        <v>43</v>
      </c>
      <c r="Q3" s="64" t="n">
        <f aca="false">SUM(G3:G402)+Q2</f>
        <v>5.44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3.31</v>
      </c>
      <c r="D4" s="66" t="n">
        <f aca="false">D3*(1+J3)</f>
        <v>3.15</v>
      </c>
      <c r="E4" s="65" t="n">
        <f aca="false">C4*J4</f>
        <v>0.1613625</v>
      </c>
      <c r="F4" s="66" t="n">
        <f aca="false">D4*J4</f>
        <v>0.1535625</v>
      </c>
      <c r="G4" s="58" t="n">
        <v>0.39</v>
      </c>
      <c r="H4" s="67" t="n">
        <f aca="false">IF(G4=0,,G4/C4)</f>
        <v>0.117824773413897</v>
      </c>
      <c r="I4" s="68" t="n">
        <f aca="false">IF(G4=0,,G4-F4)</f>
        <v>0.2364375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44</v>
      </c>
      <c r="Q4" s="64" t="n">
        <f aca="false">Q3-Q2</f>
        <v>2.44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3.7</v>
      </c>
      <c r="D5" s="66" t="n">
        <f aca="false">D4*(1+J4)</f>
        <v>3.3035625</v>
      </c>
      <c r="E5" s="65" t="n">
        <f aca="false">C5*J5</f>
        <v>0.175865625</v>
      </c>
      <c r="F5" s="66" t="n">
        <f aca="false">D5*J5</f>
        <v>0.157022455078125</v>
      </c>
      <c r="G5" s="58" t="n">
        <v>0.26</v>
      </c>
      <c r="H5" s="67" t="n">
        <f aca="false">IF(G5=0,,G5/C5)</f>
        <v>0.0702702702702703</v>
      </c>
      <c r="I5" s="68" t="n">
        <f aca="false">IF(G5=0,,G5-F5)</f>
        <v>0.102977544921875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45</v>
      </c>
      <c r="N5" s="54" t="n">
        <f aca="false">N6+Q2</f>
        <v>5.44</v>
      </c>
      <c r="O5" s="53"/>
      <c r="P5" s="51" t="s">
        <v>46</v>
      </c>
      <c r="Q5" s="69" t="n">
        <f aca="false">Q3/(Q2)-1</f>
        <v>0.813333333333333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3.96</v>
      </c>
      <c r="D6" s="66" t="n">
        <f aca="false">D5*(1+J5)</f>
        <v>3.46058495507813</v>
      </c>
      <c r="E6" s="65" t="n">
        <f aca="false">C6*J6</f>
        <v>0.18351815625</v>
      </c>
      <c r="F6" s="66" t="n">
        <f aca="false">D6*J6</f>
        <v>0.160373780429906</v>
      </c>
      <c r="G6" s="58" t="n">
        <v>0.22</v>
      </c>
      <c r="H6" s="67" t="n">
        <f aca="false">IF(G6=0,,G6/C6)</f>
        <v>0.0555555555555556</v>
      </c>
      <c r="I6" s="68" t="n">
        <f aca="false">IF(G6=0,,G6-F6)</f>
        <v>0.059626219570094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47</v>
      </c>
      <c r="N6" s="64" t="n">
        <f aca="false">SUM(G3:G25)</f>
        <v>2.44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4.18</v>
      </c>
      <c r="D7" s="66" t="n">
        <f aca="false">D6*(1+J6)</f>
        <v>3.62095873550803</v>
      </c>
      <c r="E7" s="65" t="n">
        <f aca="false">C7*J7</f>
        <v>0.188870769140625</v>
      </c>
      <c r="F7" s="66" t="n">
        <f aca="false">D7*J7</f>
        <v>0.163610828086571</v>
      </c>
      <c r="G7" s="58" t="n">
        <v>0.46</v>
      </c>
      <c r="H7" s="67" t="n">
        <f aca="false">IF(G7=0,,G7/C7)</f>
        <v>0.110047846889952</v>
      </c>
      <c r="I7" s="68" t="n">
        <f aca="false">IF(G7=0,,G7-F7)</f>
        <v>0.296389171913429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46</v>
      </c>
      <c r="N7" s="69" t="n">
        <f aca="false">N5/Q2-1</f>
        <v>0.813333333333333</v>
      </c>
      <c r="O7" s="70"/>
      <c r="P7" s="51" t="s">
        <v>48</v>
      </c>
      <c r="Q7" s="72" t="n">
        <f aca="false">SUM(I3:I402)</f>
        <v>0.0583340632919138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4.64</v>
      </c>
      <c r="D8" s="66" t="n">
        <f aca="false">D7*(1+J7)</f>
        <v>3.7845695635946</v>
      </c>
      <c r="E8" s="65" t="n">
        <f aca="false">C8*J8</f>
        <v>0.204414200859375</v>
      </c>
      <c r="F8" s="66" t="n">
        <f aca="false">D8*J8</f>
        <v>0.166728397185108</v>
      </c>
      <c r="G8" s="58" t="n">
        <v>0.82</v>
      </c>
      <c r="H8" s="67" t="n">
        <f aca="false">IF(G8=0,,G8/C8)</f>
        <v>0.176724137931035</v>
      </c>
      <c r="I8" s="68" t="n">
        <f aca="false">IF(G8=0,,G8-F8)</f>
        <v>0.653271602814892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5.46</v>
      </c>
      <c r="D9" s="66" t="n">
        <f aca="false">D8*(1+J8)</f>
        <v>3.95129796077971</v>
      </c>
      <c r="E9" s="65" t="n">
        <f aca="false">C9*J9</f>
        <v>0.234525646179931</v>
      </c>
      <c r="F9" s="66" t="n">
        <f aca="false">D9*J9</f>
        <v>0.169721741300606</v>
      </c>
      <c r="G9" s="58" t="n">
        <v>-2.11</v>
      </c>
      <c r="H9" s="67" t="n">
        <f aca="false">IF(G9=0,,G9/C9)</f>
        <v>-0.386446886446886</v>
      </c>
      <c r="I9" s="68" t="n">
        <f aca="false">IF(G9=0,,G9-F9)</f>
        <v>-2.27972174130061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0.94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3.35</v>
      </c>
      <c r="D10" s="66" t="n">
        <f aca="false">D9*(1+J9)</f>
        <v>4.12101970208032</v>
      </c>
      <c r="E10" s="65" t="n">
        <f aca="false">C10*J10</f>
        <v>0.140296591911209</v>
      </c>
      <c r="F10" s="66" t="n">
        <f aca="false">D10*J10</f>
        <v>0.172586572955467</v>
      </c>
      <c r="G10" s="58" t="n">
        <v>0.16</v>
      </c>
      <c r="H10" s="67" t="n">
        <f aca="false">IF(G10=0,,G10/C10)</f>
        <v>0.0477611940298507</v>
      </c>
      <c r="I10" s="68" t="n">
        <f aca="false">IF(G10=0,,G10-F10)</f>
        <v>-0.012586572955467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3.51</v>
      </c>
      <c r="D11" s="66" t="n">
        <f aca="false">D10*(1+J10)</f>
        <v>4.29360627503578</v>
      </c>
      <c r="E11" s="65" t="n">
        <f aca="false">C11*J11</f>
        <v>0.143322391542727</v>
      </c>
      <c r="F11" s="66" t="n">
        <f aca="false">D11*J11</f>
        <v>0.175319065436179</v>
      </c>
      <c r="G11" s="58" t="n">
        <v>0.53</v>
      </c>
      <c r="H11" s="67" t="n">
        <f aca="false">IF(G11=0,,G11/C11)</f>
        <v>0.150997150997151</v>
      </c>
      <c r="I11" s="68" t="n">
        <f aca="false">IF(G11=0,,G11-F11)</f>
        <v>0.354680934563821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4.04</v>
      </c>
      <c r="D12" s="66" t="n">
        <f aca="false">D11*(1+J11)</f>
        <v>4.46892534047196</v>
      </c>
      <c r="E12" s="65" t="n">
        <f aca="false">C12*J12</f>
        <v>0.160839572731283</v>
      </c>
      <c r="F12" s="66" t="n">
        <f aca="false">D12*J12</f>
        <v>0.17791585206176</v>
      </c>
      <c r="G12" s="58" t="n">
        <v>0.16</v>
      </c>
      <c r="H12" s="67" t="n">
        <f aca="false">IF(G12=0,,G12/C12)</f>
        <v>0.0396039603960396</v>
      </c>
      <c r="I12" s="68" t="n">
        <f aca="false">IF(G12=0,,G12-F12)</f>
        <v>-0.01791585206176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4.2</v>
      </c>
      <c r="D13" s="66" t="n">
        <f aca="false">D12*(1+J12)</f>
        <v>4.64684119253372</v>
      </c>
      <c r="E13" s="65" t="n">
        <f aca="false">C13*J13</f>
        <v>0.163029220379852</v>
      </c>
      <c r="F13" s="66" t="n">
        <f aca="false">D13*J13</f>
        <v>0.180374023058989</v>
      </c>
      <c r="G13" s="58" t="n">
        <v>0.38</v>
      </c>
      <c r="H13" s="67" t="n">
        <f aca="false">IF(G13=0,,G13/C13)</f>
        <v>0.0904761904761905</v>
      </c>
      <c r="I13" s="68" t="n">
        <f aca="false">IF(G13=0,,G13-F13)</f>
        <v>0.199625976941011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4.58</v>
      </c>
      <c r="D14" s="66" t="n">
        <f aca="false">D13*(1+J13)</f>
        <v>4.82721521559271</v>
      </c>
      <c r="E14" s="65" t="n">
        <f aca="false">C14*J14</f>
        <v>0.173334996096721</v>
      </c>
      <c r="F14" s="66" t="n">
        <f aca="false">D14*J14</f>
        <v>0.182691120208034</v>
      </c>
      <c r="G14" s="58" t="n">
        <v>0.17</v>
      </c>
      <c r="H14" s="67" t="n">
        <f aca="false">IF(G14=0,,G14/C14)</f>
        <v>0.037117903930131</v>
      </c>
      <c r="I14" s="68" t="n">
        <f aca="false">IF(G14=0,,G14-F14)</f>
        <v>-0.012691120208034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4.75</v>
      </c>
      <c r="D15" s="66" t="n">
        <f aca="false">D14*(1+J14)</f>
        <v>5.00990633580075</v>
      </c>
      <c r="E15" s="65" t="n">
        <f aca="false">C15*J15</f>
        <v>0.17527460713383</v>
      </c>
      <c r="F15" s="66" t="n">
        <f aca="false">D15*J15</f>
        <v>0.184865129428371</v>
      </c>
      <c r="G15" s="58" t="n">
        <v>0.22</v>
      </c>
      <c r="H15" s="67" t="n">
        <f aca="false">IF(G15=0,,G15/C15)</f>
        <v>0.0463157894736842</v>
      </c>
      <c r="I15" s="68" t="n">
        <f aca="false">IF(G15=0,,G15-F15)</f>
        <v>0.035134870571629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4.97</v>
      </c>
      <c r="D16" s="66" t="n">
        <f aca="false">D15*(1+J15)</f>
        <v>5.19477146522912</v>
      </c>
      <c r="E16" s="65" t="n">
        <f aca="false">C16*J16</f>
        <v>0.178807774214475</v>
      </c>
      <c r="F16" s="66" t="n">
        <f aca="false">D16*J16</f>
        <v>0.18689447147897</v>
      </c>
      <c r="G16" s="58" t="n">
        <v>0.47</v>
      </c>
      <c r="H16" s="67" t="n">
        <f aca="false">IF(G16=0,,G16/C16)</f>
        <v>0.0945674044265594</v>
      </c>
      <c r="I16" s="68" t="n">
        <f aca="false">IF(G16=0,,G16-F16)</f>
        <v>0.28310552852103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5.44</v>
      </c>
      <c r="D17" s="66" t="n">
        <f aca="false">D16*(1+J16)</f>
        <v>5.38166593670809</v>
      </c>
      <c r="E17" s="65" t="n">
        <f aca="false">C17*J17</f>
        <v>0.190824232280397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N9" activeCellId="0" sqref="N9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0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0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Diretrizes!E3</f>
        <v>4.5</v>
      </c>
    </row>
    <row r="3" customFormat="false" ht="19.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0</v>
      </c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f aca="false">SUM(G3:G401)+Q2</f>
        <v>4.5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4.5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-0.225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9.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 t="n">
        <v>0</v>
      </c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f aca="false">SUM(G3:G402)+Q2</f>
        <v>6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5045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2019-09-23T22:07:23Z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