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Diretrizes" sheetId="1" state="visible" r:id="rId2"/>
    <sheet name="Ciclo 1" sheetId="2" state="visible" r:id="rId3"/>
    <sheet name="Ciclo 2" sheetId="3" state="visible" r:id="rId4"/>
    <sheet name="Ciclo 3" sheetId="4" state="visible" r:id="rId5"/>
    <sheet name="Ciclo 4" sheetId="5" state="visible" r:id="rId6"/>
    <sheet name="Ciclo 5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<sst xmlns="http://schemas.openxmlformats.org/spreadsheetml/2006/main" count="136" uniqueCount="50">
  <si>
    <t xml:space="preserve">Ciclos</t>
  </si>
  <si>
    <t xml:space="preserve">Ciclo 1</t>
  </si>
  <si>
    <t xml:space="preserve">Ciclo 2</t>
  </si>
  <si>
    <t xml:space="preserve">Ciclo 3</t>
  </si>
  <si>
    <t xml:space="preserve">Ciclo 4</t>
  </si>
  <si>
    <t xml:space="preserve">Ciclo 5</t>
  </si>
  <si>
    <t xml:space="preserve">Banca Inicial</t>
  </si>
  <si>
    <t xml:space="preserve">Objetivo Inicial</t>
  </si>
  <si>
    <t xml:space="preserve">Banca inicial do ciclo</t>
  </si>
  <si>
    <t xml:space="preserve">Objetivo jogo 1</t>
  </si>
  <si>
    <t xml:space="preserve">Fator de redução</t>
  </si>
  <si>
    <t xml:space="preserve">Objetivo Jogo 1</t>
  </si>
  <si>
    <t xml:space="preserve">Parar com % de lucro</t>
  </si>
  <si>
    <t xml:space="preserve">Parar com $</t>
  </si>
  <si>
    <t xml:space="preserve">Banca total do ciclo na betfair</t>
  </si>
  <si>
    <t xml:space="preserve">Lucro teórico</t>
  </si>
  <si>
    <t xml:space="preserve">Lucro Final</t>
  </si>
  <si>
    <t xml:space="preserve">Banca total</t>
  </si>
  <si>
    <t xml:space="preserve">Saque</t>
  </si>
  <si>
    <t xml:space="preserve">Saque Teorico</t>
  </si>
  <si>
    <t xml:space="preserve">Conteúdo e tópicos para te ajudarem durante o método de ciclos e de uma maneira geral no trade esportivo:</t>
  </si>
  <si>
    <t xml:space="preserve">Canal no Telegram onde eu compartilho dicas e conteúdo sobre Trade</t>
  </si>
  <si>
    <t xml:space="preserve">Entar no Canal</t>
  </si>
  <si>
    <t xml:space="preserve">Conta na Betfair com R$120 de Bônus</t>
  </si>
  <si>
    <t xml:space="preserve">Receber Bônus</t>
  </si>
  <si>
    <t xml:space="preserve">Playlist no Youtube sobre o Método de Ciclos</t>
  </si>
  <si>
    <t xml:space="preserve">Assistir</t>
  </si>
  <si>
    <t xml:space="preserve">Testar o Wagertool, software para trade esportivo</t>
  </si>
  <si>
    <t xml:space="preserve">Wagertool</t>
  </si>
  <si>
    <t xml:space="preserve">Jogo</t>
  </si>
  <si>
    <t xml:space="preserve">Banca de Trabalho</t>
  </si>
  <si>
    <t xml:space="preserve">Banca Teorica</t>
  </si>
  <si>
    <t xml:space="preserve">Obj. Sob B. Trab.</t>
  </si>
  <si>
    <t xml:space="preserve">Obj. Sob B. Teorica</t>
  </si>
  <si>
    <t xml:space="preserve">Lucro</t>
  </si>
  <si>
    <t xml:space="preserve">%S.B. Trab</t>
  </si>
  <si>
    <t xml:space="preserve">Residuo</t>
  </si>
  <si>
    <t xml:space="preserve">Objetivo</t>
  </si>
  <si>
    <t xml:space="preserve">Data Inicio</t>
  </si>
  <si>
    <t xml:space="preserve">06-11</t>
  </si>
  <si>
    <t xml:space="preserve">Banca inicial</t>
  </si>
  <si>
    <t xml:space="preserve">Data Fim</t>
  </si>
  <si>
    <t xml:space="preserve">Banca Atual</t>
  </si>
  <si>
    <t xml:space="preserve">Lucro $</t>
  </si>
  <si>
    <t xml:space="preserve">Banca ao ciclo</t>
  </si>
  <si>
    <t xml:space="preserve">Lucro %</t>
  </si>
  <si>
    <t xml:space="preserve">Lucro do ciclo</t>
  </si>
  <si>
    <t xml:space="preserve">Residuo Total</t>
  </si>
  <si>
    <t xml:space="preserve">Parar com</t>
  </si>
  <si>
    <t xml:space="preserve">Saque final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</si>
</sst>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_-[$$-409]* #,##0.00_ ;_-[$$-409]* \-#,##0.00\ ;_-[$$-409]* \-??_ ;_-@_ "/>
    <numFmt numFmtId="166" formatCode="0%"/>
    <numFmt numFmtId="167" formatCode="0.0%"/>
    <numFmt numFmtId="168" formatCode="D/M/YYYY"/>
    <numFmt numFmtId="169" formatCode="0.00%"/>
    <numFmt numFmtId="170" formatCode="_-&quot;R$ &quot;* #,##0.00_-;&quot;-R$ &quot;* #,##0.00_-;_-&quot;R$ &quot;* \-??_-;_-@_-"/>
    <numFmt numFmtId="171" formatCode="_-* #,##0.00_-;\-* #,##0.00_-;_-* \-??_-;_-@"/>
  </numFmts>
  <fonts count="2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6"/>
      <color rgb="FF000000"/>
      <name val="CentSchbkCyrill BT"/>
      <family val="1"/>
      <charset val="204"/>
    </font>
    <font>
      <b val="true"/>
      <sz val="16"/>
      <name val="CentSchbkCyrill BT"/>
      <family val="1"/>
      <charset val="204"/>
    </font>
    <font>
      <b val="true"/>
      <sz val="16"/>
      <color rgb="FFFFFFFF"/>
      <name val="CentSchbkCyrill BT"/>
      <family val="1"/>
      <charset val="204"/>
    </font>
    <font>
      <sz val="16"/>
      <name val="CentSchbkCyrill BT"/>
      <family val="1"/>
      <charset val="204"/>
    </font>
    <font>
      <b val="true"/>
      <i val="true"/>
      <sz val="12"/>
      <color rgb="FF000000"/>
      <name val="Calibri"/>
      <family val="2"/>
      <charset val="1"/>
    </font>
    <font>
      <sz val="11"/>
      <color rgb="FF000000"/>
      <name val="CentSchbkCyrill BT"/>
      <family val="1"/>
      <charset val="204"/>
    </font>
    <font>
      <sz val="10"/>
      <color rgb="FFFFFFFF"/>
      <name val="CentSchbkCyrill BT"/>
      <family val="1"/>
      <charset val="204"/>
    </font>
    <font>
      <b val="true"/>
      <sz val="11"/>
      <color rgb="FFFFFFFF"/>
      <name val="CentSchbkCyrill BT"/>
      <family val="1"/>
      <charset val="204"/>
    </font>
    <font>
      <sz val="14"/>
      <color rgb="FFFFFFFF"/>
      <name val="CentSchbkCyrill BT"/>
      <family val="1"/>
      <charset val="204"/>
    </font>
    <font>
      <sz val="12"/>
      <name val="CentSchbkCyrill BT"/>
      <family val="1"/>
      <charset val="204"/>
    </font>
    <font>
      <sz val="14"/>
      <color rgb="FF000000"/>
      <name val="CentSchbkCyrill BT"/>
      <family val="1"/>
      <charset val="204"/>
    </font>
    <font>
      <sz val="14"/>
      <name val="CentSchbkCyrill BT"/>
      <family val="1"/>
      <charset val="204"/>
    </font>
    <font>
      <b val="true"/>
      <sz val="11"/>
      <color rgb="FF000000"/>
      <name val="CentSchbkCyrill BT"/>
      <family val="1"/>
      <charset val="204"/>
    </font>
    <font>
      <sz val="10"/>
      <name val="CentSchbkCyrill BT"/>
      <family val="1"/>
      <charset val="204"/>
    </font>
    <font>
      <sz val="10"/>
      <color rgb="FF000000"/>
      <name val="CentSchbkCyrill BT"/>
      <family val="1"/>
      <charset val="204"/>
    </font>
    <font>
      <sz val="11"/>
      <color rgb="FF4C4C4C"/>
      <name val="CentSchbkCyrill BT"/>
      <family val="0"/>
      <charset val="1"/>
    </font>
  </fonts>
  <fills count="7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385724"/>
        <bgColor rgb="FF4C4C4C"/>
      </patternFill>
    </fill>
    <fill>
      <patternFill patternType="solid">
        <fgColor rgb="FFE2F0D9"/>
        <bgColor rgb="FFFFFFCC"/>
      </patternFill>
    </fill>
    <fill>
      <patternFill patternType="solid">
        <fgColor rgb="FFA9D18E"/>
        <bgColor rgb="FF99CCFF"/>
      </patternFill>
    </fill>
    <fill>
      <patternFill patternType="solid">
        <fgColor rgb="FF70AD47"/>
        <bgColor rgb="FF339966"/>
      </patternFill>
    </fill>
  </fills>
  <borders count="39">
    <border diagonalUp="false" diagonalDown="false">
      <left/>
      <right/>
      <top/>
      <bottom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medium"/>
      <right/>
      <top/>
      <bottom style="thin"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 style="medium"/>
      <right/>
      <top style="thin"/>
      <bottom/>
      <diagonal/>
    </border>
    <border diagonalUp="false" diagonalDown="false">
      <left style="medium"/>
      <right style="medium"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medium"/>
      <top style="thin"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/>
      <top/>
      <bottom/>
      <diagonal/>
    </border>
    <border diagonalUp="false" diagonalDown="false">
      <left/>
      <right/>
      <top style="medium"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hair"/>
      <diagonal/>
    </border>
    <border diagonalUp="false" diagonalDown="false">
      <left/>
      <right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9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3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4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5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4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4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0" borderId="2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7" fillId="4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7" fillId="5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7" fillId="4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7" fillId="4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7" fillId="4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7" fillId="5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7" fillId="4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7" fillId="4" borderId="1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5" fillId="0" borderId="2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7" fillId="4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5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4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4" borderId="1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4" borderId="1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5" borderId="1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4" borderId="1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4" borderId="2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5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2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4" borderId="2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5" borderId="2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4" borderId="2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5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4" borderId="2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0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6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3" fillId="0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5" fillId="0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4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0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6" fillId="4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9" fillId="4" borderId="5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9" fillId="0" borderId="31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9" fillId="0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1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5" fillId="0" borderId="3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4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9" fillId="4" borderId="9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9" fillId="0" borderId="34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5" fillId="0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1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3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0" borderId="3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4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0" borderId="3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9" fillId="4" borderId="23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9" fillId="0" borderId="21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15" fillId="0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5" fillId="0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b val="1"/>
        <i val="0"/>
        <color rgb="FFFF0000"/>
      </font>
      <fill>
        <patternFill>
          <bgColor rgb="FFE2F0D9"/>
        </patternFill>
      </fill>
      <border diagonalUp="false" diagonalDown="false">
        <left style="thin"/>
        <right style="thin"/>
        <top style="thin"/>
        <bottom style="thin"/>
        <diagonal/>
      </border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18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70AD47"/>
      <rgbColor rgb="FF003366"/>
      <rgbColor rgb="FF339966"/>
      <rgbColor rgb="FF003300"/>
      <rgbColor rgb="FF385724"/>
      <rgbColor rgb="FF993300"/>
      <rgbColor rgb="FF993366"/>
      <rgbColor rgb="FF333399"/>
      <rgbColor rgb="FF4C4C4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t.me/nettunotrader" TargetMode="External"/><Relationship Id="rId2" Type="http://schemas.openxmlformats.org/officeDocument/2006/relationships/hyperlink" Target="http://bit.ly/betfair-brasil" TargetMode="External"/><Relationship Id="rId3" Type="http://schemas.openxmlformats.org/officeDocument/2006/relationships/hyperlink" Target="https://www.youtube.com/playlist?list=PLmo4xDOEMJCU2Lh6qYHnXhGZfwz_d7edB" TargetMode="External"/><Relationship Id="rId4" Type="http://schemas.openxmlformats.org/officeDocument/2006/relationships/hyperlink" Target="http://bit.ly/wagertooll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9" activeCellId="0" sqref="I9"/>
    </sheetView>
  </sheetViews>
  <sheetFormatPr defaultRowHeight="13.8" zeroHeight="false" outlineLevelRow="0" outlineLevelCol="0"/>
  <cols>
    <col collapsed="false" customWidth="true" hidden="false" outlineLevel="0" max="1" min="1" style="0" width="2.99"/>
    <col collapsed="false" customWidth="true" hidden="false" outlineLevel="0" max="2" min="2" style="0" width="38.07"/>
    <col collapsed="false" customWidth="true" hidden="false" outlineLevel="0" max="3" min="3" style="0" width="13.47"/>
    <col collapsed="false" customWidth="true" hidden="false" outlineLevel="0" max="4" min="4" style="0" width="14.31"/>
    <col collapsed="false" customWidth="true" hidden="false" outlineLevel="0" max="5" min="5" style="0" width="15.28"/>
    <col collapsed="false" customWidth="true" hidden="false" outlineLevel="0" max="6" min="6" style="0" width="14.72"/>
    <col collapsed="false" customWidth="true" hidden="false" outlineLevel="0" max="7" min="7" style="0" width="14.28"/>
    <col collapsed="false" customWidth="true" hidden="false" outlineLevel="0" max="8" min="8" style="0" width="3.57"/>
    <col collapsed="false" customWidth="true" hidden="false" outlineLevel="0" max="9" min="9" style="0" width="22.7"/>
    <col collapsed="false" customWidth="true" hidden="false" outlineLevel="0" max="10" min="10" style="0" width="24.41"/>
    <col collapsed="false" customWidth="true" hidden="false" outlineLevel="0" max="11" min="11" style="0" width="2.99"/>
    <col collapsed="false" customWidth="true" hidden="false" outlineLevel="0" max="1025" min="12" style="0" width="8.67"/>
  </cols>
  <sheetData>
    <row r="1" customFormat="false" ht="15" hidden="false" customHeight="true" outlineLevel="0" collapsed="false">
      <c r="A1" s="1"/>
      <c r="B1" s="2"/>
      <c r="C1" s="1"/>
      <c r="D1" s="1"/>
      <c r="E1" s="1"/>
      <c r="F1" s="1"/>
      <c r="G1" s="1"/>
      <c r="H1" s="1"/>
      <c r="I1" s="1"/>
      <c r="J1" s="1"/>
      <c r="K1" s="1"/>
    </row>
    <row r="2" customFormat="false" ht="21" hidden="false" customHeight="false" outlineLevel="0" collapsed="false">
      <c r="A2" s="1"/>
      <c r="B2" s="3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5" t="s">
        <v>5</v>
      </c>
      <c r="H2" s="1"/>
      <c r="I2" s="6" t="s">
        <v>6</v>
      </c>
      <c r="J2" s="6" t="s">
        <v>7</v>
      </c>
      <c r="K2" s="1"/>
    </row>
    <row r="3" customFormat="false" ht="19.7" hidden="false" customHeight="false" outlineLevel="0" collapsed="false">
      <c r="A3" s="1"/>
      <c r="B3" s="7" t="s">
        <v>8</v>
      </c>
      <c r="C3" s="8" t="n">
        <v>3</v>
      </c>
      <c r="D3" s="9" t="n">
        <v>3</v>
      </c>
      <c r="E3" s="10" t="n">
        <v>4.5</v>
      </c>
      <c r="F3" s="9" t="n">
        <v>6</v>
      </c>
      <c r="G3" s="11" t="n">
        <v>9</v>
      </c>
      <c r="H3" s="1"/>
      <c r="I3" s="12" t="n">
        <v>100</v>
      </c>
      <c r="J3" s="13" t="n">
        <v>1</v>
      </c>
      <c r="K3" s="1"/>
    </row>
    <row r="4" customFormat="false" ht="19.7" hidden="false" customHeight="false" outlineLevel="0" collapsed="false">
      <c r="A4" s="1"/>
      <c r="B4" s="14" t="s">
        <v>9</v>
      </c>
      <c r="C4" s="15" t="n">
        <f aca="false">I6</f>
        <v>0.05</v>
      </c>
      <c r="D4" s="16" t="n">
        <f aca="false">I6</f>
        <v>0.05</v>
      </c>
      <c r="E4" s="17" t="n">
        <f aca="false">I6</f>
        <v>0.05</v>
      </c>
      <c r="F4" s="16" t="n">
        <f aca="false">I6</f>
        <v>0.05</v>
      </c>
      <c r="G4" s="18" t="n">
        <f aca="false">I6</f>
        <v>0.05</v>
      </c>
      <c r="H4" s="1"/>
      <c r="I4" s="1"/>
      <c r="J4" s="1"/>
      <c r="K4" s="1"/>
    </row>
    <row r="5" customFormat="false" ht="21" hidden="false" customHeight="false" outlineLevel="0" collapsed="false">
      <c r="A5" s="1"/>
      <c r="B5" s="14" t="s">
        <v>10</v>
      </c>
      <c r="C5" s="19" t="n">
        <f aca="false">J6</f>
        <v>0.025</v>
      </c>
      <c r="D5" s="20" t="n">
        <f aca="false">J6</f>
        <v>0.025</v>
      </c>
      <c r="E5" s="21" t="n">
        <f aca="false">J6</f>
        <v>0.025</v>
      </c>
      <c r="F5" s="20" t="n">
        <f aca="false">J6</f>
        <v>0.025</v>
      </c>
      <c r="G5" s="22" t="n">
        <f aca="false">J6</f>
        <v>0.025</v>
      </c>
      <c r="H5" s="1"/>
      <c r="I5" s="6" t="s">
        <v>11</v>
      </c>
      <c r="J5" s="6" t="s">
        <v>10</v>
      </c>
      <c r="K5" s="1"/>
    </row>
    <row r="6" customFormat="false" ht="21" hidden="false" customHeight="false" outlineLevel="0" collapsed="false">
      <c r="A6" s="1"/>
      <c r="B6" s="14" t="s">
        <v>12</v>
      </c>
      <c r="C6" s="19" t="n">
        <f aca="false">J3</f>
        <v>1</v>
      </c>
      <c r="D6" s="20" t="n">
        <f aca="false">J3</f>
        <v>1</v>
      </c>
      <c r="E6" s="21" t="n">
        <f aca="false">J3</f>
        <v>1</v>
      </c>
      <c r="F6" s="20" t="n">
        <f aca="false">J3</f>
        <v>1</v>
      </c>
      <c r="G6" s="22" t="n">
        <f aca="false">J3</f>
        <v>1</v>
      </c>
      <c r="H6" s="1"/>
      <c r="I6" s="23" t="n">
        <v>0.05</v>
      </c>
      <c r="J6" s="23" t="n">
        <v>0.025</v>
      </c>
      <c r="K6" s="1"/>
    </row>
    <row r="7" customFormat="false" ht="21" hidden="false" customHeight="false" outlineLevel="0" collapsed="false">
      <c r="A7" s="1"/>
      <c r="B7" s="14" t="s">
        <v>13</v>
      </c>
      <c r="C7" s="24" t="n">
        <f aca="false">C6*C3+C3</f>
        <v>6</v>
      </c>
      <c r="D7" s="25" t="n">
        <f aca="false">D6*D3+D3</f>
        <v>6</v>
      </c>
      <c r="E7" s="26" t="n">
        <f aca="false">E6*E3+E3</f>
        <v>9</v>
      </c>
      <c r="F7" s="25" t="n">
        <f aca="false">F6*F3+F3</f>
        <v>12</v>
      </c>
      <c r="G7" s="27" t="n">
        <f aca="false">G6*G3+G3</f>
        <v>18</v>
      </c>
      <c r="H7" s="1"/>
      <c r="I7" s="1"/>
      <c r="J7" s="1"/>
      <c r="K7" s="1"/>
    </row>
    <row r="8" customFormat="false" ht="19.7" hidden="false" customHeight="false" outlineLevel="0" collapsed="false">
      <c r="A8" s="1"/>
      <c r="B8" s="14" t="s">
        <v>14</v>
      </c>
      <c r="C8" s="28" t="n">
        <f aca="false">'Ciclo 1'!N5</f>
        <v>-1.54</v>
      </c>
      <c r="D8" s="29" t="n">
        <f aca="false">'Ciclo 2'!N5</f>
        <v>3</v>
      </c>
      <c r="E8" s="30" t="n">
        <f aca="false">'Ciclo 3'!N5</f>
        <v>4.5</v>
      </c>
      <c r="F8" s="29" t="n">
        <f aca="false">'Ciclo 4'!N5</f>
        <v>6</v>
      </c>
      <c r="G8" s="31" t="n">
        <f aca="false">'Ciclo 5'!N5</f>
        <v>9</v>
      </c>
      <c r="H8" s="1"/>
      <c r="I8" s="6" t="s">
        <v>15</v>
      </c>
      <c r="J8" s="6" t="s">
        <v>16</v>
      </c>
      <c r="K8" s="1"/>
    </row>
    <row r="9" customFormat="false" ht="21" hidden="false" customHeight="false" outlineLevel="0" collapsed="false">
      <c r="A9" s="1"/>
      <c r="B9" s="14" t="s">
        <v>17</v>
      </c>
      <c r="C9" s="24" t="n">
        <f aca="false">C8</f>
        <v>-1.54</v>
      </c>
      <c r="D9" s="25" t="n">
        <f aca="false">C10+D8</f>
        <v>-1.54</v>
      </c>
      <c r="E9" s="26" t="n">
        <f aca="false">C10+D10+E8</f>
        <v>-0.0399999999999991</v>
      </c>
      <c r="F9" s="25" t="n">
        <f aca="false">C10+D10+E10+F8</f>
        <v>1.46</v>
      </c>
      <c r="G9" s="27" t="n">
        <f aca="false">C10+D10+E10+F10+G8</f>
        <v>4.46</v>
      </c>
      <c r="H9" s="1"/>
      <c r="I9" s="12" t="n">
        <f aca="false">SUM(C11:G11)</f>
        <v>28.5</v>
      </c>
      <c r="J9" s="12" t="n">
        <f aca="false">SUM(C10:G10)</f>
        <v>-4.54</v>
      </c>
      <c r="K9" s="1"/>
    </row>
    <row r="10" customFormat="false" ht="20.25" hidden="false" customHeight="false" outlineLevel="0" collapsed="false">
      <c r="A10" s="1"/>
      <c r="B10" s="14" t="s">
        <v>18</v>
      </c>
      <c r="C10" s="24" t="n">
        <f aca="false">'Ciclo 1'!Q9</f>
        <v>-4.54</v>
      </c>
      <c r="D10" s="25" t="n">
        <f aca="false">'Ciclo 2'!Q9</f>
        <v>0</v>
      </c>
      <c r="E10" s="26" t="n">
        <f aca="false">'Ciclo 3'!Q9</f>
        <v>0</v>
      </c>
      <c r="F10" s="32" t="n">
        <f aca="false">'Ciclo 4'!Q9</f>
        <v>0</v>
      </c>
      <c r="G10" s="33" t="n">
        <f aca="false">'Ciclo 5'!Q9</f>
        <v>0</v>
      </c>
      <c r="H10" s="1"/>
      <c r="I10" s="1"/>
      <c r="J10" s="1"/>
      <c r="K10" s="1"/>
    </row>
    <row r="11" customFormat="false" ht="19.7" hidden="false" customHeight="false" outlineLevel="0" collapsed="false">
      <c r="A11" s="1"/>
      <c r="B11" s="34" t="s">
        <v>19</v>
      </c>
      <c r="C11" s="35" t="n">
        <f aca="false">C7-D3</f>
        <v>3</v>
      </c>
      <c r="D11" s="36" t="n">
        <f aca="false">D7-E3</f>
        <v>1.5</v>
      </c>
      <c r="E11" s="37" t="n">
        <f aca="false">E7-F3</f>
        <v>3</v>
      </c>
      <c r="F11" s="38" t="n">
        <f aca="false">F7-G3</f>
        <v>3</v>
      </c>
      <c r="G11" s="39" t="n">
        <f aca="false">G7-H3</f>
        <v>18</v>
      </c>
      <c r="H11" s="1"/>
      <c r="I11" s="40"/>
      <c r="J11" s="40"/>
    </row>
    <row r="12" customFormat="false" ht="15" hidden="false" customHeight="true" outlineLevel="0" collapsed="false">
      <c r="A12" s="1"/>
      <c r="B12" s="2"/>
      <c r="C12" s="1"/>
      <c r="D12" s="1"/>
      <c r="E12" s="1"/>
      <c r="F12" s="1"/>
      <c r="G12" s="1"/>
      <c r="H12" s="1"/>
    </row>
    <row r="14" customFormat="false" ht="13.8" hidden="false" customHeight="false" outlineLevel="0" collapsed="false">
      <c r="B14" s="41" t="s">
        <v>20</v>
      </c>
      <c r="C14" s="41"/>
      <c r="D14" s="41"/>
      <c r="E14" s="41"/>
      <c r="F14" s="41"/>
      <c r="G14" s="41"/>
    </row>
    <row r="15" customFormat="false" ht="13.8" hidden="false" customHeight="false" outlineLevel="0" collapsed="false">
      <c r="B15" s="41"/>
      <c r="C15" s="41"/>
      <c r="D15" s="41"/>
      <c r="E15" s="41"/>
      <c r="F15" s="41"/>
      <c r="G15" s="41"/>
    </row>
    <row r="17" customFormat="false" ht="13.8" hidden="false" customHeight="false" outlineLevel="0" collapsed="false">
      <c r="B17" s="42" t="s">
        <v>21</v>
      </c>
      <c r="C17" s="42"/>
      <c r="D17" s="42"/>
      <c r="E17" s="43" t="s">
        <v>22</v>
      </c>
      <c r="F17" s="43"/>
      <c r="G17" s="43"/>
    </row>
    <row r="19" customFormat="false" ht="13.8" hidden="false" customHeight="false" outlineLevel="0" collapsed="false">
      <c r="B19" s="44" t="s">
        <v>23</v>
      </c>
      <c r="C19" s="44"/>
      <c r="D19" s="44"/>
      <c r="E19" s="43" t="s">
        <v>24</v>
      </c>
      <c r="F19" s="43"/>
      <c r="G19" s="43"/>
    </row>
    <row r="21" customFormat="false" ht="13.8" hidden="false" customHeight="false" outlineLevel="0" collapsed="false">
      <c r="B21" s="42" t="s">
        <v>25</v>
      </c>
      <c r="C21" s="42"/>
      <c r="D21" s="42"/>
      <c r="E21" s="43" t="s">
        <v>26</v>
      </c>
      <c r="F21" s="43"/>
      <c r="G21" s="43"/>
    </row>
    <row r="23" customFormat="false" ht="13.8" hidden="false" customHeight="false" outlineLevel="0" collapsed="false">
      <c r="B23" s="42" t="s">
        <v>27</v>
      </c>
      <c r="C23" s="42"/>
      <c r="D23" s="42"/>
      <c r="E23" s="43" t="s">
        <v>28</v>
      </c>
      <c r="F23" s="43"/>
      <c r="G23" s="43"/>
    </row>
    <row r="32" customFormat="false" ht="20.1" hidden="false" customHeight="true" outlineLevel="0" collapsed="false"/>
  </sheetData>
  <mergeCells count="9">
    <mergeCell ref="B14:G15"/>
    <mergeCell ref="B17:D17"/>
    <mergeCell ref="E17:G17"/>
    <mergeCell ref="B19:D19"/>
    <mergeCell ref="E19:G19"/>
    <mergeCell ref="B21:D21"/>
    <mergeCell ref="E21:G21"/>
    <mergeCell ref="B23:D23"/>
    <mergeCell ref="E23:G23"/>
  </mergeCells>
  <hyperlinks>
    <hyperlink ref="E17" r:id="rId1" display="Entar no Canal"/>
    <hyperlink ref="E19" r:id="rId2" display="Receber Bônus"/>
    <hyperlink ref="E21" r:id="rId3" display="Assistir"/>
    <hyperlink ref="E23" r:id="rId4" display="Wagertool"/>
  </hyperlink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Q5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5" activeCellId="0" sqref="G15"/>
    </sheetView>
  </sheetViews>
  <sheetFormatPr defaultRowHeight="15" zeroHeight="false" outlineLevelRow="0" outlineLevelCol="0"/>
  <cols>
    <col collapsed="false" customWidth="true" hidden="true" outlineLevel="0" max="1" min="1" style="45" width="2.14"/>
    <col collapsed="false" customWidth="true" hidden="false" outlineLevel="0" max="2" min="2" style="45" width="5.14"/>
    <col collapsed="false" customWidth="true" hidden="false" outlineLevel="0" max="3" min="3" style="45" width="15.28"/>
    <col collapsed="false" customWidth="true" hidden="false" outlineLevel="0" max="4" min="4" style="45" width="12.1"/>
    <col collapsed="false" customWidth="true" hidden="false" outlineLevel="0" max="5" min="5" style="45" width="14.86"/>
    <col collapsed="false" customWidth="true" hidden="false" outlineLevel="0" max="6" min="6" style="45" width="10.71"/>
    <col collapsed="false" customWidth="true" hidden="false" outlineLevel="0" max="7" min="7" style="45" width="10.42"/>
    <col collapsed="false" customWidth="true" hidden="false" outlineLevel="0" max="8" min="8" style="45" width="11.71"/>
    <col collapsed="false" customWidth="true" hidden="false" outlineLevel="0" max="9" min="9" style="45" width="10"/>
    <col collapsed="false" customWidth="true" hidden="false" outlineLevel="0" max="10" min="10" style="45" width="10.97"/>
    <col collapsed="false" customWidth="true" hidden="true" outlineLevel="0" max="11" min="11" style="45" width="9.13"/>
    <col collapsed="false" customWidth="true" hidden="false" outlineLevel="0" max="12" min="12" style="45" width="3.89"/>
    <col collapsed="false" customWidth="true" hidden="false" outlineLevel="0" max="13" min="13" style="45" width="15.56"/>
    <col collapsed="false" customWidth="true" hidden="false" outlineLevel="0" max="14" min="14" style="45" width="13.89"/>
    <col collapsed="false" customWidth="true" hidden="false" outlineLevel="0" max="15" min="15" style="45" width="3.89"/>
    <col collapsed="false" customWidth="true" hidden="false" outlineLevel="0" max="16" min="16" style="45" width="16.29"/>
    <col collapsed="false" customWidth="true" hidden="false" outlineLevel="0" max="17" min="17" style="45" width="13.47"/>
    <col collapsed="false" customWidth="true" hidden="false" outlineLevel="0" max="1025" min="18" style="45" width="9.13"/>
  </cols>
  <sheetData>
    <row r="1" customFormat="false" ht="11.25" hidden="false" customHeight="true" outlineLevel="0" collapsed="false"/>
    <row r="2" customFormat="false" ht="17.35" hidden="false" customHeight="false" outlineLevel="0" collapsed="false">
      <c r="B2" s="46" t="s">
        <v>29</v>
      </c>
      <c r="C2" s="47" t="s">
        <v>30</v>
      </c>
      <c r="D2" s="46" t="s">
        <v>31</v>
      </c>
      <c r="E2" s="47" t="s">
        <v>32</v>
      </c>
      <c r="F2" s="46" t="s">
        <v>33</v>
      </c>
      <c r="G2" s="47" t="s">
        <v>34</v>
      </c>
      <c r="H2" s="47" t="s">
        <v>35</v>
      </c>
      <c r="I2" s="46" t="s">
        <v>36</v>
      </c>
      <c r="J2" s="48" t="s">
        <v>37</v>
      </c>
      <c r="K2" s="49"/>
      <c r="L2" s="50"/>
      <c r="M2" s="51" t="s">
        <v>38</v>
      </c>
      <c r="N2" s="52" t="s">
        <v>39</v>
      </c>
      <c r="O2" s="53"/>
      <c r="P2" s="51" t="s">
        <v>40</v>
      </c>
      <c r="Q2" s="54" t="n">
        <f aca="false">Diretrizes!C3</f>
        <v>3</v>
      </c>
    </row>
    <row r="3" customFormat="false" ht="17.35" hidden="false" customHeight="false" outlineLevel="0" collapsed="false">
      <c r="B3" s="55" t="n">
        <v>1</v>
      </c>
      <c r="C3" s="56" t="n">
        <f aca="false">Q2</f>
        <v>3</v>
      </c>
      <c r="D3" s="57" t="n">
        <v>3</v>
      </c>
      <c r="E3" s="56" t="n">
        <f aca="false">C3*J3</f>
        <v>0.15</v>
      </c>
      <c r="F3" s="57" t="n">
        <f aca="false">D3*J3</f>
        <v>0.15</v>
      </c>
      <c r="G3" s="58" t="n">
        <v>1.4</v>
      </c>
      <c r="H3" s="59" t="n">
        <f aca="false">IF(G3=0,,G3/C3)</f>
        <v>0.466666666666667</v>
      </c>
      <c r="I3" s="60" t="n">
        <f aca="false">G3-F3</f>
        <v>1.25</v>
      </c>
      <c r="J3" s="61" t="n">
        <f aca="false">Diretrizes!C4</f>
        <v>0.05</v>
      </c>
      <c r="K3" s="62"/>
      <c r="L3" s="62"/>
      <c r="M3" s="51" t="s">
        <v>41</v>
      </c>
      <c r="N3" s="52"/>
      <c r="O3" s="63"/>
      <c r="P3" s="51" t="s">
        <v>42</v>
      </c>
      <c r="Q3" s="64" t="n">
        <f aca="false">SUM(G3:G395)+Q2</f>
        <v>-1.54</v>
      </c>
    </row>
    <row r="4" customFormat="false" ht="17.35" hidden="false" customHeight="false" outlineLevel="0" collapsed="false">
      <c r="B4" s="55" t="n">
        <v>2</v>
      </c>
      <c r="C4" s="65" t="n">
        <f aca="false">IF(G3&lt;&gt;0,C3+G3,)</f>
        <v>4.4</v>
      </c>
      <c r="D4" s="66" t="n">
        <f aca="false">D3*(1+J3)</f>
        <v>3.15</v>
      </c>
      <c r="E4" s="65" t="n">
        <f aca="false">C4*J4</f>
        <v>0.2145</v>
      </c>
      <c r="F4" s="66" t="n">
        <f aca="false">D4*J4</f>
        <v>0.1535625</v>
      </c>
      <c r="G4" s="58" t="n">
        <v>-2.05</v>
      </c>
      <c r="H4" s="67" t="n">
        <f aca="false">IF(G4=0,,G4/C4)</f>
        <v>-0.465909090909091</v>
      </c>
      <c r="I4" s="68" t="n">
        <f aca="false">IF(G4=0,,G4-F4)</f>
        <v>-2.2035625</v>
      </c>
      <c r="J4" s="61" t="n">
        <f aca="false">J3*(1-Diretrizes!C$5)</f>
        <v>0.04875</v>
      </c>
      <c r="K4" s="62" t="str">
        <f aca="false">IF(AND(D4&gt;$N$9,D3&lt;$N$9),"OK","NOK")</f>
        <v>NOK</v>
      </c>
      <c r="L4" s="62"/>
      <c r="M4" s="63"/>
      <c r="N4" s="63"/>
      <c r="O4" s="53"/>
      <c r="P4" s="51" t="s">
        <v>43</v>
      </c>
      <c r="Q4" s="64" t="n">
        <f aca="false">Q3-Q2</f>
        <v>-4.54</v>
      </c>
    </row>
    <row r="5" customFormat="false" ht="17.35" hidden="false" customHeight="false" outlineLevel="0" collapsed="false">
      <c r="B5" s="55" t="n">
        <v>3</v>
      </c>
      <c r="C5" s="65" t="n">
        <f aca="false">IF(G4&lt;&gt;0,C4+G4,)</f>
        <v>2.35</v>
      </c>
      <c r="D5" s="66" t="n">
        <f aca="false">D4*(1+J4)</f>
        <v>3.3035625</v>
      </c>
      <c r="E5" s="65" t="n">
        <f aca="false">C5*J5</f>
        <v>0.1116984375</v>
      </c>
      <c r="F5" s="66" t="n">
        <f aca="false">D5*J5</f>
        <v>0.157022455078125</v>
      </c>
      <c r="G5" s="58" t="n">
        <v>-2.4</v>
      </c>
      <c r="H5" s="67" t="n">
        <f aca="false">IF(G5=0,,G5/C5)</f>
        <v>-1.02127659574468</v>
      </c>
      <c r="I5" s="68" t="n">
        <f aca="false">IF(G5=0,,G5-F5)</f>
        <v>-2.55702245507812</v>
      </c>
      <c r="J5" s="61" t="n">
        <f aca="false">J4*(1-Diretrizes!C$5)</f>
        <v>0.04753125</v>
      </c>
      <c r="K5" s="62" t="str">
        <f aca="false">IF(AND(D5&gt;$N$9,D4&lt;$N$9),"OK","NOK")</f>
        <v>NOK</v>
      </c>
      <c r="L5" s="62"/>
      <c r="M5" s="51" t="s">
        <v>44</v>
      </c>
      <c r="N5" s="54" t="n">
        <f aca="false">N6+Q2</f>
        <v>-1.54</v>
      </c>
      <c r="O5" s="53"/>
      <c r="P5" s="51" t="s">
        <v>45</v>
      </c>
      <c r="Q5" s="69" t="n">
        <f aca="false">Q3/(Q2)-1</f>
        <v>-1.51333333333333</v>
      </c>
    </row>
    <row r="6" customFormat="false" ht="17.35" hidden="false" customHeight="false" outlineLevel="0" collapsed="false">
      <c r="B6" s="55" t="n">
        <v>4</v>
      </c>
      <c r="C6" s="65" t="n">
        <f aca="false">IF(G5&lt;&gt;0,C5+G5,)</f>
        <v>-0.0499999999999994</v>
      </c>
      <c r="D6" s="66" t="n">
        <f aca="false">D5*(1+J5)</f>
        <v>3.46058495507813</v>
      </c>
      <c r="E6" s="65" t="n">
        <f aca="false">C6*J6</f>
        <v>-0.00231714843749997</v>
      </c>
      <c r="F6" s="66" t="n">
        <f aca="false">D6*J6</f>
        <v>0.160373780429906</v>
      </c>
      <c r="G6" s="58" t="n">
        <v>0.12</v>
      </c>
      <c r="H6" s="67" t="n">
        <f aca="false">IF(G6=0,,G6/C6)</f>
        <v>-2.40000000000003</v>
      </c>
      <c r="I6" s="68" t="n">
        <f aca="false">IF(G6=0,,G6-F6)</f>
        <v>-0.040373780429906</v>
      </c>
      <c r="J6" s="61" t="n">
        <f aca="false">J5*(1-Diretrizes!C$5)</f>
        <v>0.04634296875</v>
      </c>
      <c r="K6" s="62" t="str">
        <f aca="false">IF(AND(D6&gt;$N$9,D5&lt;$N$9),"OK","NOK")</f>
        <v>NOK</v>
      </c>
      <c r="L6" s="62"/>
      <c r="M6" s="51" t="s">
        <v>46</v>
      </c>
      <c r="N6" s="64" t="n">
        <f aca="false">SUM(G3:G25)</f>
        <v>-4.54</v>
      </c>
      <c r="O6" s="70"/>
      <c r="P6" s="71"/>
      <c r="Q6" s="71"/>
    </row>
    <row r="7" customFormat="false" ht="17.35" hidden="false" customHeight="false" outlineLevel="0" collapsed="false">
      <c r="B7" s="55" t="n">
        <v>5</v>
      </c>
      <c r="C7" s="65" t="n">
        <f aca="false">IF(G6&lt;&gt;0,C6+G6,)</f>
        <v>0.0700000000000006</v>
      </c>
      <c r="D7" s="66" t="n">
        <f aca="false">D6*(1+J6)</f>
        <v>3.62095873550803</v>
      </c>
      <c r="E7" s="65" t="n">
        <f aca="false">C7*J7</f>
        <v>0.00316290761718753</v>
      </c>
      <c r="F7" s="66" t="n">
        <f aca="false">D7*J7</f>
        <v>0.163610828086571</v>
      </c>
      <c r="G7" s="58" t="n">
        <v>0.07</v>
      </c>
      <c r="H7" s="67" t="n">
        <f aca="false">IF(G7=0,,G7/C7)</f>
        <v>0.999999999999991</v>
      </c>
      <c r="I7" s="68" t="n">
        <f aca="false">IF(G7=0,,G7-F7)</f>
        <v>-0.093610828086571</v>
      </c>
      <c r="J7" s="61" t="n">
        <f aca="false">J6*(1-Diretrizes!C$5)</f>
        <v>0.04518439453125</v>
      </c>
      <c r="K7" s="62" t="str">
        <f aca="false">IF(AND(D7&gt;$N$9,D6&lt;$N$9),"OK","NOK")</f>
        <v>NOK</v>
      </c>
      <c r="L7" s="62"/>
      <c r="M7" s="51" t="s">
        <v>45</v>
      </c>
      <c r="N7" s="69" t="n">
        <f aca="false">N5/Q2-1</f>
        <v>-1.51333333333333</v>
      </c>
      <c r="O7" s="70"/>
      <c r="P7" s="51" t="s">
        <v>47</v>
      </c>
      <c r="Q7" s="72" t="n">
        <f aca="false">SUM(I3:I395)</f>
        <v>-6.54990633580075</v>
      </c>
    </row>
    <row r="8" customFormat="false" ht="17.35" hidden="false" customHeight="false" outlineLevel="0" collapsed="false">
      <c r="B8" s="55" t="n">
        <v>6</v>
      </c>
      <c r="C8" s="65" t="n">
        <f aca="false">IF(G7&lt;&gt;0,C7+G7,)</f>
        <v>0.140000000000001</v>
      </c>
      <c r="D8" s="66" t="n">
        <f aca="false">D7*(1+J7)</f>
        <v>3.7845695635946</v>
      </c>
      <c r="E8" s="65" t="n">
        <f aca="false">C8*J8</f>
        <v>0.00616766985351565</v>
      </c>
      <c r="F8" s="66" t="n">
        <f aca="false">D8*J8</f>
        <v>0.166728397185109</v>
      </c>
      <c r="G8" s="58" t="n">
        <v>0.23</v>
      </c>
      <c r="H8" s="67" t="n">
        <f aca="false">IF(G8=0,,G8/C8)</f>
        <v>1.64285714285714</v>
      </c>
      <c r="I8" s="68" t="n">
        <f aca="false">IF(G8=0,,G8-F8)</f>
        <v>0.063271602814891</v>
      </c>
      <c r="J8" s="61" t="n">
        <f aca="false">J7*(1-Diretrizes!C$5)</f>
        <v>0.0440547846679687</v>
      </c>
      <c r="K8" s="62" t="str">
        <f aca="false">IF(AND(D8&gt;$N$9,D7&lt;$N$9),"OK","NOK")</f>
        <v>NOK</v>
      </c>
      <c r="L8" s="62"/>
      <c r="M8" s="71"/>
      <c r="N8" s="71"/>
      <c r="O8" s="53"/>
      <c r="P8" s="71"/>
      <c r="Q8" s="70"/>
    </row>
    <row r="9" customFormat="false" ht="17.35" hidden="false" customHeight="false" outlineLevel="0" collapsed="false">
      <c r="B9" s="55" t="n">
        <v>7</v>
      </c>
      <c r="C9" s="65" t="n">
        <f aca="false">IF(G8&lt;&gt;0,C8+G8,)</f>
        <v>0.370000000000001</v>
      </c>
      <c r="D9" s="66" t="n">
        <f aca="false">D8*(1+J8)</f>
        <v>3.95129796077971</v>
      </c>
      <c r="E9" s="65" t="n">
        <f aca="false">C9*J9</f>
        <v>0.0158927635689697</v>
      </c>
      <c r="F9" s="66" t="n">
        <f aca="false">D9*J9</f>
        <v>0.169721741300606</v>
      </c>
      <c r="G9" s="58" t="n">
        <v>0.66</v>
      </c>
      <c r="H9" s="67" t="n">
        <f aca="false">IF(G9=0,,G9/C9)</f>
        <v>1.78378378378378</v>
      </c>
      <c r="I9" s="68" t="n">
        <f aca="false">IF(G9=0,,G9-F9)</f>
        <v>0.490278258699394</v>
      </c>
      <c r="J9" s="61" t="n">
        <f aca="false">J8*(1-Diretrizes!C$5)</f>
        <v>0.0429534150512695</v>
      </c>
      <c r="K9" s="62" t="str">
        <f aca="false">IF(AND(D9&gt;$N$9,D8&lt;$N$9),"OK","NOK")</f>
        <v>NOK</v>
      </c>
      <c r="L9" s="62"/>
      <c r="M9" s="51" t="s">
        <v>48</v>
      </c>
      <c r="N9" s="73" t="n">
        <f aca="false">Diretrizes!C7</f>
        <v>6</v>
      </c>
      <c r="O9" s="53"/>
      <c r="P9" s="51" t="s">
        <v>49</v>
      </c>
      <c r="Q9" s="73" t="n">
        <f aca="false">IF(G3=0,,N5-'Ciclo 2'!Q2)</f>
        <v>-4.54</v>
      </c>
    </row>
    <row r="10" customFormat="false" ht="18.75" hidden="false" customHeight="true" outlineLevel="0" collapsed="false">
      <c r="B10" s="55" t="n">
        <v>8</v>
      </c>
      <c r="C10" s="65" t="n">
        <f aca="false">IF(G9&lt;&gt;0,C9+G9,)</f>
        <v>1.03</v>
      </c>
      <c r="D10" s="66" t="n">
        <f aca="false">D9*(1+J9)</f>
        <v>4.12101970208032</v>
      </c>
      <c r="E10" s="65" t="n">
        <f aca="false">C10*J10</f>
        <v>0.0431359670652375</v>
      </c>
      <c r="F10" s="66" t="n">
        <f aca="false">D10*J10</f>
        <v>0.172586572955467</v>
      </c>
      <c r="G10" s="58" t="n">
        <v>0.18</v>
      </c>
      <c r="H10" s="67" t="n">
        <f aca="false">IF(G10=0,,G10/C10)</f>
        <v>0.174757281553398</v>
      </c>
      <c r="I10" s="68" t="n">
        <f aca="false">IF(G10=0,,G10-F10)</f>
        <v>0.00741342704453299</v>
      </c>
      <c r="J10" s="61" t="n">
        <f aca="false">J9*(1-Diretrizes!C$5)</f>
        <v>0.0418795796749878</v>
      </c>
      <c r="K10" s="62" t="str">
        <f aca="false">IF(AND(D10&gt;$N$9,D9&lt;$N$9),"OK","NOK")</f>
        <v>NOK</v>
      </c>
      <c r="L10" s="62"/>
      <c r="O10" s="74"/>
      <c r="Q10" s="75"/>
    </row>
    <row r="11" customFormat="false" ht="18.75" hidden="false" customHeight="true" outlineLevel="0" collapsed="false">
      <c r="B11" s="55" t="n">
        <v>9</v>
      </c>
      <c r="C11" s="65" t="n">
        <f aca="false">IF(G10&lt;&gt;0,C10+G10,)</f>
        <v>1.21</v>
      </c>
      <c r="D11" s="66" t="n">
        <f aca="false">D10*(1+J10)</f>
        <v>4.29360627503579</v>
      </c>
      <c r="E11" s="65" t="n">
        <f aca="false">C11*J11</f>
        <v>0.0494074341215669</v>
      </c>
      <c r="F11" s="66" t="n">
        <f aca="false">D11*J11</f>
        <v>0.175319065436179</v>
      </c>
      <c r="G11" s="58" t="n">
        <v>-1.31</v>
      </c>
      <c r="H11" s="67" t="n">
        <f aca="false">IF(G11=0,,G11/C11)</f>
        <v>-1.08264462809917</v>
      </c>
      <c r="I11" s="68" t="n">
        <f aca="false">IF(G11=0,,G11-F11)</f>
        <v>-1.48531906543618</v>
      </c>
      <c r="J11" s="61" t="n">
        <f aca="false">J10*(1-Diretrizes!C$5)</f>
        <v>0.0408325901831131</v>
      </c>
      <c r="K11" s="62" t="str">
        <f aca="false">IF(AND(D11&gt;$N$9,D10&lt;$N$9),"OK","NOK")</f>
        <v>NOK</v>
      </c>
      <c r="L11" s="62"/>
      <c r="O11" s="50"/>
      <c r="P11" s="50"/>
      <c r="Q11" s="75"/>
    </row>
    <row r="12" customFormat="false" ht="18.75" hidden="false" customHeight="true" outlineLevel="0" collapsed="false">
      <c r="B12" s="55" t="n">
        <v>10</v>
      </c>
      <c r="C12" s="65" t="n">
        <f aca="false">IF(G11&lt;&gt;0,C11+G11,)</f>
        <v>-0.0999999999999994</v>
      </c>
      <c r="D12" s="66" t="n">
        <f aca="false">D11*(1+J11)</f>
        <v>4.46892534047196</v>
      </c>
      <c r="E12" s="65" t="n">
        <f aca="false">C12*J12</f>
        <v>-0.00398117754285351</v>
      </c>
      <c r="F12" s="66" t="n">
        <f aca="false">D12*J12</f>
        <v>0.17791585206176</v>
      </c>
      <c r="G12" s="58" t="n">
        <v>0.87</v>
      </c>
      <c r="H12" s="67" t="n">
        <f aca="false">IF(G12=0,,G12/C12)</f>
        <v>-8.70000000000005</v>
      </c>
      <c r="I12" s="68" t="n">
        <f aca="false">IF(G12=0,,G12-F12)</f>
        <v>0.69208414793824</v>
      </c>
      <c r="J12" s="61" t="n">
        <f aca="false">J11*(1-Diretrizes!C$5)</f>
        <v>0.0398117754285353</v>
      </c>
      <c r="K12" s="62" t="str">
        <f aca="false">IF(AND(D12&gt;$N$9,D11&lt;$N$9),"OK","NOK")</f>
        <v>NOK</v>
      </c>
      <c r="L12" s="62"/>
      <c r="M12" s="75"/>
      <c r="N12" s="75"/>
      <c r="O12" s="50"/>
      <c r="P12" s="50"/>
      <c r="Q12" s="75"/>
    </row>
    <row r="13" customFormat="false" ht="18.75" hidden="false" customHeight="true" outlineLevel="0" collapsed="false">
      <c r="B13" s="55" t="n">
        <v>11</v>
      </c>
      <c r="C13" s="65" t="n">
        <f aca="false">IF(G12&lt;&gt;0,C12+G12,)</f>
        <v>0.770000000000001</v>
      </c>
      <c r="D13" s="66" t="n">
        <f aca="false">D12*(1+J12)</f>
        <v>4.64684119253372</v>
      </c>
      <c r="E13" s="65" t="n">
        <f aca="false">C13*J13</f>
        <v>0.0298886904029729</v>
      </c>
      <c r="F13" s="66" t="n">
        <f aca="false">D13*J13</f>
        <v>0.180374023058989</v>
      </c>
      <c r="G13" s="58" t="n">
        <v>-2.62</v>
      </c>
      <c r="H13" s="67" t="n">
        <f aca="false">IF(G13=0,,G13/C13)</f>
        <v>-3.4025974025974</v>
      </c>
      <c r="I13" s="68" t="n">
        <f aca="false">IF(G13=0,,G13-F13)</f>
        <v>-2.80037402305899</v>
      </c>
      <c r="J13" s="61" t="n">
        <f aca="false">J12*(1-Diretrizes!C$5)</f>
        <v>0.0388164810428219</v>
      </c>
      <c r="K13" s="62" t="str">
        <f aca="false">IF(AND(D13&gt;$N$9,D12&lt;$N$9),"OK","NOK")</f>
        <v>NOK</v>
      </c>
      <c r="L13" s="62"/>
      <c r="M13" s="76"/>
      <c r="N13" s="77"/>
      <c r="O13" s="50"/>
      <c r="P13" s="50"/>
      <c r="Q13" s="75"/>
    </row>
    <row r="14" customFormat="false" ht="18.75" hidden="false" customHeight="true" outlineLevel="0" collapsed="false">
      <c r="B14" s="55" t="n">
        <v>12</v>
      </c>
      <c r="C14" s="65" t="n">
        <f aca="false">IF(G13&lt;&gt;0,C13+G13,)</f>
        <v>-1.85</v>
      </c>
      <c r="D14" s="66" t="n">
        <f aca="false">D13*(1+J13)</f>
        <v>4.82721521559271</v>
      </c>
      <c r="E14" s="65" t="n">
        <f aca="false">C14*J14</f>
        <v>-0.0700152276809899</v>
      </c>
      <c r="F14" s="66" t="n">
        <f aca="false">D14*J14</f>
        <v>0.182691120208034</v>
      </c>
      <c r="G14" s="58" t="n">
        <v>0.31</v>
      </c>
      <c r="H14" s="67" t="n">
        <f aca="false">IF(G14=0,,G14/C14)</f>
        <v>-0.167567567567568</v>
      </c>
      <c r="I14" s="68" t="n">
        <f aca="false">IF(G14=0,,G14-F14)</f>
        <v>0.127308879791966</v>
      </c>
      <c r="J14" s="61" t="n">
        <f aca="false">J13*(1-Diretrizes!C$5)</f>
        <v>0.0378460690167513</v>
      </c>
      <c r="K14" s="62" t="str">
        <f aca="false">IF(AND(D14&gt;$N$9,D13&lt;$N$9),"OK","NOK")</f>
        <v>NOK</v>
      </c>
      <c r="L14" s="62"/>
      <c r="M14" s="75"/>
      <c r="N14" s="75"/>
      <c r="O14" s="50"/>
      <c r="P14" s="50"/>
      <c r="Q14" s="75"/>
    </row>
    <row r="15" customFormat="false" ht="18.75" hidden="false" customHeight="true" outlineLevel="0" collapsed="false">
      <c r="B15" s="55" t="n">
        <v>13</v>
      </c>
      <c r="C15" s="65" t="n">
        <f aca="false">IF(G14&lt;&gt;0,C14+G14,)</f>
        <v>-1.54</v>
      </c>
      <c r="D15" s="66" t="n">
        <f aca="false">D14*(1+J14)</f>
        <v>5.00990633580075</v>
      </c>
      <c r="E15" s="65" t="n">
        <f aca="false">C15*J15</f>
        <v>-0.0568258726286522</v>
      </c>
      <c r="F15" s="66" t="n">
        <f aca="false">D15*J15</f>
        <v>0.18486512942837</v>
      </c>
      <c r="G15" s="58"/>
      <c r="H15" s="67" t="n">
        <f aca="false">IF(G15=0,,G15/C15)</f>
        <v>0</v>
      </c>
      <c r="I15" s="68" t="n">
        <f aca="false">IF(G15=0,,G15-F15)</f>
        <v>0</v>
      </c>
      <c r="J15" s="61" t="n">
        <f aca="false">J14*(1-Diretrizes!C$5)</f>
        <v>0.0368999172913326</v>
      </c>
      <c r="K15" s="62" t="str">
        <f aca="false">IF(AND(D15&gt;$N$9,D14&lt;$N$9),"OK","NOK")</f>
        <v>NOK</v>
      </c>
      <c r="L15" s="62"/>
      <c r="M15" s="75"/>
      <c r="N15" s="75"/>
      <c r="O15" s="50"/>
      <c r="Q15" s="75"/>
    </row>
    <row r="16" customFormat="false" ht="18.75" hidden="false" customHeight="true" outlineLevel="0" collapsed="false">
      <c r="B16" s="55" t="n">
        <v>14</v>
      </c>
      <c r="C16" s="65" t="n">
        <f aca="false">IF(G15&lt;&gt;0,C15+G15,)</f>
        <v>0</v>
      </c>
      <c r="D16" s="66" t="n">
        <f aca="false">D15*(1+J15)</f>
        <v>5.19477146522912</v>
      </c>
      <c r="E16" s="65" t="n">
        <f aca="false">C16*J16</f>
        <v>0</v>
      </c>
      <c r="F16" s="66" t="n">
        <f aca="false">D16*J16</f>
        <v>0.186894471478971</v>
      </c>
      <c r="G16" s="58"/>
      <c r="H16" s="67" t="n">
        <f aca="false">IF(G16=0,,G16/C16)</f>
        <v>0</v>
      </c>
      <c r="I16" s="68" t="n">
        <f aca="false">IF(G16=0,,G16-F16)</f>
        <v>0</v>
      </c>
      <c r="J16" s="61" t="n">
        <f aca="false">J15*(1-Diretrizes!C$5)</f>
        <v>0.0359774193590492</v>
      </c>
      <c r="K16" s="62" t="str">
        <f aca="false">IF(AND(D16&gt;$N$9,D15&lt;$N$9),"OK","NOK")</f>
        <v>NOK</v>
      </c>
      <c r="L16" s="62"/>
      <c r="M16" s="75"/>
      <c r="N16" s="77"/>
      <c r="O16" s="50"/>
      <c r="P16" s="50"/>
      <c r="Q16" s="75"/>
    </row>
    <row r="17" customFormat="false" ht="18.75" hidden="false" customHeight="true" outlineLevel="0" collapsed="false">
      <c r="B17" s="55" t="n">
        <v>15</v>
      </c>
      <c r="C17" s="65" t="n">
        <f aca="false">IF(G16&lt;&gt;0,C16+G16,)</f>
        <v>0</v>
      </c>
      <c r="D17" s="66" t="n">
        <f aca="false">D16*(1+J16)</f>
        <v>5.38166593670809</v>
      </c>
      <c r="E17" s="65" t="n">
        <f aca="false">C17*J17</f>
        <v>0</v>
      </c>
      <c r="F17" s="66" t="n">
        <f aca="false">D17*J17</f>
        <v>0.188777990948876</v>
      </c>
      <c r="G17" s="58" t="n">
        <v>0</v>
      </c>
      <c r="H17" s="67" t="n">
        <f aca="false">IF(G17=0,,G17/C17)</f>
        <v>0</v>
      </c>
      <c r="I17" s="68" t="n">
        <f aca="false">IF(G17=0,,G17-F17)</f>
        <v>0</v>
      </c>
      <c r="J17" s="61" t="n">
        <f aca="false">J16*(1-Diretrizes!C$5)</f>
        <v>0.035077983875073</v>
      </c>
      <c r="K17" s="62" t="str">
        <f aca="false">IF(AND(D17&gt;$N$9,D16&lt;$N$9),"OK","NOK")</f>
        <v>NOK</v>
      </c>
      <c r="L17" s="62"/>
      <c r="M17" s="75"/>
      <c r="N17" s="75"/>
      <c r="O17" s="50"/>
      <c r="P17" s="50"/>
      <c r="Q17" s="75"/>
    </row>
    <row r="18" customFormat="false" ht="18.75" hidden="false" customHeight="true" outlineLevel="0" collapsed="false">
      <c r="B18" s="55" t="n">
        <v>16</v>
      </c>
      <c r="C18" s="65" t="n">
        <f aca="false">IF(G17&lt;&gt;0,C17+G17,)</f>
        <v>0</v>
      </c>
      <c r="D18" s="66" t="n">
        <f aca="false">D17*(1+J17)</f>
        <v>5.57044392765696</v>
      </c>
      <c r="E18" s="65" t="n">
        <f aca="false">C18*J18</f>
        <v>0</v>
      </c>
      <c r="F18" s="66" t="n">
        <f aca="false">D18*J18</f>
        <v>0.190514943714566</v>
      </c>
      <c r="G18" s="58" t="n">
        <v>0</v>
      </c>
      <c r="H18" s="67" t="n">
        <f aca="false">IF(G18=0,,G18/C18)</f>
        <v>0</v>
      </c>
      <c r="I18" s="68" t="n">
        <f aca="false">IF(G18=0,,G18-F18)</f>
        <v>0</v>
      </c>
      <c r="J18" s="61" t="n">
        <f aca="false">J17*(1-Diretrizes!C$5)</f>
        <v>0.0342010342781962</v>
      </c>
      <c r="K18" s="62" t="str">
        <f aca="false">IF(AND(D18&gt;$N$9,D17&lt;$N$9),"OK","NOK")</f>
        <v>NOK</v>
      </c>
      <c r="L18" s="62"/>
      <c r="M18" s="78"/>
      <c r="N18" s="79"/>
      <c r="O18" s="50"/>
      <c r="P18" s="50"/>
      <c r="Q18" s="79"/>
    </row>
    <row r="19" customFormat="false" ht="18.75" hidden="false" customHeight="true" outlineLevel="0" collapsed="false">
      <c r="B19" s="55" t="n">
        <v>17</v>
      </c>
      <c r="C19" s="65" t="n">
        <f aca="false">IF(G18&lt;&gt;0,C18+G18,)</f>
        <v>0</v>
      </c>
      <c r="D19" s="66" t="n">
        <f aca="false">D18*(1+J18)</f>
        <v>5.76095887137153</v>
      </c>
      <c r="E19" s="65" t="n">
        <f aca="false">C19*J19</f>
        <v>0</v>
      </c>
      <c r="F19" s="66" t="n">
        <f aca="false">D19*J19</f>
        <v>0.19210498303918</v>
      </c>
      <c r="G19" s="58" t="n">
        <v>0</v>
      </c>
      <c r="H19" s="67" t="n">
        <f aca="false">IF(G19=0,,G19/C19)</f>
        <v>0</v>
      </c>
      <c r="I19" s="68" t="n">
        <f aca="false">IF(G19=0,,G19-F19)</f>
        <v>0</v>
      </c>
      <c r="J19" s="61" t="n">
        <f aca="false">J18*(1-Diretrizes!C$5)</f>
        <v>0.0333460084212413</v>
      </c>
      <c r="K19" s="62" t="str">
        <f aca="false">IF(AND(D19&gt;$N$9,D18&lt;$N$9),"OK","NOK")</f>
        <v>NOK</v>
      </c>
      <c r="L19" s="62"/>
      <c r="M19" s="75"/>
      <c r="N19" s="75"/>
      <c r="O19" s="50"/>
      <c r="P19" s="50"/>
      <c r="Q19" s="75"/>
    </row>
    <row r="20" customFormat="false" ht="18.75" hidden="false" customHeight="true" outlineLevel="0" collapsed="false">
      <c r="B20" s="55" t="n">
        <v>18</v>
      </c>
      <c r="C20" s="65" t="n">
        <f aca="false">IF(G19&lt;&gt;0,C19+G19,)</f>
        <v>0</v>
      </c>
      <c r="D20" s="66" t="n">
        <f aca="false">D19*(1+J19)</f>
        <v>5.95306385441071</v>
      </c>
      <c r="E20" s="65" t="n">
        <f aca="false">C20*J20</f>
        <v>0</v>
      </c>
      <c r="F20" s="66" t="n">
        <f aca="false">D20*J20</f>
        <v>0.193548144485832</v>
      </c>
      <c r="G20" s="58" t="n">
        <v>0</v>
      </c>
      <c r="H20" s="67" t="n">
        <f aca="false">IF(G20=0,,G20/C20)</f>
        <v>0</v>
      </c>
      <c r="I20" s="68" t="n">
        <f aca="false">IF(G20=0,,G20-F20)</f>
        <v>0</v>
      </c>
      <c r="J20" s="61" t="n">
        <f aca="false">J19*(1-Diretrizes!C$5)</f>
        <v>0.0325123582107102</v>
      </c>
      <c r="K20" s="62" t="str">
        <f aca="false">IF(AND(D20&gt;$N$9,D19&lt;$N$9),"OK","NOK")</f>
        <v>NOK</v>
      </c>
      <c r="L20" s="62"/>
      <c r="M20" s="75"/>
      <c r="N20" s="75"/>
      <c r="O20" s="50"/>
      <c r="P20" s="50"/>
      <c r="Q20" s="75"/>
    </row>
    <row r="21" customFormat="false" ht="18.75" hidden="false" customHeight="true" outlineLevel="0" collapsed="false">
      <c r="B21" s="55" t="n">
        <v>19</v>
      </c>
      <c r="C21" s="65" t="n">
        <f aca="false">IF(G20&lt;&gt;0,C20+G20,)</f>
        <v>0</v>
      </c>
      <c r="D21" s="66" t="n">
        <f aca="false">D20*(1+J20)</f>
        <v>6.14661199889654</v>
      </c>
      <c r="E21" s="65" t="n">
        <f aca="false">C21*J21</f>
        <v>0</v>
      </c>
      <c r="F21" s="66" t="n">
        <f aca="false">D21*J21</f>
        <v>0.194844829813115</v>
      </c>
      <c r="G21" s="58" t="n">
        <v>0</v>
      </c>
      <c r="H21" s="67" t="n">
        <f aca="false">IF(G21=0,,G21/C21)</f>
        <v>0</v>
      </c>
      <c r="I21" s="68" t="n">
        <f aca="false">IF(G21=0,,G21-F21)</f>
        <v>0</v>
      </c>
      <c r="J21" s="61" t="n">
        <f aca="false">J20*(1-Diretrizes!C$5)</f>
        <v>0.0316995492554425</v>
      </c>
      <c r="K21" s="62" t="str">
        <f aca="false">IF(AND(D21&gt;$N$9,D20&lt;$N$9),"OK","NOK")</f>
        <v>OK</v>
      </c>
      <c r="L21" s="62"/>
      <c r="M21" s="75"/>
      <c r="N21" s="77"/>
      <c r="O21" s="50"/>
      <c r="P21" s="50"/>
      <c r="Q21" s="75"/>
    </row>
    <row r="22" customFormat="false" ht="18.75" hidden="false" customHeight="true" outlineLevel="0" collapsed="false">
      <c r="B22" s="55" t="n">
        <v>20</v>
      </c>
      <c r="C22" s="65" t="n">
        <f aca="false">IF(G21&lt;&gt;0,C21+G21,)</f>
        <v>0</v>
      </c>
      <c r="D22" s="66" t="n">
        <f aca="false">D21*(1+J21)</f>
        <v>6.34145682870966</v>
      </c>
      <c r="E22" s="65" t="n">
        <f aca="false">C22*J22</f>
        <v>0</v>
      </c>
      <c r="F22" s="66" t="n">
        <f aca="false">D22*J22</f>
        <v>0.19599579001562</v>
      </c>
      <c r="G22" s="58" t="n">
        <v>0</v>
      </c>
      <c r="H22" s="67" t="n">
        <f aca="false">IF(G22=0,,G22/C22)</f>
        <v>0</v>
      </c>
      <c r="I22" s="68" t="n">
        <f aca="false">IF(G22=0,,G22-F22)</f>
        <v>0</v>
      </c>
      <c r="J22" s="61" t="n">
        <f aca="false">J21*(1-Diretrizes!C$5)</f>
        <v>0.0309070605240564</v>
      </c>
      <c r="K22" s="62" t="str">
        <f aca="false">IF(AND(D22&gt;$N$9,D21&lt;$N$9),"OK","NOK")</f>
        <v>NOK</v>
      </c>
      <c r="L22" s="62"/>
      <c r="M22" s="75"/>
      <c r="N22" s="75"/>
      <c r="O22" s="50"/>
      <c r="P22" s="50"/>
      <c r="Q22" s="75"/>
    </row>
    <row r="23" customFormat="false" ht="18.75" hidden="false" customHeight="true" outlineLevel="0" collapsed="false">
      <c r="B23" s="55" t="n">
        <v>21</v>
      </c>
      <c r="C23" s="65" t="n">
        <f aca="false">IF(G22&lt;&gt;0,C22+G22,)</f>
        <v>0</v>
      </c>
      <c r="D23" s="66" t="n">
        <f aca="false">D22*(1+J22)</f>
        <v>6.53745261872528</v>
      </c>
      <c r="E23" s="65" t="n">
        <f aca="false">C23*J23</f>
        <v>0</v>
      </c>
      <c r="F23" s="66" t="n">
        <f aca="false">D23*J23</f>
        <v>0.197002107666091</v>
      </c>
      <c r="G23" s="58" t="n">
        <v>0</v>
      </c>
      <c r="H23" s="67" t="n">
        <f aca="false">IF(G23=0,,G23/C23)</f>
        <v>0</v>
      </c>
      <c r="I23" s="68" t="n">
        <f aca="false">IF(G23=0,,G23-F23)</f>
        <v>0</v>
      </c>
      <c r="J23" s="61" t="n">
        <f aca="false">J22*(1-Diretrizes!C$5)</f>
        <v>0.030134384010955</v>
      </c>
      <c r="K23" s="62" t="str">
        <f aca="false">IF(AND(D23&gt;$N$9,D22&lt;$N$9),"OK","NOK")</f>
        <v>NOK</v>
      </c>
      <c r="L23" s="62"/>
      <c r="M23" s="75"/>
      <c r="N23" s="75"/>
      <c r="O23" s="50"/>
      <c r="P23" s="50"/>
      <c r="Q23" s="75"/>
    </row>
    <row r="24" customFormat="false" ht="19.5" hidden="false" customHeight="true" outlineLevel="0" collapsed="false">
      <c r="B24" s="55" t="n">
        <v>22</v>
      </c>
      <c r="C24" s="65" t="n">
        <f aca="false">IF(G23&lt;&gt;0,C23+G23,)</f>
        <v>0</v>
      </c>
      <c r="D24" s="66" t="n">
        <f aca="false">D23*(1+J23)</f>
        <v>6.73445472639137</v>
      </c>
      <c r="E24" s="65" t="n">
        <f aca="false">C24*J24</f>
        <v>0</v>
      </c>
      <c r="F24" s="66" t="n">
        <f aca="false">D24*J24</f>
        <v>0.197865178708732</v>
      </c>
      <c r="G24" s="58" t="n">
        <v>0</v>
      </c>
      <c r="H24" s="67" t="n">
        <f aca="false">IF(G24=0,,G24/C24)</f>
        <v>0</v>
      </c>
      <c r="I24" s="68" t="n">
        <f aca="false">IF(G24=0,,G24-F24)</f>
        <v>0</v>
      </c>
      <c r="J24" s="61" t="n">
        <f aca="false">J23*(1-Diretrizes!C$5)</f>
        <v>0.0293810244106811</v>
      </c>
      <c r="K24" s="62" t="str">
        <f aca="false">IF(AND(D24&gt;$N$9,D23&lt;$N$9),"OK","NOK")</f>
        <v>NOK</v>
      </c>
      <c r="L24" s="62"/>
      <c r="M24" s="75"/>
      <c r="N24" s="75"/>
      <c r="O24" s="50"/>
      <c r="P24" s="50"/>
      <c r="Q24" s="75"/>
    </row>
    <row r="25" customFormat="false" ht="18.75" hidden="false" customHeight="true" outlineLevel="0" collapsed="false">
      <c r="B25" s="55" t="n">
        <v>23</v>
      </c>
      <c r="C25" s="65" t="n">
        <f aca="false">IF(G24&lt;&gt;0,C24+G24,)</f>
        <v>0</v>
      </c>
      <c r="D25" s="66" t="n">
        <f aca="false">D24*(1+J24)</f>
        <v>6.9323199051001</v>
      </c>
      <c r="E25" s="65" t="n">
        <f aca="false">C25*J25</f>
        <v>0</v>
      </c>
      <c r="F25" s="66" t="n">
        <f aca="false">D25*J25</f>
        <v>0.198586693845537</v>
      </c>
      <c r="G25" s="58" t="n">
        <v>0</v>
      </c>
      <c r="H25" s="67" t="n">
        <f aca="false">IF(G25=0,,G25/C25)</f>
        <v>0</v>
      </c>
      <c r="I25" s="68" t="n">
        <f aca="false">IF(G25=0,,G25-F25)</f>
        <v>0</v>
      </c>
      <c r="J25" s="61" t="n">
        <f aca="false">J24*(1-Diretrizes!C$5)</f>
        <v>0.0286464988004141</v>
      </c>
      <c r="K25" s="62" t="str">
        <f aca="false">IF(AND(D25&gt;$N$9,D24&lt;$N$9),"OK","NOK")</f>
        <v>NOK</v>
      </c>
      <c r="L25" s="62"/>
      <c r="M25" s="75"/>
      <c r="N25" s="75"/>
      <c r="O25" s="50"/>
      <c r="P25" s="50"/>
      <c r="Q25" s="75"/>
    </row>
    <row r="26" customFormat="false" ht="15" hidden="false" customHeight="true" outlineLevel="0" collapsed="false">
      <c r="B26" s="55" t="n">
        <v>24</v>
      </c>
      <c r="C26" s="65" t="n">
        <f aca="false">IF(G25&lt;&gt;0,C25+G25,)</f>
        <v>0</v>
      </c>
      <c r="D26" s="66" t="n">
        <f aca="false">D25*(1+J25)</f>
        <v>7.13090659894564</v>
      </c>
      <c r="E26" s="65" t="n">
        <f aca="false">C26*J26</f>
        <v>0</v>
      </c>
      <c r="F26" s="66" t="n">
        <f aca="false">D26*J26</f>
        <v>0.199168619649247</v>
      </c>
      <c r="G26" s="58" t="n">
        <v>0</v>
      </c>
      <c r="H26" s="67" t="n">
        <f aca="false">IF(G26=0,,G26/C26)</f>
        <v>0</v>
      </c>
      <c r="I26" s="68" t="n">
        <f aca="false">IF(G26=0,,G26-F26)</f>
        <v>0</v>
      </c>
      <c r="J26" s="61" t="n">
        <f aca="false">J25*(1-Diretrizes!C$5)</f>
        <v>0.0279303363304037</v>
      </c>
      <c r="K26" s="62" t="str">
        <f aca="false">IF(AND(D26&gt;$N$9,D25&lt;$N$9),"OK","NOK")</f>
        <v>NOK</v>
      </c>
      <c r="L26" s="62"/>
      <c r="M26" s="80"/>
      <c r="N26" s="75"/>
      <c r="O26" s="50"/>
      <c r="P26" s="50"/>
      <c r="Q26" s="75"/>
    </row>
    <row r="27" customFormat="false" ht="15" hidden="false" customHeight="true" outlineLevel="0" collapsed="false">
      <c r="B27" s="55" t="n">
        <v>25</v>
      </c>
      <c r="C27" s="65" t="n">
        <f aca="false">IF(G26&lt;&gt;0,C26+G26,)</f>
        <v>0</v>
      </c>
      <c r="D27" s="66" t="n">
        <f aca="false">D26*(1+J26)</f>
        <v>7.33007521859489</v>
      </c>
      <c r="E27" s="65" t="n">
        <f aca="false">C27*J27</f>
        <v>0</v>
      </c>
      <c r="F27" s="66" t="n">
        <f aca="false">D27*J27</f>
        <v>0.19961317952795</v>
      </c>
      <c r="G27" s="58" t="n">
        <v>0</v>
      </c>
      <c r="H27" s="67" t="n">
        <f aca="false">IF(G27=0,,G27/C27)</f>
        <v>0</v>
      </c>
      <c r="I27" s="68" t="n">
        <f aca="false">IF(G27=0,,G27-F27)</f>
        <v>0</v>
      </c>
      <c r="J27" s="61" t="n">
        <f aca="false">J26*(1-Diretrizes!C$5)</f>
        <v>0.0272320779221437</v>
      </c>
      <c r="K27" s="62" t="str">
        <f aca="false">IF(AND(D27&gt;$N$9,D26&lt;$N$9),"OK","NOK")</f>
        <v>NOK</v>
      </c>
      <c r="L27" s="62"/>
      <c r="M27" s="75"/>
      <c r="N27" s="75"/>
      <c r="O27" s="50"/>
      <c r="P27" s="50"/>
      <c r="Q27" s="75"/>
    </row>
    <row r="28" customFormat="false" ht="15" hidden="false" customHeight="true" outlineLevel="0" collapsed="false">
      <c r="B28" s="55" t="n">
        <v>26</v>
      </c>
      <c r="C28" s="65" t="n">
        <f aca="false">IF(G27&lt;&gt;0,C27+G27,)</f>
        <v>0</v>
      </c>
      <c r="D28" s="66" t="n">
        <f aca="false">D27*(1+J27)</f>
        <v>7.52968839812284</v>
      </c>
      <c r="E28" s="65" t="n">
        <f aca="false">C28*J28</f>
        <v>0</v>
      </c>
      <c r="F28" s="66" t="n">
        <f aca="false">D28*J28</f>
        <v>0.199922834657464</v>
      </c>
      <c r="G28" s="58" t="n">
        <v>0</v>
      </c>
      <c r="H28" s="67" t="n">
        <f aca="false">IF(G28=0,,G28/C28)</f>
        <v>0</v>
      </c>
      <c r="I28" s="68" t="n">
        <f aca="false">IF(G28=0,,G28-F28)</f>
        <v>0</v>
      </c>
      <c r="J28" s="61" t="n">
        <f aca="false">J27*(1-Diretrizes!C$5)</f>
        <v>0.0265512759740901</v>
      </c>
      <c r="K28" s="62" t="str">
        <f aca="false">IF(AND(D28&gt;$N$9,D27&lt;$N$9),"OK","NOK")</f>
        <v>NOK</v>
      </c>
      <c r="L28" s="62"/>
      <c r="M28" s="75"/>
      <c r="N28" s="75"/>
      <c r="O28" s="50"/>
      <c r="P28" s="50"/>
      <c r="Q28" s="75"/>
    </row>
    <row r="29" customFormat="false" ht="15" hidden="false" customHeight="true" outlineLevel="0" collapsed="false">
      <c r="B29" s="55" t="n">
        <v>27</v>
      </c>
      <c r="C29" s="65" t="n">
        <f aca="false">IF(G28&lt;&gt;0,C28+G28,)</f>
        <v>0</v>
      </c>
      <c r="D29" s="66" t="n">
        <f aca="false">D28*(1+J28)</f>
        <v>7.7296112327803</v>
      </c>
      <c r="E29" s="65" t="n">
        <f aca="false">C29*J29</f>
        <v>0</v>
      </c>
      <c r="F29" s="66" t="n">
        <f aca="false">D29*J29</f>
        <v>0.200100264988627</v>
      </c>
      <c r="G29" s="58" t="n">
        <v>0</v>
      </c>
      <c r="H29" s="67" t="n">
        <f aca="false">IF(G29=0,,G29/C29)</f>
        <v>0</v>
      </c>
      <c r="I29" s="68" t="n">
        <f aca="false">IF(G29=0,,G29-F29)</f>
        <v>0</v>
      </c>
      <c r="J29" s="61" t="n">
        <f aca="false">J28*(1-Diretrizes!C$5)</f>
        <v>0.0258874940747378</v>
      </c>
      <c r="K29" s="62" t="str">
        <f aca="false">IF(AND(D29&gt;$N$9,D28&lt;$N$9),"OK","NOK")</f>
        <v>NOK</v>
      </c>
      <c r="L29" s="62"/>
      <c r="M29" s="75"/>
      <c r="N29" s="77"/>
      <c r="O29" s="50"/>
      <c r="P29" s="50"/>
      <c r="Q29" s="75"/>
    </row>
    <row r="30" customFormat="false" ht="15" hidden="false" customHeight="true" outlineLevel="0" collapsed="false">
      <c r="B30" s="55" t="n">
        <v>28</v>
      </c>
      <c r="C30" s="65" t="n">
        <f aca="false">IF(G29&lt;&gt;0,C29+G29,)</f>
        <v>0</v>
      </c>
      <c r="D30" s="66" t="n">
        <f aca="false">D29*(1+J29)</f>
        <v>7.92971149776893</v>
      </c>
      <c r="E30" s="65" t="n">
        <f aca="false">C30*J30</f>
        <v>0</v>
      </c>
      <c r="F30" s="66" t="n">
        <f aca="false">D30*J30</f>
        <v>0.200148350427552</v>
      </c>
      <c r="G30" s="58" t="n">
        <v>0</v>
      </c>
      <c r="H30" s="67" t="n">
        <f aca="false">IF(G30=0,,G30/C30)</f>
        <v>0</v>
      </c>
      <c r="I30" s="68" t="n">
        <f aca="false">IF(G30=0,,G30-F30)</f>
        <v>0</v>
      </c>
      <c r="J30" s="61" t="n">
        <f aca="false">J29*(1-Diretrizes!C$5)</f>
        <v>0.0252403067228694</v>
      </c>
      <c r="K30" s="62" t="str">
        <f aca="false">IF(AND(D30&gt;$N$9,D29&lt;$N$9),"OK","NOK")</f>
        <v>NOK</v>
      </c>
      <c r="L30" s="62"/>
      <c r="M30" s="75"/>
      <c r="N30" s="75"/>
      <c r="O30" s="50"/>
      <c r="P30" s="50"/>
      <c r="Q30" s="75"/>
    </row>
    <row r="31" customFormat="false" ht="14.9" hidden="false" customHeight="false" outlineLevel="0" collapsed="false">
      <c r="B31" s="55" t="n">
        <v>29</v>
      </c>
      <c r="C31" s="65" t="n">
        <f aca="false">IF(G30&lt;&gt;0,C30+G30,)</f>
        <v>0</v>
      </c>
      <c r="D31" s="66" t="n">
        <f aca="false">D30*(1+J30)</f>
        <v>8.12985984819648</v>
      </c>
      <c r="E31" s="65" t="n">
        <f aca="false">C31*J31</f>
        <v>0</v>
      </c>
      <c r="F31" s="66" t="n">
        <f aca="false">D31*J31</f>
        <v>0.200070152277859</v>
      </c>
      <c r="G31" s="58" t="n">
        <v>0</v>
      </c>
      <c r="H31" s="67" t="n">
        <f aca="false">IF(G31=0,,G31/C31)</f>
        <v>0</v>
      </c>
      <c r="I31" s="68" t="n">
        <f aca="false">IF(G31=0,,G31-F31)</f>
        <v>0</v>
      </c>
      <c r="J31" s="61" t="n">
        <f aca="false">J30*(1-Diretrizes!C$5)</f>
        <v>0.0246092990547976</v>
      </c>
      <c r="K31" s="62" t="str">
        <f aca="false">IF(AND(D31&gt;$N$9,D30&lt;$N$9),"OK","NOK")</f>
        <v>NOK</v>
      </c>
      <c r="L31" s="62"/>
      <c r="M31" s="75"/>
      <c r="N31" s="75"/>
      <c r="O31" s="50"/>
      <c r="P31" s="50"/>
      <c r="Q31" s="75"/>
    </row>
    <row r="32" customFormat="false" ht="14.9" hidden="false" customHeight="false" outlineLevel="0" collapsed="false">
      <c r="B32" s="55" t="n">
        <v>30</v>
      </c>
      <c r="C32" s="65" t="n">
        <f aca="false">IF(G31&lt;&gt;0,C31+G31,)</f>
        <v>0</v>
      </c>
      <c r="D32" s="66" t="n">
        <f aca="false">D31*(1+J31)</f>
        <v>8.32993000047434</v>
      </c>
      <c r="E32" s="65" t="n">
        <f aca="false">C32*J32</f>
        <v>0</v>
      </c>
      <c r="F32" s="66" t="n">
        <f aca="false">D32*J32</f>
        <v>0.199868895025024</v>
      </c>
      <c r="G32" s="58" t="n">
        <v>0</v>
      </c>
      <c r="H32" s="67" t="n">
        <f aca="false">IF(G32=0,,G32/C32)</f>
        <v>0</v>
      </c>
      <c r="I32" s="68" t="n">
        <f aca="false">IF(G32=0,,G32-F32)</f>
        <v>0</v>
      </c>
      <c r="J32" s="61" t="n">
        <f aca="false">J31*(1-Diretrizes!C$5)</f>
        <v>0.0239940665784277</v>
      </c>
      <c r="K32" s="62" t="str">
        <f aca="false">IF(AND(D32&gt;$N$9,D31&lt;$N$9),"OK","NOK")</f>
        <v>NOK</v>
      </c>
      <c r="L32" s="62"/>
      <c r="M32" s="75"/>
      <c r="N32" s="75"/>
      <c r="O32" s="50"/>
      <c r="P32" s="50"/>
      <c r="Q32" s="75"/>
    </row>
    <row r="33" customFormat="false" ht="14.9" hidden="false" customHeight="false" outlineLevel="0" collapsed="false">
      <c r="B33" s="55" t="n">
        <v>31</v>
      </c>
      <c r="C33" s="65" t="n">
        <f aca="false">IF(G32&lt;&gt;0,C32+G32,)</f>
        <v>0</v>
      </c>
      <c r="D33" s="66" t="n">
        <f aca="false">D32*(1+J32)</f>
        <v>8.52979889549936</v>
      </c>
      <c r="E33" s="65" t="n">
        <f aca="false">C33*J33</f>
        <v>0</v>
      </c>
      <c r="F33" s="66" t="n">
        <f aca="false">D33*J33</f>
        <v>0.19954794853423</v>
      </c>
      <c r="G33" s="58" t="n">
        <v>0</v>
      </c>
      <c r="H33" s="67" t="n">
        <f aca="false">IF(G33=0,,G33/C33)</f>
        <v>0</v>
      </c>
      <c r="I33" s="68" t="n">
        <f aca="false">IF(G33=0,,G33-F33)</f>
        <v>0</v>
      </c>
      <c r="J33" s="61" t="n">
        <f aca="false">J32*(1-Diretrizes!C$5)</f>
        <v>0.023394214913967</v>
      </c>
      <c r="K33" s="62" t="str">
        <f aca="false">IF(AND(D33&gt;$N$9,D32&lt;$N$9),"OK","NOK")</f>
        <v>NOK</v>
      </c>
      <c r="L33" s="62"/>
      <c r="M33" s="80"/>
      <c r="N33" s="75"/>
      <c r="O33" s="50"/>
      <c r="P33" s="50"/>
      <c r="Q33" s="75"/>
    </row>
    <row r="34" customFormat="false" ht="14.9" hidden="false" customHeight="false" outlineLevel="0" collapsed="false">
      <c r="B34" s="55" t="n">
        <v>32</v>
      </c>
      <c r="C34" s="65" t="n">
        <f aca="false">IF(G33&lt;&gt;0,C33+G33,)</f>
        <v>0</v>
      </c>
      <c r="D34" s="66" t="n">
        <f aca="false">D33*(1+J33)</f>
        <v>8.72934684403359</v>
      </c>
      <c r="E34" s="65" t="n">
        <f aca="false">C34*J34</f>
        <v>0</v>
      </c>
      <c r="F34" s="66" t="n">
        <f aca="false">D34*J34</f>
        <v>0.199110810724684</v>
      </c>
      <c r="G34" s="58" t="n">
        <v>0</v>
      </c>
      <c r="H34" s="67" t="n">
        <f aca="false">IF(G34=0,,G34/C34)</f>
        <v>0</v>
      </c>
      <c r="I34" s="68" t="n">
        <f aca="false">IF(G34=0,,G34-F34)</f>
        <v>0</v>
      </c>
      <c r="J34" s="61" t="n">
        <f aca="false">J33*(1-Diretrizes!C$5)</f>
        <v>0.0228093595411178</v>
      </c>
      <c r="K34" s="62" t="str">
        <f aca="false">IF(AND(D34&gt;$N$9,D33&lt;$N$9),"OK","NOK")</f>
        <v>NOK</v>
      </c>
      <c r="L34" s="62"/>
      <c r="M34" s="75"/>
      <c r="N34" s="75"/>
      <c r="O34" s="50"/>
      <c r="P34" s="50"/>
      <c r="Q34" s="75"/>
    </row>
    <row r="35" customFormat="false" ht="14.9" hidden="false" customHeight="false" outlineLevel="0" collapsed="false">
      <c r="B35" s="55" t="n">
        <v>33</v>
      </c>
      <c r="C35" s="65" t="n">
        <f aca="false">IF(G34&lt;&gt;0,C34+G34,)</f>
        <v>0</v>
      </c>
      <c r="D35" s="66" t="n">
        <f aca="false">D34*(1+J34)</f>
        <v>8.92845765475828</v>
      </c>
      <c r="E35" s="65" t="n">
        <f aca="false">C35*J35</f>
        <v>0</v>
      </c>
      <c r="F35" s="66" t="n">
        <f aca="false">D35*J35</f>
        <v>0.198561090775152</v>
      </c>
      <c r="G35" s="58" t="n">
        <v>0</v>
      </c>
      <c r="H35" s="67" t="n">
        <f aca="false">IF(G35=0,,G35/C35)</f>
        <v>0</v>
      </c>
      <c r="I35" s="68" t="n">
        <f aca="false">IF(G35=0,,G35-F35)</f>
        <v>0</v>
      </c>
      <c r="J35" s="61" t="n">
        <f aca="false">J34*(1-Diretrizes!C$5)</f>
        <v>0.0222391255525899</v>
      </c>
      <c r="K35" s="62" t="str">
        <f aca="false">IF(AND(D35&gt;$N$9,D34&lt;$N$9),"OK","NOK")</f>
        <v>NOK</v>
      </c>
      <c r="L35" s="62"/>
      <c r="M35" s="75"/>
      <c r="N35" s="75"/>
      <c r="O35" s="50"/>
      <c r="P35" s="50"/>
      <c r="Q35" s="75"/>
    </row>
    <row r="36" customFormat="false" ht="14.9" hidden="false" customHeight="false" outlineLevel="0" collapsed="false">
      <c r="B36" s="55" t="n">
        <v>34</v>
      </c>
      <c r="C36" s="65" t="n">
        <f aca="false">IF(G35&lt;&gt;0,C35+G35,)</f>
        <v>0</v>
      </c>
      <c r="D36" s="66" t="n">
        <f aca="false">D35*(1+J35)</f>
        <v>9.12701874553343</v>
      </c>
      <c r="E36" s="65" t="n">
        <f aca="false">C36*J36</f>
        <v>0</v>
      </c>
      <c r="F36" s="66" t="n">
        <f aca="false">D36*J36</f>
        <v>0.19790249290769</v>
      </c>
      <c r="G36" s="58" t="n">
        <v>0</v>
      </c>
      <c r="H36" s="67" t="n">
        <f aca="false">IF(G36=0,,G36/C36)</f>
        <v>0</v>
      </c>
      <c r="I36" s="68" t="n">
        <f aca="false">IF(G36=0,,G36-F36)</f>
        <v>0</v>
      </c>
      <c r="J36" s="61" t="n">
        <f aca="false">J35*(1-Diretrizes!C$5)</f>
        <v>0.0216831474137751</v>
      </c>
      <c r="K36" s="62" t="str">
        <f aca="false">IF(AND(D36&gt;$N$9,D35&lt;$N$9),"OK","NOK")</f>
        <v>NOK</v>
      </c>
      <c r="L36" s="62"/>
      <c r="M36" s="75"/>
      <c r="N36" s="77"/>
      <c r="O36" s="50"/>
      <c r="P36" s="50"/>
      <c r="Q36" s="75"/>
    </row>
    <row r="37" customFormat="false" ht="14.9" hidden="false" customHeight="false" outlineLevel="0" collapsed="false">
      <c r="B37" s="55" t="n">
        <v>35</v>
      </c>
      <c r="C37" s="65" t="n">
        <f aca="false">IF(G36&lt;&gt;0,C36+G36,)</f>
        <v>0</v>
      </c>
      <c r="D37" s="66" t="n">
        <f aca="false">D36*(1+J36)</f>
        <v>9.32492123844112</v>
      </c>
      <c r="E37" s="65" t="n">
        <f aca="false">C37*J37</f>
        <v>0</v>
      </c>
      <c r="F37" s="66" t="n">
        <f aca="false">D37*J37</f>
        <v>0.197138800789087</v>
      </c>
      <c r="G37" s="58" t="n">
        <v>0</v>
      </c>
      <c r="H37" s="67" t="n">
        <f aca="false">IF(G37=0,,G37/C37)</f>
        <v>0</v>
      </c>
      <c r="I37" s="68" t="n">
        <f aca="false">IF(G37=0,,G37-F37)</f>
        <v>0</v>
      </c>
      <c r="J37" s="61" t="n">
        <f aca="false">J36*(1-Diretrizes!C$5)</f>
        <v>0.0211410687284307</v>
      </c>
      <c r="K37" s="62" t="str">
        <f aca="false">IF(AND(D37&gt;$N$9,D36&lt;$N$9),"OK","NOK")</f>
        <v>NOK</v>
      </c>
      <c r="L37" s="62"/>
      <c r="M37" s="75"/>
      <c r="N37" s="75"/>
      <c r="O37" s="50"/>
      <c r="P37" s="50"/>
      <c r="Q37" s="75"/>
    </row>
    <row r="38" customFormat="false" ht="14.9" hidden="false" customHeight="false" outlineLevel="0" collapsed="false">
      <c r="B38" s="55" t="n">
        <v>36</v>
      </c>
      <c r="C38" s="65" t="n">
        <f aca="false">IF(G37&lt;&gt;0,C37+G37,)</f>
        <v>0</v>
      </c>
      <c r="D38" s="66" t="n">
        <f aca="false">D37*(1+J37)</f>
        <v>9.52206003923021</v>
      </c>
      <c r="E38" s="65" t="n">
        <f aca="false">C38*J38</f>
        <v>0</v>
      </c>
      <c r="F38" s="66" t="n">
        <f aca="false">D38*J38</f>
        <v>0.19627386258247</v>
      </c>
      <c r="G38" s="58" t="n">
        <v>0</v>
      </c>
      <c r="H38" s="67" t="n">
        <f aca="false">IF(G38=0,,G38/C38)</f>
        <v>0</v>
      </c>
      <c r="I38" s="68" t="n">
        <f aca="false">IF(G38=0,,G38-F38)</f>
        <v>0</v>
      </c>
      <c r="J38" s="61" t="n">
        <f aca="false">J37*(1-Diretrizes!C$5)</f>
        <v>0.02061254201022</v>
      </c>
      <c r="K38" s="62" t="str">
        <f aca="false">IF(AND(D38&gt;$N$9,D37&lt;$N$9),"OK","NOK")</f>
        <v>NOK</v>
      </c>
      <c r="L38" s="62"/>
      <c r="M38" s="75"/>
      <c r="N38" s="75"/>
      <c r="O38" s="50"/>
      <c r="P38" s="50"/>
      <c r="Q38" s="75"/>
    </row>
    <row r="39" customFormat="false" ht="14.9" hidden="false" customHeight="false" outlineLevel="0" collapsed="false">
      <c r="B39" s="55" t="n">
        <v>37</v>
      </c>
      <c r="C39" s="65" t="n">
        <f aca="false">IF(G38&lt;&gt;0,C38+G38,)</f>
        <v>0</v>
      </c>
      <c r="D39" s="66" t="n">
        <f aca="false">D38*(1+J38)</f>
        <v>9.71833390181268</v>
      </c>
      <c r="E39" s="65" t="n">
        <f aca="false">C39*J39</f>
        <v>0</v>
      </c>
      <c r="F39" s="66" t="n">
        <f aca="false">D39*J39</f>
        <v>0.195311576674948</v>
      </c>
      <c r="G39" s="58" t="n">
        <v>0</v>
      </c>
      <c r="H39" s="67" t="n">
        <f aca="false">IF(G39=0,,G39/C39)</f>
        <v>0</v>
      </c>
      <c r="I39" s="68" t="n">
        <f aca="false">IF(G39=0,,G39-F39)</f>
        <v>0</v>
      </c>
      <c r="J39" s="61" t="n">
        <f aca="false">J38*(1-Diretrizes!C$5)</f>
        <v>0.0200972284599645</v>
      </c>
      <c r="K39" s="62" t="str">
        <f aca="false">IF(AND(D39&gt;$N$9,D38&lt;$N$9),"OK","NOK")</f>
        <v>NOK</v>
      </c>
      <c r="L39" s="62"/>
      <c r="M39" s="75"/>
      <c r="N39" s="75"/>
      <c r="O39" s="50"/>
      <c r="P39" s="50"/>
      <c r="Q39" s="75"/>
    </row>
    <row r="40" customFormat="false" ht="14.9" hidden="false" customHeight="false" outlineLevel="0" collapsed="false">
      <c r="B40" s="55" t="n">
        <v>38</v>
      </c>
      <c r="C40" s="65" t="n">
        <f aca="false">IF(G39&lt;&gt;0,C39+G39,)</f>
        <v>0</v>
      </c>
      <c r="D40" s="66" t="n">
        <f aca="false">D39*(1+J39)</f>
        <v>9.91364547848763</v>
      </c>
      <c r="E40" s="65" t="n">
        <f aca="false">C40*J40</f>
        <v>0</v>
      </c>
      <c r="F40" s="66" t="n">
        <f aca="false">D40*J40</f>
        <v>0.194255878100953</v>
      </c>
      <c r="G40" s="58" t="n">
        <v>0</v>
      </c>
      <c r="H40" s="67" t="n">
        <f aca="false">IF(G40=0,,G40/C40)</f>
        <v>0</v>
      </c>
      <c r="I40" s="68" t="n">
        <f aca="false">IF(G40=0,,G40-F40)</f>
        <v>0</v>
      </c>
      <c r="J40" s="61" t="n">
        <f aca="false">J39*(1-Diretrizes!C$5)</f>
        <v>0.0195947977484654</v>
      </c>
      <c r="K40" s="62" t="str">
        <f aca="false">IF(AND(D40&gt;$N$9,D39&lt;$N$9),"OK","NOK")</f>
        <v>NOK</v>
      </c>
      <c r="L40" s="62"/>
      <c r="M40" s="75"/>
      <c r="N40" s="75"/>
      <c r="O40" s="50"/>
      <c r="P40" s="50"/>
      <c r="Q40" s="75"/>
    </row>
    <row r="41" customFormat="false" ht="14.9" hidden="false" customHeight="false" outlineLevel="0" collapsed="false">
      <c r="B41" s="55" t="n">
        <v>39</v>
      </c>
      <c r="C41" s="65" t="n">
        <f aca="false">IF(G40&lt;&gt;0,C40+G40,)</f>
        <v>0</v>
      </c>
      <c r="D41" s="66" t="n">
        <f aca="false">D40*(1+J40)</f>
        <v>10.1079013565886</v>
      </c>
      <c r="E41" s="65" t="n">
        <f aca="false">C41*J41</f>
        <v>0</v>
      </c>
      <c r="F41" s="66" t="n">
        <f aca="false">D41*J41</f>
        <v>0.193110725675197</v>
      </c>
      <c r="G41" s="58" t="n">
        <v>0</v>
      </c>
      <c r="H41" s="67" t="n">
        <f aca="false">IF(G41=0,,G41/C41)</f>
        <v>0</v>
      </c>
      <c r="I41" s="68" t="n">
        <f aca="false">IF(G41=0,,G41-F41)</f>
        <v>0</v>
      </c>
      <c r="J41" s="61" t="n">
        <f aca="false">J40*(1-Diretrizes!C$5)</f>
        <v>0.0191049278047537</v>
      </c>
      <c r="K41" s="62" t="str">
        <f aca="false">IF(AND(D41&gt;$N$9,D40&lt;$N$9),"OK","NOK")</f>
        <v>NOK</v>
      </c>
      <c r="L41" s="62"/>
      <c r="M41" s="75"/>
      <c r="N41" s="75"/>
      <c r="O41" s="50"/>
      <c r="P41" s="50"/>
      <c r="Q41" s="75"/>
    </row>
    <row r="42" customFormat="false" ht="14.9" hidden="false" customHeight="false" outlineLevel="0" collapsed="false">
      <c r="B42" s="55" t="n">
        <v>40</v>
      </c>
      <c r="C42" s="65" t="n">
        <f aca="false">IF(G41&lt;&gt;0,C41+G41,)</f>
        <v>0</v>
      </c>
      <c r="D42" s="66" t="n">
        <f aca="false">D41*(1+J41)</f>
        <v>10.3010120822638</v>
      </c>
      <c r="E42" s="65" t="n">
        <f aca="false">C42*J42</f>
        <v>0</v>
      </c>
      <c r="F42" s="66" t="n">
        <f aca="false">D42*J42</f>
        <v>0.191880089843857</v>
      </c>
      <c r="G42" s="58" t="n">
        <v>0</v>
      </c>
      <c r="H42" s="67" t="n">
        <f aca="false">IF(G42=0,,G42/C42)</f>
        <v>0</v>
      </c>
      <c r="I42" s="68" t="n">
        <f aca="false">IF(G42=0,,G42-F42)</f>
        <v>0</v>
      </c>
      <c r="J42" s="61" t="n">
        <f aca="false">J41*(1-Diretrizes!C$5)</f>
        <v>0.0186273046096349</v>
      </c>
      <c r="K42" s="62" t="str">
        <f aca="false">IF(AND(D42&gt;$N$9,D41&lt;$N$9),"OK","NOK")</f>
        <v>NOK</v>
      </c>
      <c r="L42" s="62"/>
      <c r="M42" s="75"/>
      <c r="N42" s="75"/>
      <c r="O42" s="50"/>
      <c r="P42" s="50"/>
      <c r="Q42" s="75"/>
    </row>
    <row r="43" customFormat="false" ht="14.9" hidden="false" customHeight="false" outlineLevel="0" collapsed="false">
      <c r="B43" s="55" t="n">
        <v>41</v>
      </c>
      <c r="C43" s="65" t="n">
        <f aca="false">IF(G42&lt;&gt;0,C42+G42,)</f>
        <v>0</v>
      </c>
      <c r="D43" s="66" t="n">
        <f aca="false">D42*(1+J42)</f>
        <v>10.4928921721076</v>
      </c>
      <c r="E43" s="65" t="n">
        <f aca="false">C43*J43</f>
        <v>0</v>
      </c>
      <c r="F43" s="66" t="n">
        <f aca="false">D43*J43</f>
        <v>0.190567941257755</v>
      </c>
      <c r="G43" s="58" t="n">
        <v>0</v>
      </c>
      <c r="H43" s="67" t="n">
        <f aca="false">IF(G43=0,,G43/C43)</f>
        <v>0</v>
      </c>
      <c r="I43" s="68" t="n">
        <f aca="false">IF(G43=0,,G43-F43)</f>
        <v>0</v>
      </c>
      <c r="J43" s="61" t="n">
        <f aca="false">J42*(1-Diretrizes!C$5)</f>
        <v>0.018161621994394</v>
      </c>
      <c r="K43" s="62" t="str">
        <f aca="false">IF(AND(D43&gt;$N$9,D42&lt;$N$9),"OK","NOK")</f>
        <v>NOK</v>
      </c>
      <c r="L43" s="62"/>
      <c r="M43" s="75"/>
      <c r="N43" s="75"/>
      <c r="O43" s="50"/>
      <c r="P43" s="50"/>
      <c r="Q43" s="75"/>
    </row>
    <row r="44" customFormat="false" ht="14.9" hidden="false" customHeight="false" outlineLevel="0" collapsed="false">
      <c r="B44" s="55" t="n">
        <v>42</v>
      </c>
      <c r="C44" s="65" t="n">
        <f aca="false">IF(G43&lt;&gt;0,C43+G43,)</f>
        <v>0</v>
      </c>
      <c r="D44" s="66" t="n">
        <f aca="false">D43*(1+J43)</f>
        <v>10.6834601133654</v>
      </c>
      <c r="E44" s="65" t="n">
        <f aca="false">C44*J44</f>
        <v>0</v>
      </c>
      <c r="F44" s="66" t="n">
        <f aca="false">D44*J44</f>
        <v>0.18917824006685</v>
      </c>
      <c r="G44" s="58" t="n">
        <v>0</v>
      </c>
      <c r="H44" s="67" t="n">
        <f aca="false">IF(G44=0,,G44/C44)</f>
        <v>0</v>
      </c>
      <c r="I44" s="68" t="n">
        <f aca="false">IF(G44=0,,G44-F44)</f>
        <v>0</v>
      </c>
      <c r="J44" s="61" t="n">
        <f aca="false">J43*(1-Diretrizes!C$5)</f>
        <v>0.0177075814445342</v>
      </c>
      <c r="K44" s="62" t="str">
        <f aca="false">IF(AND(D44&gt;$N$9,D43&lt;$N$9),"OK","NOK")</f>
        <v>NOK</v>
      </c>
      <c r="L44" s="62"/>
      <c r="M44" s="75"/>
      <c r="N44" s="75"/>
      <c r="O44" s="50"/>
      <c r="P44" s="50"/>
      <c r="Q44" s="75"/>
    </row>
    <row r="45" customFormat="false" ht="14.9" hidden="false" customHeight="false" outlineLevel="0" collapsed="false">
      <c r="B45" s="55" t="n">
        <v>43</v>
      </c>
      <c r="C45" s="65" t="n">
        <f aca="false">IF(G44&lt;&gt;0,C44+G44,)</f>
        <v>0</v>
      </c>
      <c r="D45" s="66" t="n">
        <f aca="false">D44*(1+J44)</f>
        <v>10.8726383534322</v>
      </c>
      <c r="E45" s="65" t="n">
        <f aca="false">C45*J45</f>
        <v>0</v>
      </c>
      <c r="F45" s="66" t="n">
        <f aca="false">D45*J45</f>
        <v>0.187714925931358</v>
      </c>
      <c r="G45" s="58" t="n">
        <v>0</v>
      </c>
      <c r="H45" s="67" t="n">
        <f aca="false">IF(G45=0,,G45/C45)</f>
        <v>0</v>
      </c>
      <c r="I45" s="68" t="n">
        <f aca="false">IF(G45=0,,G45-F45)</f>
        <v>0</v>
      </c>
      <c r="J45" s="61" t="n">
        <f aca="false">J44*(1-Diretrizes!C$5)</f>
        <v>0.0172648919084208</v>
      </c>
      <c r="K45" s="62" t="str">
        <f aca="false">IF(AND(D45&gt;$N$9,D44&lt;$N$9),"OK","NOK")</f>
        <v>NOK</v>
      </c>
      <c r="L45" s="62"/>
      <c r="M45" s="75"/>
      <c r="N45" s="75"/>
      <c r="O45" s="50"/>
      <c r="P45" s="50"/>
      <c r="Q45" s="75"/>
    </row>
    <row r="46" customFormat="false" ht="14.9" hidden="false" customHeight="false" outlineLevel="0" collapsed="false">
      <c r="B46" s="55" t="n">
        <v>44</v>
      </c>
      <c r="C46" s="65" t="n">
        <f aca="false">IF(G45&lt;&gt;0,C45+G45,)</f>
        <v>0</v>
      </c>
      <c r="D46" s="66" t="n">
        <f aca="false">D45*(1+J45)</f>
        <v>11.0603532793636</v>
      </c>
      <c r="E46" s="65" t="n">
        <f aca="false">C46*J46</f>
        <v>0</v>
      </c>
      <c r="F46" s="66" t="n">
        <f aca="false">D46*J46</f>
        <v>0.186181908741231</v>
      </c>
      <c r="G46" s="58" t="n">
        <v>0</v>
      </c>
      <c r="H46" s="67" t="n">
        <f aca="false">IF(G46=0,,G46/C46)</f>
        <v>0</v>
      </c>
      <c r="I46" s="68" t="n">
        <f aca="false">IF(G46=0,,G46-F46)</f>
        <v>0</v>
      </c>
      <c r="J46" s="61" t="n">
        <f aca="false">J45*(1-Diretrizes!C$5)</f>
        <v>0.0168332696107103</v>
      </c>
      <c r="K46" s="62" t="str">
        <f aca="false">IF(AND(D46&gt;$N$9,D45&lt;$N$9),"OK","NOK")</f>
        <v>NOK</v>
      </c>
      <c r="L46" s="62"/>
      <c r="M46" s="75"/>
      <c r="N46" s="75"/>
      <c r="O46" s="50"/>
      <c r="P46" s="50"/>
      <c r="Q46" s="75"/>
    </row>
    <row r="47" customFormat="false" ht="14.9" hidden="false" customHeight="false" outlineLevel="0" collapsed="false">
      <c r="B47" s="55" t="n">
        <v>45</v>
      </c>
      <c r="C47" s="65" t="n">
        <f aca="false">IF(G46&lt;&gt;0,C46+G46,)</f>
        <v>0</v>
      </c>
      <c r="D47" s="66" t="n">
        <f aca="false">D46*(1+J46)</f>
        <v>11.2465351881048</v>
      </c>
      <c r="E47" s="65" t="n">
        <f aca="false">C47*J47</f>
        <v>0</v>
      </c>
      <c r="F47" s="66" t="n">
        <f aca="false">D47*J47</f>
        <v>0.184583060032516</v>
      </c>
      <c r="G47" s="58" t="n">
        <v>0</v>
      </c>
      <c r="H47" s="67" t="n">
        <f aca="false">IF(G47=0,,G47/C47)</f>
        <v>0</v>
      </c>
      <c r="I47" s="68" t="n">
        <f aca="false">IF(G47=0,,G47-F47)</f>
        <v>0</v>
      </c>
      <c r="J47" s="61" t="n">
        <f aca="false">J46*(1-Diretrizes!C$5)</f>
        <v>0.0164124378704425</v>
      </c>
      <c r="K47" s="62" t="str">
        <f aca="false">IF(AND(D47&gt;$N$9,D46&lt;$N$9),"OK","NOK")</f>
        <v>NOK</v>
      </c>
      <c r="L47" s="62"/>
      <c r="M47" s="75"/>
      <c r="N47" s="75"/>
      <c r="O47" s="50"/>
      <c r="P47" s="50"/>
      <c r="Q47" s="75"/>
    </row>
    <row r="48" customFormat="false" ht="14.9" hidden="false" customHeight="false" outlineLevel="0" collapsed="false">
      <c r="B48" s="55" t="n">
        <v>46</v>
      </c>
      <c r="C48" s="65" t="n">
        <f aca="false">IF(G47&lt;&gt;0,C47+G47,)</f>
        <v>0</v>
      </c>
      <c r="D48" s="66" t="n">
        <f aca="false">D47*(1+J47)</f>
        <v>11.4311182481373</v>
      </c>
      <c r="E48" s="65" t="n">
        <f aca="false">C48*J48</f>
        <v>0</v>
      </c>
      <c r="F48" s="66" t="n">
        <f aca="false">D48*J48</f>
        <v>0.182922205086305</v>
      </c>
      <c r="G48" s="58" t="n">
        <v>0</v>
      </c>
      <c r="H48" s="67" t="n">
        <f aca="false">IF(G48=0,,G48/C48)</f>
        <v>0</v>
      </c>
      <c r="I48" s="68" t="n">
        <f aca="false">IF(G48=0,,G48-F48)</f>
        <v>0</v>
      </c>
      <c r="J48" s="61" t="n">
        <f aca="false">J47*(1-Diretrizes!C$5)</f>
        <v>0.0160021269236815</v>
      </c>
      <c r="K48" s="62" t="str">
        <f aca="false">IF(AND(D48&gt;$N$9,D47&lt;$N$9),"OK","NOK")</f>
        <v>NOK</v>
      </c>
      <c r="L48" s="62"/>
      <c r="M48" s="75"/>
      <c r="N48" s="75"/>
      <c r="O48" s="50"/>
      <c r="P48" s="50"/>
      <c r="Q48" s="75"/>
    </row>
    <row r="49" customFormat="false" ht="14.9" hidden="false" customHeight="false" outlineLevel="0" collapsed="false">
      <c r="B49" s="55" t="n">
        <v>47</v>
      </c>
      <c r="C49" s="65" t="n">
        <f aca="false">IF(G48&lt;&gt;0,C48+G48,)</f>
        <v>0</v>
      </c>
      <c r="D49" s="66" t="n">
        <f aca="false">D48*(1+J48)</f>
        <v>11.6140404532236</v>
      </c>
      <c r="E49" s="65" t="n">
        <f aca="false">C49*J49</f>
        <v>0</v>
      </c>
      <c r="F49" s="66" t="n">
        <f aca="false">D49*J49</f>
        <v>0.181203115693524</v>
      </c>
      <c r="G49" s="58" t="n">
        <v>0</v>
      </c>
      <c r="H49" s="67" t="n">
        <f aca="false">IF(G49=0,,G49/C49)</f>
        <v>0</v>
      </c>
      <c r="I49" s="68" t="n">
        <f aca="false">IF(G49=0,,G49-F49)</f>
        <v>0</v>
      </c>
      <c r="J49" s="61" t="n">
        <f aca="false">J48*(1-Diretrizes!C$5)</f>
        <v>0.0156020737505894</v>
      </c>
      <c r="K49" s="62" t="str">
        <f aca="false">IF(AND(D49&gt;$N$9,D48&lt;$N$9),"OK","NOK")</f>
        <v>NOK</v>
      </c>
      <c r="L49" s="62"/>
      <c r="M49" s="75"/>
      <c r="N49" s="75"/>
      <c r="O49" s="50"/>
      <c r="P49" s="50"/>
      <c r="Q49" s="75"/>
    </row>
    <row r="50" customFormat="false" ht="14.9" hidden="false" customHeight="false" outlineLevel="0" collapsed="false">
      <c r="B50" s="55" t="n">
        <v>48</v>
      </c>
      <c r="C50" s="65" t="n">
        <f aca="false">IF(G49&lt;&gt;0,C49+G49,)</f>
        <v>0</v>
      </c>
      <c r="D50" s="66" t="n">
        <f aca="false">D49*(1+J49)</f>
        <v>11.7952435689172</v>
      </c>
      <c r="E50" s="65" t="n">
        <f aca="false">C50*J50</f>
        <v>0</v>
      </c>
      <c r="F50" s="66" t="n">
        <f aca="false">D50*J50</f>
        <v>0.179429503566701</v>
      </c>
      <c r="G50" s="58" t="n">
        <v>0</v>
      </c>
      <c r="H50" s="67" t="n">
        <f aca="false">IF(G50=0,,G50/C50)</f>
        <v>0</v>
      </c>
      <c r="I50" s="68" t="n">
        <f aca="false">IF(G50=0,,G50-F50)</f>
        <v>0</v>
      </c>
      <c r="J50" s="61" t="n">
        <f aca="false">J49*(1-Diretrizes!C$5)</f>
        <v>0.0152120219068247</v>
      </c>
      <c r="K50" s="62" t="str">
        <f aca="false">IF(AND(D50&gt;$N$9,D49&lt;$N$9),"OK","NOK")</f>
        <v>NOK</v>
      </c>
      <c r="L50" s="62"/>
      <c r="M50" s="75"/>
      <c r="N50" s="75"/>
      <c r="O50" s="50"/>
      <c r="P50" s="50"/>
      <c r="Q50" s="75"/>
    </row>
    <row r="51" customFormat="false" ht="14.9" hidden="false" customHeight="false" outlineLevel="0" collapsed="false">
      <c r="B51" s="55" t="n">
        <v>49</v>
      </c>
      <c r="C51" s="65" t="n">
        <f aca="false">IF(G50&lt;&gt;0,C50+G50,)</f>
        <v>0</v>
      </c>
      <c r="D51" s="66" t="n">
        <f aca="false">D50*(1+J50)</f>
        <v>11.9746730724839</v>
      </c>
      <c r="E51" s="65" t="n">
        <f aca="false">C51*J51</f>
        <v>0</v>
      </c>
      <c r="F51" s="66" t="n">
        <f aca="false">D51*J51</f>
        <v>0.177605014378046</v>
      </c>
      <c r="G51" s="58" t="n">
        <v>0</v>
      </c>
      <c r="H51" s="67" t="n">
        <f aca="false">IF(G51=0,,G51/C51)</f>
        <v>0</v>
      </c>
      <c r="I51" s="68" t="n">
        <f aca="false">IF(G51=0,,G51-F51)</f>
        <v>0</v>
      </c>
      <c r="J51" s="61" t="n">
        <f aca="false">J50*(1-Diretrizes!C$5)</f>
        <v>0.0148317213591541</v>
      </c>
      <c r="K51" s="62" t="str">
        <f aca="false">IF(AND(D51&gt;$N$9,D50&lt;$N$9),"OK","NOK")</f>
        <v>NOK</v>
      </c>
      <c r="L51" s="62"/>
      <c r="M51" s="75"/>
      <c r="N51" s="75"/>
      <c r="O51" s="50"/>
      <c r="P51" s="50"/>
      <c r="Q51" s="75"/>
    </row>
    <row r="52" customFormat="false" ht="15" hidden="false" customHeight="false" outlineLevel="0" collapsed="false">
      <c r="B52" s="81" t="n">
        <v>50</v>
      </c>
      <c r="C52" s="65" t="n">
        <f aca="false">IF(G51&lt;&gt;0,C51+G51,)</f>
        <v>0</v>
      </c>
      <c r="D52" s="82" t="n">
        <f aca="false">D51*(1+J51)</f>
        <v>12.1522780868619</v>
      </c>
      <c r="E52" s="83" t="n">
        <f aca="false">C52*J52</f>
        <v>0</v>
      </c>
      <c r="F52" s="84" t="n">
        <f aca="false">D52*J52</f>
        <v>0.175733222401707</v>
      </c>
      <c r="G52" s="58" t="n">
        <v>0</v>
      </c>
      <c r="H52" s="85" t="n">
        <f aca="false">IF(G52=0,,G52/C52)</f>
        <v>0</v>
      </c>
      <c r="I52" s="86" t="n">
        <f aca="false">IF(G52=0,,G52-F52)</f>
        <v>0</v>
      </c>
      <c r="J52" s="61" t="n">
        <f aca="false">J51*(1-Diretrizes!C$5)</f>
        <v>0.0144609283251752</v>
      </c>
      <c r="K52" s="62" t="str">
        <f aca="false">IF(AND(D52&gt;$N$9,D51&lt;$N$9),"OK","NOK")</f>
        <v>NOK</v>
      </c>
    </row>
  </sheetData>
  <conditionalFormatting sqref="D4:D52">
    <cfRule type="expression" priority="2" aboveAverage="0" equalAverage="0" bottom="0" percent="0" rank="0" text="" dxfId="0">
      <formula>$K4="OK"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Q52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N3" activeCellId="0" sqref="N3"/>
    </sheetView>
  </sheetViews>
  <sheetFormatPr defaultRowHeight="15" zeroHeight="false" outlineLevelRow="0" outlineLevelCol="0"/>
  <cols>
    <col collapsed="false" customWidth="true" hidden="true" outlineLevel="0" max="1" min="1" style="45" width="2.14"/>
    <col collapsed="false" customWidth="true" hidden="false" outlineLevel="0" max="2" min="2" style="45" width="5.14"/>
    <col collapsed="false" customWidth="true" hidden="false" outlineLevel="0" max="3" min="3" style="45" width="19.57"/>
    <col collapsed="false" customWidth="true" hidden="false" outlineLevel="0" max="4" min="4" style="45" width="13.29"/>
    <col collapsed="false" customWidth="true" hidden="false" outlineLevel="0" max="5" min="5" style="45" width="17.59"/>
    <col collapsed="false" customWidth="true" hidden="false" outlineLevel="0" max="6" min="6" style="45" width="10.71"/>
    <col collapsed="false" customWidth="true" hidden="false" outlineLevel="0" max="7" min="7" style="45" width="10"/>
    <col collapsed="false" customWidth="true" hidden="false" outlineLevel="0" max="8" min="8" style="45" width="11.71"/>
    <col collapsed="false" customWidth="true" hidden="false" outlineLevel="0" max="9" min="9" style="45" width="9.29"/>
    <col collapsed="false" customWidth="true" hidden="false" outlineLevel="0" max="10" min="10" style="45" width="9.13"/>
    <col collapsed="false" customWidth="true" hidden="true" outlineLevel="0" max="11" min="11" style="45" width="9.13"/>
    <col collapsed="false" customWidth="true" hidden="false" outlineLevel="0" max="12" min="12" style="45" width="2.14"/>
    <col collapsed="false" customWidth="true" hidden="false" outlineLevel="0" max="13" min="13" style="45" width="16.71"/>
    <col collapsed="false" customWidth="true" hidden="false" outlineLevel="0" max="14" min="14" style="45" width="13.24"/>
    <col collapsed="false" customWidth="true" hidden="false" outlineLevel="0" max="15" min="15" style="45" width="2.14"/>
    <col collapsed="false" customWidth="true" hidden="false" outlineLevel="0" max="16" min="16" style="45" width="16.29"/>
    <col collapsed="false" customWidth="true" hidden="false" outlineLevel="0" max="17" min="17" style="45" width="13.24"/>
    <col collapsed="false" customWidth="true" hidden="false" outlineLevel="0" max="1025" min="18" style="45" width="9.13"/>
  </cols>
  <sheetData>
    <row r="1" customFormat="false" ht="11.25" hidden="false" customHeight="true" outlineLevel="0" collapsed="false">
      <c r="L1" s="71"/>
      <c r="M1" s="71"/>
      <c r="N1" s="71"/>
      <c r="O1" s="71"/>
      <c r="P1" s="71"/>
      <c r="Q1" s="71"/>
    </row>
    <row r="2" customFormat="false" ht="17.35" hidden="false" customHeight="false" outlineLevel="0" collapsed="false">
      <c r="B2" s="46" t="s">
        <v>29</v>
      </c>
      <c r="C2" s="47" t="s">
        <v>30</v>
      </c>
      <c r="D2" s="46" t="s">
        <v>31</v>
      </c>
      <c r="E2" s="47" t="s">
        <v>32</v>
      </c>
      <c r="F2" s="46" t="s">
        <v>33</v>
      </c>
      <c r="G2" s="47" t="s">
        <v>34</v>
      </c>
      <c r="H2" s="47" t="s">
        <v>35</v>
      </c>
      <c r="I2" s="46" t="s">
        <v>36</v>
      </c>
      <c r="J2" s="48" t="s">
        <v>37</v>
      </c>
      <c r="K2" s="49"/>
      <c r="L2" s="53"/>
      <c r="M2" s="51" t="s">
        <v>38</v>
      </c>
      <c r="N2" s="87"/>
      <c r="O2" s="53"/>
      <c r="P2" s="51" t="s">
        <v>40</v>
      </c>
      <c r="Q2" s="54" t="n">
        <f aca="false">Diretrizes!D3</f>
        <v>3</v>
      </c>
    </row>
    <row r="3" customFormat="false" ht="17.35" hidden="false" customHeight="false" outlineLevel="0" collapsed="false">
      <c r="B3" s="55" t="n">
        <v>1</v>
      </c>
      <c r="C3" s="56" t="n">
        <f aca="false">Q2</f>
        <v>3</v>
      </c>
      <c r="D3" s="57" t="n">
        <v>3</v>
      </c>
      <c r="E3" s="56" t="n">
        <f aca="false">C3*J3</f>
        <v>0.15</v>
      </c>
      <c r="F3" s="57" t="n">
        <f aca="false">D3*J3</f>
        <v>0.15</v>
      </c>
      <c r="G3" s="58"/>
      <c r="H3" s="59" t="n">
        <f aca="false">IF(G3=0,,G3/C3)</f>
        <v>0</v>
      </c>
      <c r="I3" s="60" t="n">
        <f aca="false">G3-F3</f>
        <v>-0.15</v>
      </c>
      <c r="J3" s="61" t="n">
        <f aca="false">Diretrizes!D4</f>
        <v>0.05</v>
      </c>
      <c r="K3" s="62"/>
      <c r="L3" s="88"/>
      <c r="M3" s="51" t="s">
        <v>41</v>
      </c>
      <c r="N3" s="87"/>
      <c r="O3" s="63"/>
      <c r="P3" s="51" t="s">
        <v>42</v>
      </c>
      <c r="Q3" s="64" t="n">
        <f aca="false">SUM(G3:G402)+Q2</f>
        <v>3</v>
      </c>
    </row>
    <row r="4" customFormat="false" ht="17.35" hidden="false" customHeight="false" outlineLevel="0" collapsed="false">
      <c r="B4" s="55" t="n">
        <v>2</v>
      </c>
      <c r="C4" s="65" t="n">
        <f aca="false">IF(G3&lt;&gt;0,C3+G3,)</f>
        <v>0</v>
      </c>
      <c r="D4" s="66" t="n">
        <f aca="false">D3*(1+J3)</f>
        <v>3.15</v>
      </c>
      <c r="E4" s="65" t="n">
        <f aca="false">C4*J4</f>
        <v>0</v>
      </c>
      <c r="F4" s="66" t="n">
        <f aca="false">D4*J4</f>
        <v>0.1535625</v>
      </c>
      <c r="G4" s="58"/>
      <c r="H4" s="67" t="n">
        <f aca="false">IF(G4=0,,G4/C4)</f>
        <v>0</v>
      </c>
      <c r="I4" s="68" t="n">
        <f aca="false">IF(G4=0,,G4-F4)</f>
        <v>0</v>
      </c>
      <c r="J4" s="61" t="n">
        <f aca="false">J3*(1-Diretrizes!D$5)</f>
        <v>0.04875</v>
      </c>
      <c r="K4" s="62" t="str">
        <f aca="false">IF(AND(D4&gt;$N$9,D3&lt;$N$9),"OK","NOK")</f>
        <v>NOK</v>
      </c>
      <c r="L4" s="88"/>
      <c r="M4" s="63"/>
      <c r="N4" s="63"/>
      <c r="O4" s="53"/>
      <c r="P4" s="51" t="s">
        <v>43</v>
      </c>
      <c r="Q4" s="64" t="n">
        <f aca="false">Q3-Q2</f>
        <v>0</v>
      </c>
    </row>
    <row r="5" customFormat="false" ht="17.35" hidden="false" customHeight="false" outlineLevel="0" collapsed="false">
      <c r="B5" s="55" t="n">
        <v>3</v>
      </c>
      <c r="C5" s="65" t="n">
        <f aca="false">IF(G4&lt;&gt;0,C4+G4,)</f>
        <v>0</v>
      </c>
      <c r="D5" s="66" t="n">
        <f aca="false">D4*(1+J4)</f>
        <v>3.3035625</v>
      </c>
      <c r="E5" s="65" t="n">
        <f aca="false">C5*J5</f>
        <v>0</v>
      </c>
      <c r="F5" s="66" t="n">
        <f aca="false">D5*J5</f>
        <v>0.157022455078125</v>
      </c>
      <c r="G5" s="58"/>
      <c r="H5" s="67" t="n">
        <f aca="false">IF(G5=0,,G5/C5)</f>
        <v>0</v>
      </c>
      <c r="I5" s="68" t="n">
        <f aca="false">IF(G5=0,,G5-F5)</f>
        <v>0</v>
      </c>
      <c r="J5" s="61" t="n">
        <f aca="false">J4*(1-Diretrizes!D$5)</f>
        <v>0.04753125</v>
      </c>
      <c r="K5" s="62" t="str">
        <f aca="false">IF(AND(D5&gt;$N$9,D4&lt;$N$9),"OK","NOK")</f>
        <v>NOK</v>
      </c>
      <c r="L5" s="88"/>
      <c r="M5" s="51" t="s">
        <v>44</v>
      </c>
      <c r="N5" s="54" t="n">
        <f aca="false">N6+Q2</f>
        <v>3</v>
      </c>
      <c r="O5" s="53"/>
      <c r="P5" s="51" t="s">
        <v>45</v>
      </c>
      <c r="Q5" s="69" t="n">
        <f aca="false">Q3/(Q2)-1</f>
        <v>0</v>
      </c>
    </row>
    <row r="6" customFormat="false" ht="17.35" hidden="false" customHeight="false" outlineLevel="0" collapsed="false">
      <c r="B6" s="55" t="n">
        <v>4</v>
      </c>
      <c r="C6" s="65" t="n">
        <f aca="false">IF(G5&lt;&gt;0,C5+G5,)</f>
        <v>0</v>
      </c>
      <c r="D6" s="66" t="n">
        <f aca="false">D5*(1+J5)</f>
        <v>3.46058495507813</v>
      </c>
      <c r="E6" s="65" t="n">
        <f aca="false">C6*J6</f>
        <v>0</v>
      </c>
      <c r="F6" s="66" t="n">
        <f aca="false">D6*J6</f>
        <v>0.160373780429906</v>
      </c>
      <c r="G6" s="58"/>
      <c r="H6" s="67" t="n">
        <f aca="false">IF(G6=0,,G6/C6)</f>
        <v>0</v>
      </c>
      <c r="I6" s="68" t="n">
        <f aca="false">IF(G6=0,,G6-F6)</f>
        <v>0</v>
      </c>
      <c r="J6" s="61" t="n">
        <f aca="false">J5*(1-Diretrizes!D$5)</f>
        <v>0.04634296875</v>
      </c>
      <c r="K6" s="62" t="str">
        <f aca="false">IF(AND(D6&gt;$N$9,D5&lt;$N$9),"OK","NOK")</f>
        <v>NOK</v>
      </c>
      <c r="L6" s="88"/>
      <c r="M6" s="51" t="s">
        <v>46</v>
      </c>
      <c r="N6" s="64" t="n">
        <f aca="false">SUM(G3:G25)</f>
        <v>0</v>
      </c>
      <c r="O6" s="70"/>
      <c r="P6" s="71"/>
      <c r="Q6" s="71"/>
    </row>
    <row r="7" customFormat="false" ht="17.35" hidden="false" customHeight="false" outlineLevel="0" collapsed="false">
      <c r="B7" s="55" t="n">
        <v>5</v>
      </c>
      <c r="C7" s="65" t="n">
        <f aca="false">IF(G6&lt;&gt;0,C6+G6,)</f>
        <v>0</v>
      </c>
      <c r="D7" s="66" t="n">
        <f aca="false">D6*(1+J6)</f>
        <v>3.62095873550803</v>
      </c>
      <c r="E7" s="65" t="n">
        <f aca="false">C7*J7</f>
        <v>0</v>
      </c>
      <c r="F7" s="66" t="n">
        <f aca="false">D7*J7</f>
        <v>0.163610828086571</v>
      </c>
      <c r="G7" s="58"/>
      <c r="H7" s="67" t="n">
        <f aca="false">IF(G7=0,,G7/C7)</f>
        <v>0</v>
      </c>
      <c r="I7" s="68" t="n">
        <f aca="false">IF(G7=0,,G7-F7)</f>
        <v>0</v>
      </c>
      <c r="J7" s="61" t="n">
        <f aca="false">J6*(1-Diretrizes!D$5)</f>
        <v>0.04518439453125</v>
      </c>
      <c r="K7" s="62" t="str">
        <f aca="false">IF(AND(D7&gt;$N$9,D6&lt;$N$9),"OK","NOK")</f>
        <v>NOK</v>
      </c>
      <c r="L7" s="88"/>
      <c r="M7" s="51" t="s">
        <v>45</v>
      </c>
      <c r="N7" s="69" t="n">
        <f aca="false">N5/Q2-1</f>
        <v>0</v>
      </c>
      <c r="O7" s="70"/>
      <c r="P7" s="51" t="s">
        <v>47</v>
      </c>
      <c r="Q7" s="72" t="n">
        <f aca="false">SUM(I3:I402)</f>
        <v>-0.15</v>
      </c>
    </row>
    <row r="8" customFormat="false" ht="17.35" hidden="false" customHeight="false" outlineLevel="0" collapsed="false">
      <c r="B8" s="55" t="n">
        <v>6</v>
      </c>
      <c r="C8" s="65" t="n">
        <f aca="false">IF(G7&lt;&gt;0,C7+G7,)</f>
        <v>0</v>
      </c>
      <c r="D8" s="66" t="n">
        <f aca="false">D7*(1+J7)</f>
        <v>3.7845695635946</v>
      </c>
      <c r="E8" s="65" t="n">
        <f aca="false">C8*J8</f>
        <v>0</v>
      </c>
      <c r="F8" s="66" t="n">
        <f aca="false">D8*J8</f>
        <v>0.166728397185108</v>
      </c>
      <c r="G8" s="58"/>
      <c r="H8" s="67" t="n">
        <f aca="false">IF(G8=0,,G8/C8)</f>
        <v>0</v>
      </c>
      <c r="I8" s="68" t="n">
        <f aca="false">IF(G8=0,,G8-F8)</f>
        <v>0</v>
      </c>
      <c r="J8" s="61" t="n">
        <f aca="false">J7*(1-Diretrizes!D$5)</f>
        <v>0.0440547846679687</v>
      </c>
      <c r="K8" s="62" t="str">
        <f aca="false">IF(AND(D8&gt;$N$9,D7&lt;$N$9),"OK","NOK")</f>
        <v>NOK</v>
      </c>
      <c r="L8" s="88"/>
      <c r="M8" s="71"/>
      <c r="N8" s="71"/>
      <c r="O8" s="53"/>
      <c r="P8" s="71"/>
      <c r="Q8" s="70"/>
    </row>
    <row r="9" customFormat="false" ht="17.35" hidden="false" customHeight="false" outlineLevel="0" collapsed="false">
      <c r="B9" s="55" t="n">
        <v>7</v>
      </c>
      <c r="C9" s="65" t="n">
        <f aca="false">IF(G8&lt;&gt;0,C8+G8,)</f>
        <v>0</v>
      </c>
      <c r="D9" s="66" t="n">
        <f aca="false">D8*(1+J8)</f>
        <v>3.95129796077971</v>
      </c>
      <c r="E9" s="65" t="n">
        <f aca="false">C9*J9</f>
        <v>0</v>
      </c>
      <c r="F9" s="66" t="n">
        <f aca="false">D9*J9</f>
        <v>0.169721741300606</v>
      </c>
      <c r="G9" s="58"/>
      <c r="H9" s="67" t="n">
        <f aca="false">IF(G9=0,,G9/C9)</f>
        <v>0</v>
      </c>
      <c r="I9" s="68" t="n">
        <f aca="false">IF(G9=0,,G9-F9)</f>
        <v>0</v>
      </c>
      <c r="J9" s="61" t="n">
        <f aca="false">J8*(1-Diretrizes!D$5)</f>
        <v>0.0429534150512695</v>
      </c>
      <c r="K9" s="62" t="str">
        <f aca="false">IF(AND(D9&gt;$N$9,D8&lt;$N$9),"OK","NOK")</f>
        <v>NOK</v>
      </c>
      <c r="L9" s="88"/>
      <c r="M9" s="51" t="s">
        <v>48</v>
      </c>
      <c r="N9" s="73" t="n">
        <f aca="false">Diretrizes!D7</f>
        <v>6</v>
      </c>
      <c r="O9" s="53"/>
      <c r="P9" s="51" t="s">
        <v>49</v>
      </c>
      <c r="Q9" s="73" t="n">
        <f aca="false">IF(G3=0,,N5-'Ciclo 3'!Q2)</f>
        <v>0</v>
      </c>
    </row>
    <row r="10" customFormat="false" ht="18.75" hidden="false" customHeight="true" outlineLevel="0" collapsed="false">
      <c r="B10" s="55" t="n">
        <v>8</v>
      </c>
      <c r="C10" s="65" t="n">
        <f aca="false">IF(G9&lt;&gt;0,C9+G9,)</f>
        <v>0</v>
      </c>
      <c r="D10" s="66" t="n">
        <f aca="false">D9*(1+J9)</f>
        <v>4.12101970208032</v>
      </c>
      <c r="E10" s="65" t="n">
        <f aca="false">C10*J10</f>
        <v>0</v>
      </c>
      <c r="F10" s="66" t="n">
        <f aca="false">D10*J10</f>
        <v>0.172586572955467</v>
      </c>
      <c r="G10" s="58"/>
      <c r="H10" s="67" t="n">
        <f aca="false">IF(G10=0,,G10/C10)</f>
        <v>0</v>
      </c>
      <c r="I10" s="68" t="n">
        <f aca="false">IF(G10=0,,G10-F10)</f>
        <v>0</v>
      </c>
      <c r="J10" s="61" t="n">
        <f aca="false">J9*(1-Diretrizes!D$5)</f>
        <v>0.0418795796749878</v>
      </c>
      <c r="K10" s="62" t="str">
        <f aca="false">IF(AND(D10&gt;$N$9,D9&lt;$N$9),"OK","NOK")</f>
        <v>NOK</v>
      </c>
      <c r="L10" s="62"/>
      <c r="O10" s="74"/>
      <c r="Q10" s="75"/>
    </row>
    <row r="11" customFormat="false" ht="18.75" hidden="false" customHeight="true" outlineLevel="0" collapsed="false">
      <c r="B11" s="55" t="n">
        <v>9</v>
      </c>
      <c r="C11" s="65" t="n">
        <f aca="false">IF(G10&lt;&gt;0,C10+G10,)</f>
        <v>0</v>
      </c>
      <c r="D11" s="66" t="n">
        <f aca="false">D10*(1+J10)</f>
        <v>4.29360627503578</v>
      </c>
      <c r="E11" s="65" t="n">
        <f aca="false">C11*J11</f>
        <v>0</v>
      </c>
      <c r="F11" s="66" t="n">
        <f aca="false">D11*J11</f>
        <v>0.175319065436179</v>
      </c>
      <c r="G11" s="58"/>
      <c r="H11" s="67" t="n">
        <f aca="false">IF(G11=0,,G11/C11)</f>
        <v>0</v>
      </c>
      <c r="I11" s="68" t="n">
        <f aca="false">IF(G11=0,,G11-F11)</f>
        <v>0</v>
      </c>
      <c r="J11" s="61" t="n">
        <f aca="false">J10*(1-Diretrizes!D$5)</f>
        <v>0.0408325901831131</v>
      </c>
      <c r="K11" s="62" t="str">
        <f aca="false">IF(AND(D11&gt;$N$9,D10&lt;$N$9),"OK","NOK")</f>
        <v>NOK</v>
      </c>
      <c r="L11" s="62"/>
      <c r="M11" s="75"/>
      <c r="N11" s="75"/>
      <c r="O11" s="50"/>
      <c r="P11" s="50"/>
      <c r="Q11" s="75"/>
    </row>
    <row r="12" customFormat="false" ht="18.75" hidden="false" customHeight="true" outlineLevel="0" collapsed="false">
      <c r="B12" s="55" t="n">
        <v>10</v>
      </c>
      <c r="C12" s="65" t="n">
        <f aca="false">IF(G11&lt;&gt;0,C11+G11,)</f>
        <v>0</v>
      </c>
      <c r="D12" s="66" t="n">
        <f aca="false">D11*(1+J11)</f>
        <v>4.46892534047196</v>
      </c>
      <c r="E12" s="65" t="n">
        <f aca="false">C12*J12</f>
        <v>0</v>
      </c>
      <c r="F12" s="66" t="n">
        <f aca="false">D12*J12</f>
        <v>0.17791585206176</v>
      </c>
      <c r="G12" s="58"/>
      <c r="H12" s="67" t="n">
        <f aca="false">IF(G12=0,,G12/C12)</f>
        <v>0</v>
      </c>
      <c r="I12" s="68" t="n">
        <f aca="false">IF(G12=0,,G12-F12)</f>
        <v>0</v>
      </c>
      <c r="J12" s="61" t="n">
        <f aca="false">J11*(1-Diretrizes!D$5)</f>
        <v>0.0398117754285353</v>
      </c>
      <c r="K12" s="62" t="str">
        <f aca="false">IF(AND(D12&gt;$N$9,D11&lt;$N$9),"OK","NOK")</f>
        <v>NOK</v>
      </c>
      <c r="L12" s="62"/>
      <c r="M12" s="75"/>
      <c r="N12" s="77"/>
      <c r="O12" s="50"/>
      <c r="P12" s="50"/>
      <c r="Q12" s="75"/>
    </row>
    <row r="13" customFormat="false" ht="18.75" hidden="false" customHeight="true" outlineLevel="0" collapsed="false">
      <c r="B13" s="55" t="n">
        <v>11</v>
      </c>
      <c r="C13" s="65" t="n">
        <f aca="false">IF(G12&lt;&gt;0,C12+G12,)</f>
        <v>0</v>
      </c>
      <c r="D13" s="66" t="n">
        <f aca="false">D12*(1+J12)</f>
        <v>4.64684119253372</v>
      </c>
      <c r="E13" s="65" t="n">
        <f aca="false">C13*J13</f>
        <v>0</v>
      </c>
      <c r="F13" s="66" t="n">
        <f aca="false">D13*J13</f>
        <v>0.180374023058989</v>
      </c>
      <c r="G13" s="58"/>
      <c r="H13" s="67" t="n">
        <f aca="false">IF(G13=0,,G13/C13)</f>
        <v>0</v>
      </c>
      <c r="I13" s="68" t="n">
        <f aca="false">IF(G13=0,,G13-F13)</f>
        <v>0</v>
      </c>
      <c r="J13" s="61" t="n">
        <f aca="false">J12*(1-Diretrizes!D$5)</f>
        <v>0.0388164810428219</v>
      </c>
      <c r="K13" s="62" t="str">
        <f aca="false">IF(AND(D13&gt;$N$9,D12&lt;$N$9),"OK","NOK")</f>
        <v>NOK</v>
      </c>
      <c r="L13" s="62"/>
      <c r="M13" s="75"/>
      <c r="N13" s="75"/>
      <c r="O13" s="50"/>
      <c r="P13" s="50"/>
      <c r="Q13" s="75"/>
    </row>
    <row r="14" customFormat="false" ht="18.75" hidden="false" customHeight="true" outlineLevel="0" collapsed="false">
      <c r="B14" s="55" t="n">
        <v>12</v>
      </c>
      <c r="C14" s="65" t="n">
        <f aca="false">IF(G13&lt;&gt;0,C13+G13,)</f>
        <v>0</v>
      </c>
      <c r="D14" s="66" t="n">
        <f aca="false">D13*(1+J13)</f>
        <v>4.82721521559271</v>
      </c>
      <c r="E14" s="65" t="n">
        <f aca="false">C14*J14</f>
        <v>0</v>
      </c>
      <c r="F14" s="66" t="n">
        <f aca="false">D14*J14</f>
        <v>0.182691120208034</v>
      </c>
      <c r="G14" s="58"/>
      <c r="H14" s="67" t="n">
        <f aca="false">IF(G14=0,,G14/C14)</f>
        <v>0</v>
      </c>
      <c r="I14" s="68" t="n">
        <f aca="false">IF(G14=0,,G14-F14)</f>
        <v>0</v>
      </c>
      <c r="J14" s="61" t="n">
        <f aca="false">J13*(1-Diretrizes!D$5)</f>
        <v>0.0378460690167513</v>
      </c>
      <c r="K14" s="62" t="str">
        <f aca="false">IF(AND(D14&gt;$N$9,D13&lt;$N$9),"OK","NOK")</f>
        <v>NOK</v>
      </c>
      <c r="L14" s="62"/>
      <c r="M14" s="75"/>
      <c r="N14" s="75"/>
      <c r="O14" s="50"/>
      <c r="P14" s="50"/>
      <c r="Q14" s="75"/>
    </row>
    <row r="15" customFormat="false" ht="18.75" hidden="false" customHeight="true" outlineLevel="0" collapsed="false">
      <c r="B15" s="55" t="n">
        <v>13</v>
      </c>
      <c r="C15" s="65" t="n">
        <f aca="false">IF(G14&lt;&gt;0,C14+G14,)</f>
        <v>0</v>
      </c>
      <c r="D15" s="66" t="n">
        <f aca="false">D14*(1+J14)</f>
        <v>5.00990633580075</v>
      </c>
      <c r="E15" s="65" t="n">
        <f aca="false">C15*J15</f>
        <v>0</v>
      </c>
      <c r="F15" s="66" t="n">
        <f aca="false">D15*J15</f>
        <v>0.184865129428371</v>
      </c>
      <c r="G15" s="58"/>
      <c r="H15" s="67" t="n">
        <f aca="false">IF(G15=0,,G15/C15)</f>
        <v>0</v>
      </c>
      <c r="I15" s="68" t="n">
        <f aca="false">IF(G15=0,,G15-F15)</f>
        <v>0</v>
      </c>
      <c r="J15" s="61" t="n">
        <f aca="false">J14*(1-Diretrizes!D$5)</f>
        <v>0.0368999172913326</v>
      </c>
      <c r="K15" s="62" t="str">
        <f aca="false">IF(AND(D15&gt;$N$9,D14&lt;$N$9),"OK","NOK")</f>
        <v>NOK</v>
      </c>
      <c r="L15" s="62"/>
      <c r="M15" s="75"/>
      <c r="N15" s="75"/>
      <c r="O15" s="50"/>
      <c r="Q15" s="75"/>
    </row>
    <row r="16" customFormat="false" ht="18.75" hidden="false" customHeight="true" outlineLevel="0" collapsed="false">
      <c r="B16" s="55" t="n">
        <v>14</v>
      </c>
      <c r="C16" s="65" t="n">
        <f aca="false">IF(G15&lt;&gt;0,C15+G15,)</f>
        <v>0</v>
      </c>
      <c r="D16" s="66" t="n">
        <f aca="false">D15*(1+J15)</f>
        <v>5.19477146522912</v>
      </c>
      <c r="E16" s="65" t="n">
        <f aca="false">C16*J16</f>
        <v>0</v>
      </c>
      <c r="F16" s="66" t="n">
        <f aca="false">D16*J16</f>
        <v>0.18689447147897</v>
      </c>
      <c r="G16" s="58"/>
      <c r="H16" s="67" t="n">
        <f aca="false">IF(G16=0,,G16/C16)</f>
        <v>0</v>
      </c>
      <c r="I16" s="68" t="n">
        <f aca="false">IF(G16=0,,G16-F16)</f>
        <v>0</v>
      </c>
      <c r="J16" s="61" t="n">
        <f aca="false">J15*(1-Diretrizes!D$5)</f>
        <v>0.0359774193590492</v>
      </c>
      <c r="K16" s="62" t="str">
        <f aca="false">IF(AND(D16&gt;$N$9,D15&lt;$N$9),"OK","NOK")</f>
        <v>NOK</v>
      </c>
      <c r="L16" s="62"/>
      <c r="M16" s="75"/>
      <c r="N16" s="77"/>
      <c r="O16" s="50"/>
      <c r="P16" s="50"/>
      <c r="Q16" s="75"/>
    </row>
    <row r="17" customFormat="false" ht="18.75" hidden="false" customHeight="true" outlineLevel="0" collapsed="false">
      <c r="B17" s="55" t="n">
        <v>15</v>
      </c>
      <c r="C17" s="65" t="n">
        <f aca="false">IF(G16&lt;&gt;0,C16+G16,)</f>
        <v>0</v>
      </c>
      <c r="D17" s="66" t="n">
        <f aca="false">D16*(1+J16)</f>
        <v>5.38166593670809</v>
      </c>
      <c r="E17" s="65" t="n">
        <f aca="false">C17*J17</f>
        <v>0</v>
      </c>
      <c r="F17" s="66" t="n">
        <f aca="false">D17*J17</f>
        <v>0.188777990948876</v>
      </c>
      <c r="G17" s="58"/>
      <c r="H17" s="67" t="n">
        <f aca="false">IF(G17=0,,G17/C17)</f>
        <v>0</v>
      </c>
      <c r="I17" s="68" t="n">
        <f aca="false">IF(G17=0,,G17-F17)</f>
        <v>0</v>
      </c>
      <c r="J17" s="61" t="n">
        <f aca="false">J16*(1-Diretrizes!D$5)</f>
        <v>0.035077983875073</v>
      </c>
      <c r="K17" s="62" t="str">
        <f aca="false">IF(AND(D17&gt;$N$9,D16&lt;$N$9),"OK","NOK")</f>
        <v>NOK</v>
      </c>
      <c r="L17" s="62"/>
      <c r="M17" s="75"/>
      <c r="N17" s="75"/>
      <c r="O17" s="50"/>
      <c r="P17" s="50"/>
      <c r="Q17" s="75"/>
    </row>
    <row r="18" customFormat="false" ht="18.75" hidden="false" customHeight="true" outlineLevel="0" collapsed="false">
      <c r="B18" s="55" t="n">
        <v>16</v>
      </c>
      <c r="C18" s="65" t="n">
        <f aca="false">IF(G17&lt;&gt;0,C17+G17,)</f>
        <v>0</v>
      </c>
      <c r="D18" s="66" t="n">
        <f aca="false">D17*(1+J17)</f>
        <v>5.57044392765696</v>
      </c>
      <c r="E18" s="65" t="n">
        <f aca="false">C18*J18</f>
        <v>0</v>
      </c>
      <c r="F18" s="66" t="n">
        <f aca="false">D18*J18</f>
        <v>0.190514943714566</v>
      </c>
      <c r="G18" s="58" t="n">
        <v>0</v>
      </c>
      <c r="H18" s="67" t="n">
        <f aca="false">IF(G18=0,,G18/C18)</f>
        <v>0</v>
      </c>
      <c r="I18" s="68" t="n">
        <f aca="false">IF(G18=0,,G18-F18)</f>
        <v>0</v>
      </c>
      <c r="J18" s="61" t="n">
        <f aca="false">J17*(1-Diretrizes!D$5)</f>
        <v>0.0342010342781962</v>
      </c>
      <c r="K18" s="62" t="str">
        <f aca="false">IF(AND(D18&gt;$N$9,D17&lt;$N$9),"OK","NOK")</f>
        <v>NOK</v>
      </c>
      <c r="L18" s="62"/>
      <c r="M18" s="78"/>
      <c r="N18" s="79"/>
      <c r="O18" s="50"/>
      <c r="P18" s="50"/>
      <c r="Q18" s="79"/>
    </row>
    <row r="19" customFormat="false" ht="18.75" hidden="false" customHeight="true" outlineLevel="0" collapsed="false">
      <c r="B19" s="55" t="n">
        <v>17</v>
      </c>
      <c r="C19" s="65" t="n">
        <f aca="false">IF(G18&lt;&gt;0,C18+G18,)</f>
        <v>0</v>
      </c>
      <c r="D19" s="66" t="n">
        <f aca="false">D18*(1+J18)</f>
        <v>5.76095887137153</v>
      </c>
      <c r="E19" s="65" t="n">
        <f aca="false">C19*J19</f>
        <v>0</v>
      </c>
      <c r="F19" s="66" t="n">
        <f aca="false">D19*J19</f>
        <v>0.19210498303918</v>
      </c>
      <c r="G19" s="58" t="n">
        <v>0</v>
      </c>
      <c r="H19" s="67" t="n">
        <f aca="false">IF(G19=0,,G19/C19)</f>
        <v>0</v>
      </c>
      <c r="I19" s="68" t="n">
        <f aca="false">IF(G19=0,,G19-F19)</f>
        <v>0</v>
      </c>
      <c r="J19" s="61" t="n">
        <f aca="false">J18*(1-Diretrizes!D$5)</f>
        <v>0.0333460084212413</v>
      </c>
      <c r="K19" s="62" t="str">
        <f aca="false">IF(AND(D19&gt;$N$9,D18&lt;$N$9),"OK","NOK")</f>
        <v>NOK</v>
      </c>
      <c r="L19" s="62"/>
      <c r="M19" s="75"/>
      <c r="N19" s="75"/>
      <c r="O19" s="50"/>
      <c r="P19" s="50"/>
      <c r="Q19" s="75"/>
    </row>
    <row r="20" customFormat="false" ht="18.75" hidden="false" customHeight="true" outlineLevel="0" collapsed="false">
      <c r="B20" s="55" t="n">
        <v>18</v>
      </c>
      <c r="C20" s="65" t="n">
        <f aca="false">IF(G19&lt;&gt;0,C19+G19,)</f>
        <v>0</v>
      </c>
      <c r="D20" s="66" t="n">
        <f aca="false">D19*(1+J19)</f>
        <v>5.95306385441071</v>
      </c>
      <c r="E20" s="65" t="n">
        <f aca="false">C20*J20</f>
        <v>0</v>
      </c>
      <c r="F20" s="66" t="n">
        <f aca="false">D20*J20</f>
        <v>0.193548144485832</v>
      </c>
      <c r="G20" s="58" t="n">
        <v>0</v>
      </c>
      <c r="H20" s="67" t="n">
        <f aca="false">IF(G20=0,,G20/C20)</f>
        <v>0</v>
      </c>
      <c r="I20" s="68" t="n">
        <f aca="false">IF(G20=0,,G20-F20)</f>
        <v>0</v>
      </c>
      <c r="J20" s="61" t="n">
        <f aca="false">J19*(1-Diretrizes!D$5)</f>
        <v>0.0325123582107102</v>
      </c>
      <c r="K20" s="62" t="str">
        <f aca="false">IF(AND(D20&gt;$N$9,D19&lt;$N$9),"OK","NOK")</f>
        <v>NOK</v>
      </c>
      <c r="L20" s="62"/>
      <c r="M20" s="75"/>
      <c r="N20" s="75"/>
      <c r="O20" s="50"/>
      <c r="P20" s="50"/>
      <c r="Q20" s="75"/>
    </row>
    <row r="21" customFormat="false" ht="18.75" hidden="false" customHeight="true" outlineLevel="0" collapsed="false">
      <c r="B21" s="55" t="n">
        <v>19</v>
      </c>
      <c r="C21" s="65" t="n">
        <f aca="false">IF(G20&lt;&gt;0,C20+G20,)</f>
        <v>0</v>
      </c>
      <c r="D21" s="66" t="n">
        <f aca="false">D20*(1+J20)</f>
        <v>6.14661199889654</v>
      </c>
      <c r="E21" s="65" t="n">
        <f aca="false">C21*J21</f>
        <v>0</v>
      </c>
      <c r="F21" s="66" t="n">
        <f aca="false">D21*J21</f>
        <v>0.194844829813115</v>
      </c>
      <c r="G21" s="58" t="n">
        <v>0</v>
      </c>
      <c r="H21" s="67" t="n">
        <f aca="false">IF(G21=0,,G21/C21)</f>
        <v>0</v>
      </c>
      <c r="I21" s="68" t="n">
        <f aca="false">IF(G21=0,,G21-F21)</f>
        <v>0</v>
      </c>
      <c r="J21" s="61" t="n">
        <f aca="false">J20*(1-Diretrizes!D$5)</f>
        <v>0.0316995492554425</v>
      </c>
      <c r="K21" s="62" t="str">
        <f aca="false">IF(AND(D21&gt;$N$9,D20&lt;$N$9),"OK","NOK")</f>
        <v>OK</v>
      </c>
      <c r="L21" s="62"/>
      <c r="M21" s="75"/>
      <c r="N21" s="77"/>
      <c r="O21" s="50"/>
      <c r="P21" s="50"/>
      <c r="Q21" s="75"/>
    </row>
    <row r="22" customFormat="false" ht="15" hidden="false" customHeight="true" outlineLevel="0" collapsed="false">
      <c r="B22" s="55" t="n">
        <v>20</v>
      </c>
      <c r="C22" s="65" t="n">
        <f aca="false">IF(G21&lt;&gt;0,C21+G21,)</f>
        <v>0</v>
      </c>
      <c r="D22" s="66" t="n">
        <f aca="false">D21*(1+J21)</f>
        <v>6.34145682870966</v>
      </c>
      <c r="E22" s="65" t="n">
        <f aca="false">C22*J22</f>
        <v>0</v>
      </c>
      <c r="F22" s="66" t="n">
        <f aca="false">D22*J22</f>
        <v>0.19599579001562</v>
      </c>
      <c r="G22" s="58" t="n">
        <v>0</v>
      </c>
      <c r="H22" s="67" t="n">
        <f aca="false">IF(G22=0,,G22/C22)</f>
        <v>0</v>
      </c>
      <c r="I22" s="68" t="n">
        <f aca="false">IF(G22=0,,G22-F22)</f>
        <v>0</v>
      </c>
      <c r="J22" s="61" t="n">
        <f aca="false">J21*(1-Diretrizes!D$5)</f>
        <v>0.0309070605240564</v>
      </c>
      <c r="K22" s="62" t="str">
        <f aca="false">IF(AND(D22&gt;$N$9,D21&lt;$N$9),"OK","NOK")</f>
        <v>NOK</v>
      </c>
      <c r="L22" s="62"/>
      <c r="M22" s="75"/>
      <c r="N22" s="75"/>
      <c r="O22" s="50"/>
      <c r="P22" s="50"/>
      <c r="Q22" s="75"/>
    </row>
    <row r="23" customFormat="false" ht="15" hidden="false" customHeight="true" outlineLevel="0" collapsed="false">
      <c r="B23" s="55" t="n">
        <v>21</v>
      </c>
      <c r="C23" s="65" t="n">
        <f aca="false">IF(G22&lt;&gt;0,C22+G22,)</f>
        <v>0</v>
      </c>
      <c r="D23" s="66" t="n">
        <f aca="false">D22*(1+J22)</f>
        <v>6.53745261872528</v>
      </c>
      <c r="E23" s="65" t="n">
        <f aca="false">C23*J23</f>
        <v>0</v>
      </c>
      <c r="F23" s="66" t="n">
        <f aca="false">D23*J23</f>
        <v>0.197002107666091</v>
      </c>
      <c r="G23" s="58" t="n">
        <v>0</v>
      </c>
      <c r="H23" s="67" t="n">
        <f aca="false">IF(G23=0,,G23/C23)</f>
        <v>0</v>
      </c>
      <c r="I23" s="68" t="n">
        <f aca="false">IF(G23=0,,G23-F23)</f>
        <v>0</v>
      </c>
      <c r="J23" s="61" t="n">
        <f aca="false">J22*(1-Diretrizes!D$5)</f>
        <v>0.030134384010955</v>
      </c>
      <c r="K23" s="62" t="str">
        <f aca="false">IF(AND(D23&gt;$N$9,D22&lt;$N$9),"OK","NOK")</f>
        <v>NOK</v>
      </c>
      <c r="L23" s="62"/>
      <c r="M23" s="75"/>
      <c r="N23" s="75"/>
      <c r="O23" s="50"/>
      <c r="P23" s="50"/>
      <c r="Q23" s="75"/>
    </row>
    <row r="24" customFormat="false" ht="15" hidden="false" customHeight="true" outlineLevel="0" collapsed="false">
      <c r="B24" s="55" t="n">
        <v>22</v>
      </c>
      <c r="C24" s="65" t="n">
        <f aca="false">IF(G23&lt;&gt;0,C23+G23,)</f>
        <v>0</v>
      </c>
      <c r="D24" s="66" t="n">
        <f aca="false">D23*(1+J23)</f>
        <v>6.73445472639137</v>
      </c>
      <c r="E24" s="65" t="n">
        <f aca="false">C24*J24</f>
        <v>0</v>
      </c>
      <c r="F24" s="66" t="n">
        <f aca="false">D24*J24</f>
        <v>0.197865178708732</v>
      </c>
      <c r="G24" s="58" t="n">
        <v>0</v>
      </c>
      <c r="H24" s="67" t="n">
        <f aca="false">IF(G24=0,,G24/C24)</f>
        <v>0</v>
      </c>
      <c r="I24" s="68" t="n">
        <f aca="false">IF(G24=0,,G24-F24)</f>
        <v>0</v>
      </c>
      <c r="J24" s="61" t="n">
        <f aca="false">J23*(1-Diretrizes!D$5)</f>
        <v>0.0293810244106811</v>
      </c>
      <c r="K24" s="62" t="str">
        <f aca="false">IF(AND(D24&gt;$N$9,D23&lt;$N$9),"OK","NOK")</f>
        <v>NOK</v>
      </c>
      <c r="L24" s="62"/>
      <c r="M24" s="75"/>
      <c r="N24" s="75"/>
      <c r="O24" s="50"/>
      <c r="P24" s="50"/>
      <c r="Q24" s="75"/>
    </row>
    <row r="25" customFormat="false" ht="15" hidden="false" customHeight="true" outlineLevel="0" collapsed="false">
      <c r="B25" s="55" t="n">
        <v>23</v>
      </c>
      <c r="C25" s="65" t="n">
        <f aca="false">IF(G24&lt;&gt;0,C24+G24,)</f>
        <v>0</v>
      </c>
      <c r="D25" s="66" t="n">
        <f aca="false">D24*(1+J24)</f>
        <v>6.9323199051001</v>
      </c>
      <c r="E25" s="65" t="n">
        <f aca="false">C25*J25</f>
        <v>0</v>
      </c>
      <c r="F25" s="66" t="n">
        <f aca="false">D25*J25</f>
        <v>0.198586693845537</v>
      </c>
      <c r="G25" s="58" t="n">
        <v>0</v>
      </c>
      <c r="H25" s="67" t="n">
        <f aca="false">IF(G25=0,,G25/C25)</f>
        <v>0</v>
      </c>
      <c r="I25" s="68" t="n">
        <f aca="false">IF(G25=0,,G25-F25)</f>
        <v>0</v>
      </c>
      <c r="J25" s="61" t="n">
        <f aca="false">J24*(1-Diretrizes!D$5)</f>
        <v>0.0286464988004141</v>
      </c>
      <c r="K25" s="62" t="str">
        <f aca="false">IF(AND(D25&gt;$N$9,D24&lt;$N$9),"OK","NOK")</f>
        <v>NOK</v>
      </c>
      <c r="L25" s="62"/>
      <c r="M25" s="75"/>
      <c r="N25" s="75"/>
      <c r="O25" s="50"/>
      <c r="P25" s="50"/>
      <c r="Q25" s="75"/>
    </row>
    <row r="26" customFormat="false" ht="15" hidden="false" customHeight="true" outlineLevel="0" collapsed="false">
      <c r="B26" s="55" t="n">
        <v>24</v>
      </c>
      <c r="C26" s="65" t="n">
        <f aca="false">IF(G25&lt;&gt;0,C25+G25,)</f>
        <v>0</v>
      </c>
      <c r="D26" s="66" t="n">
        <f aca="false">D25*(1+J25)</f>
        <v>7.13090659894564</v>
      </c>
      <c r="E26" s="65" t="n">
        <f aca="false">C26*J26</f>
        <v>0</v>
      </c>
      <c r="F26" s="66" t="n">
        <f aca="false">D26*J26</f>
        <v>0.199168619649247</v>
      </c>
      <c r="G26" s="58" t="n">
        <v>0</v>
      </c>
      <c r="H26" s="67" t="n">
        <f aca="false">IF(G26=0,,G26/C26)</f>
        <v>0</v>
      </c>
      <c r="I26" s="68" t="n">
        <f aca="false">IF(G26=0,,G26-F26)</f>
        <v>0</v>
      </c>
      <c r="J26" s="61" t="n">
        <f aca="false">J25*(1-Diretrizes!D$5)</f>
        <v>0.0279303363304037</v>
      </c>
      <c r="K26" s="62" t="str">
        <f aca="false">IF(AND(D26&gt;$N$9,D25&lt;$N$9),"OK","NOK")</f>
        <v>NOK</v>
      </c>
      <c r="L26" s="62"/>
      <c r="M26" s="80"/>
      <c r="N26" s="75"/>
      <c r="O26" s="50"/>
      <c r="P26" s="50"/>
      <c r="Q26" s="75"/>
    </row>
    <row r="27" customFormat="false" ht="15" hidden="false" customHeight="true" outlineLevel="0" collapsed="false">
      <c r="B27" s="55" t="n">
        <v>25</v>
      </c>
      <c r="C27" s="65" t="n">
        <f aca="false">IF(G26&lt;&gt;0,C26+G26,)</f>
        <v>0</v>
      </c>
      <c r="D27" s="66" t="n">
        <f aca="false">D26*(1+J26)</f>
        <v>7.33007521859488</v>
      </c>
      <c r="E27" s="65" t="n">
        <f aca="false">C27*J27</f>
        <v>0</v>
      </c>
      <c r="F27" s="66" t="n">
        <f aca="false">D27*J27</f>
        <v>0.19961317952795</v>
      </c>
      <c r="G27" s="58" t="n">
        <v>0</v>
      </c>
      <c r="H27" s="67" t="n">
        <f aca="false">IF(G27=0,,G27/C27)</f>
        <v>0</v>
      </c>
      <c r="I27" s="68" t="n">
        <f aca="false">IF(G27=0,,G27-F27)</f>
        <v>0</v>
      </c>
      <c r="J27" s="61" t="n">
        <f aca="false">J26*(1-Diretrizes!D$5)</f>
        <v>0.0272320779221437</v>
      </c>
      <c r="K27" s="62" t="str">
        <f aca="false">IF(AND(D27&gt;$N$9,D26&lt;$N$9),"OK","NOK")</f>
        <v>NOK</v>
      </c>
      <c r="L27" s="62"/>
      <c r="M27" s="75"/>
      <c r="N27" s="75"/>
      <c r="O27" s="50"/>
      <c r="P27" s="50"/>
      <c r="Q27" s="75"/>
    </row>
    <row r="28" customFormat="false" ht="15" hidden="false" customHeight="true" outlineLevel="0" collapsed="false">
      <c r="B28" s="55" t="n">
        <v>26</v>
      </c>
      <c r="C28" s="65" t="n">
        <f aca="false">IF(G27&lt;&gt;0,C27+G27,)</f>
        <v>0</v>
      </c>
      <c r="D28" s="66" t="n">
        <f aca="false">D27*(1+J27)</f>
        <v>7.52968839812284</v>
      </c>
      <c r="E28" s="65" t="n">
        <f aca="false">C28*J28</f>
        <v>0</v>
      </c>
      <c r="F28" s="66" t="n">
        <f aca="false">D28*J28</f>
        <v>0.199922834657464</v>
      </c>
      <c r="G28" s="58" t="n">
        <v>0</v>
      </c>
      <c r="H28" s="67" t="n">
        <f aca="false">IF(G28=0,,G28/C28)</f>
        <v>0</v>
      </c>
      <c r="I28" s="68" t="n">
        <f aca="false">IF(G28=0,,G28-F28)</f>
        <v>0</v>
      </c>
      <c r="J28" s="61" t="n">
        <f aca="false">J27*(1-Diretrizes!D$5)</f>
        <v>0.0265512759740901</v>
      </c>
      <c r="K28" s="62" t="str">
        <f aca="false">IF(AND(D28&gt;$N$9,D27&lt;$N$9),"OK","NOK")</f>
        <v>NOK</v>
      </c>
      <c r="L28" s="62"/>
      <c r="M28" s="75"/>
      <c r="N28" s="75"/>
      <c r="O28" s="50"/>
      <c r="P28" s="50"/>
      <c r="Q28" s="75"/>
    </row>
    <row r="29" customFormat="false" ht="15" hidden="false" customHeight="true" outlineLevel="0" collapsed="false">
      <c r="B29" s="55" t="n">
        <v>27</v>
      </c>
      <c r="C29" s="65" t="n">
        <f aca="false">IF(G28&lt;&gt;0,C28+G28,)</f>
        <v>0</v>
      </c>
      <c r="D29" s="66" t="n">
        <f aca="false">D28*(1+J28)</f>
        <v>7.7296112327803</v>
      </c>
      <c r="E29" s="65" t="n">
        <f aca="false">C29*J29</f>
        <v>0</v>
      </c>
      <c r="F29" s="66" t="n">
        <f aca="false">D29*J29</f>
        <v>0.200100264988627</v>
      </c>
      <c r="G29" s="58" t="n">
        <v>0</v>
      </c>
      <c r="H29" s="67" t="n">
        <f aca="false">IF(G29=0,,G29/C29)</f>
        <v>0</v>
      </c>
      <c r="I29" s="68" t="n">
        <f aca="false">IF(G29=0,,G29-F29)</f>
        <v>0</v>
      </c>
      <c r="J29" s="61" t="n">
        <f aca="false">J28*(1-Diretrizes!D$5)</f>
        <v>0.0258874940747378</v>
      </c>
      <c r="K29" s="62" t="str">
        <f aca="false">IF(AND(D29&gt;$N$9,D28&lt;$N$9),"OK","NOK")</f>
        <v>NOK</v>
      </c>
      <c r="L29" s="62"/>
      <c r="M29" s="75"/>
      <c r="N29" s="77"/>
      <c r="O29" s="50"/>
      <c r="P29" s="50"/>
      <c r="Q29" s="75"/>
    </row>
    <row r="30" customFormat="false" ht="15" hidden="false" customHeight="true" outlineLevel="0" collapsed="false">
      <c r="B30" s="55" t="n">
        <v>28</v>
      </c>
      <c r="C30" s="65" t="n">
        <f aca="false">IF(G29&lt;&gt;0,C29+G29,)</f>
        <v>0</v>
      </c>
      <c r="D30" s="66" t="n">
        <f aca="false">D29*(1+J29)</f>
        <v>7.92971149776893</v>
      </c>
      <c r="E30" s="65" t="n">
        <f aca="false">C30*J30</f>
        <v>0</v>
      </c>
      <c r="F30" s="66" t="n">
        <f aca="false">D30*J30</f>
        <v>0.200148350427552</v>
      </c>
      <c r="G30" s="58" t="n">
        <v>0</v>
      </c>
      <c r="H30" s="67" t="n">
        <f aca="false">IF(G30=0,,G30/C30)</f>
        <v>0</v>
      </c>
      <c r="I30" s="68" t="n">
        <f aca="false">IF(G30=0,,G30-F30)</f>
        <v>0</v>
      </c>
      <c r="J30" s="61" t="n">
        <f aca="false">J29*(1-Diretrizes!D$5)</f>
        <v>0.0252403067228694</v>
      </c>
      <c r="K30" s="62" t="str">
        <f aca="false">IF(AND(D30&gt;$N$9,D29&lt;$N$9),"OK","NOK")</f>
        <v>NOK</v>
      </c>
      <c r="L30" s="62"/>
      <c r="M30" s="75"/>
      <c r="N30" s="75"/>
      <c r="O30" s="50"/>
      <c r="P30" s="50"/>
      <c r="Q30" s="75"/>
    </row>
    <row r="31" customFormat="false" ht="15" hidden="false" customHeight="true" outlineLevel="0" collapsed="false">
      <c r="B31" s="55" t="n">
        <v>29</v>
      </c>
      <c r="C31" s="65" t="n">
        <f aca="false">IF(G30&lt;&gt;0,C30+G30,)</f>
        <v>0</v>
      </c>
      <c r="D31" s="66" t="n">
        <f aca="false">D30*(1+J30)</f>
        <v>8.12985984819648</v>
      </c>
      <c r="E31" s="65" t="n">
        <f aca="false">C31*J31</f>
        <v>0</v>
      </c>
      <c r="F31" s="66" t="n">
        <f aca="false">D31*J31</f>
        <v>0.200070152277859</v>
      </c>
      <c r="G31" s="58" t="n">
        <v>0</v>
      </c>
      <c r="H31" s="67" t="n">
        <f aca="false">IF(G31=0,,G31/C31)</f>
        <v>0</v>
      </c>
      <c r="I31" s="68" t="n">
        <f aca="false">IF(G31=0,,G31-F31)</f>
        <v>0</v>
      </c>
      <c r="J31" s="61" t="n">
        <f aca="false">J30*(1-Diretrizes!D$5)</f>
        <v>0.0246092990547976</v>
      </c>
      <c r="K31" s="62" t="str">
        <f aca="false">IF(AND(D31&gt;$N$9,D30&lt;$N$9),"OK","NOK")</f>
        <v>NOK</v>
      </c>
      <c r="L31" s="62"/>
      <c r="M31" s="75"/>
      <c r="N31" s="75"/>
      <c r="O31" s="50"/>
      <c r="P31" s="50"/>
      <c r="Q31" s="75"/>
    </row>
    <row r="32" customFormat="false" ht="15.75" hidden="false" customHeight="false" outlineLevel="0" collapsed="false">
      <c r="B32" s="55" t="n">
        <v>30</v>
      </c>
      <c r="C32" s="65" t="n">
        <f aca="false">IF(G31&lt;&gt;0,C31+G31,)</f>
        <v>0</v>
      </c>
      <c r="D32" s="66" t="n">
        <f aca="false">D31*(1+J31)</f>
        <v>8.32993000047434</v>
      </c>
      <c r="E32" s="65" t="n">
        <f aca="false">C32*J32</f>
        <v>0</v>
      </c>
      <c r="F32" s="66" t="n">
        <f aca="false">D32*J32</f>
        <v>0.199868895025024</v>
      </c>
      <c r="G32" s="58" t="n">
        <v>0</v>
      </c>
      <c r="H32" s="67" t="n">
        <f aca="false">IF(G32=0,,G32/C32)</f>
        <v>0</v>
      </c>
      <c r="I32" s="68" t="n">
        <f aca="false">IF(G32=0,,G32-F32)</f>
        <v>0</v>
      </c>
      <c r="J32" s="61" t="n">
        <f aca="false">J31*(1-Diretrizes!D$5)</f>
        <v>0.0239940665784277</v>
      </c>
      <c r="K32" s="62" t="str">
        <f aca="false">IF(AND(D32&gt;$N$9,D31&lt;$N$9),"OK","NOK")</f>
        <v>NOK</v>
      </c>
      <c r="L32" s="62"/>
      <c r="M32" s="75"/>
      <c r="N32" s="75"/>
      <c r="O32" s="50"/>
      <c r="P32" s="50"/>
      <c r="Q32" s="75"/>
    </row>
    <row r="33" customFormat="false" ht="15.75" hidden="false" customHeight="false" outlineLevel="0" collapsed="false">
      <c r="B33" s="55" t="n">
        <v>31</v>
      </c>
      <c r="C33" s="65" t="n">
        <f aca="false">IF(G32&lt;&gt;0,C32+G32,)</f>
        <v>0</v>
      </c>
      <c r="D33" s="66" t="n">
        <f aca="false">D32*(1+J32)</f>
        <v>8.52979889549936</v>
      </c>
      <c r="E33" s="65" t="n">
        <f aca="false">C33*J33</f>
        <v>0</v>
      </c>
      <c r="F33" s="66" t="n">
        <f aca="false">D33*J33</f>
        <v>0.19954794853423</v>
      </c>
      <c r="G33" s="58" t="n">
        <v>0</v>
      </c>
      <c r="H33" s="67" t="n">
        <f aca="false">IF(G33=0,,G33/C33)</f>
        <v>0</v>
      </c>
      <c r="I33" s="68" t="n">
        <f aca="false">IF(G33=0,,G33-F33)</f>
        <v>0</v>
      </c>
      <c r="J33" s="61" t="n">
        <f aca="false">J32*(1-Diretrizes!D$5)</f>
        <v>0.023394214913967</v>
      </c>
      <c r="K33" s="62" t="str">
        <f aca="false">IF(AND(D33&gt;$N$9,D32&lt;$N$9),"OK","NOK")</f>
        <v>NOK</v>
      </c>
      <c r="L33" s="62"/>
      <c r="M33" s="80"/>
      <c r="N33" s="75"/>
      <c r="O33" s="50"/>
      <c r="P33" s="50"/>
      <c r="Q33" s="75"/>
    </row>
    <row r="34" customFormat="false" ht="15.75" hidden="false" customHeight="false" outlineLevel="0" collapsed="false">
      <c r="B34" s="55" t="n">
        <v>32</v>
      </c>
      <c r="C34" s="65" t="n">
        <f aca="false">IF(G33&lt;&gt;0,C33+G33,)</f>
        <v>0</v>
      </c>
      <c r="D34" s="66" t="n">
        <f aca="false">D33*(1+J33)</f>
        <v>8.72934684403359</v>
      </c>
      <c r="E34" s="65" t="n">
        <f aca="false">C34*J34</f>
        <v>0</v>
      </c>
      <c r="F34" s="66" t="n">
        <f aca="false">D34*J34</f>
        <v>0.199110810724684</v>
      </c>
      <c r="G34" s="58" t="n">
        <v>0</v>
      </c>
      <c r="H34" s="67" t="n">
        <f aca="false">IF(G34=0,,G34/C34)</f>
        <v>0</v>
      </c>
      <c r="I34" s="68" t="n">
        <f aca="false">IF(G34=0,,G34-F34)</f>
        <v>0</v>
      </c>
      <c r="J34" s="61" t="n">
        <f aca="false">J33*(1-Diretrizes!D$5)</f>
        <v>0.0228093595411178</v>
      </c>
      <c r="K34" s="62" t="str">
        <f aca="false">IF(AND(D34&gt;$N$9,D33&lt;$N$9),"OK","NOK")</f>
        <v>NOK</v>
      </c>
      <c r="L34" s="62"/>
      <c r="M34" s="75"/>
      <c r="N34" s="75"/>
      <c r="O34" s="50"/>
      <c r="P34" s="50"/>
      <c r="Q34" s="75"/>
    </row>
    <row r="35" customFormat="false" ht="15.75" hidden="false" customHeight="false" outlineLevel="0" collapsed="false">
      <c r="B35" s="55" t="n">
        <v>33</v>
      </c>
      <c r="C35" s="65" t="n">
        <f aca="false">IF(G34&lt;&gt;0,C34+G34,)</f>
        <v>0</v>
      </c>
      <c r="D35" s="66" t="n">
        <f aca="false">D34*(1+J34)</f>
        <v>8.92845765475828</v>
      </c>
      <c r="E35" s="65" t="n">
        <f aca="false">C35*J35</f>
        <v>0</v>
      </c>
      <c r="F35" s="66" t="n">
        <f aca="false">D35*J35</f>
        <v>0.198561090775152</v>
      </c>
      <c r="G35" s="58" t="n">
        <v>0</v>
      </c>
      <c r="H35" s="67" t="n">
        <f aca="false">IF(G35=0,,G35/C35)</f>
        <v>0</v>
      </c>
      <c r="I35" s="68" t="n">
        <f aca="false">IF(G35=0,,G35-F35)</f>
        <v>0</v>
      </c>
      <c r="J35" s="61" t="n">
        <f aca="false">J34*(1-Diretrizes!D$5)</f>
        <v>0.0222391255525899</v>
      </c>
      <c r="K35" s="62" t="str">
        <f aca="false">IF(AND(D35&gt;$N$9,D34&lt;$N$9),"OK","NOK")</f>
        <v>NOK</v>
      </c>
      <c r="L35" s="62"/>
      <c r="M35" s="75"/>
      <c r="N35" s="75"/>
      <c r="O35" s="50"/>
      <c r="P35" s="50"/>
      <c r="Q35" s="75"/>
    </row>
    <row r="36" customFormat="false" ht="15.75" hidden="false" customHeight="false" outlineLevel="0" collapsed="false">
      <c r="B36" s="55" t="n">
        <v>34</v>
      </c>
      <c r="C36" s="65" t="n">
        <f aca="false">IF(G35&lt;&gt;0,C35+G35,)</f>
        <v>0</v>
      </c>
      <c r="D36" s="66" t="n">
        <f aca="false">D35*(1+J35)</f>
        <v>9.12701874553343</v>
      </c>
      <c r="E36" s="65" t="n">
        <f aca="false">C36*J36</f>
        <v>0</v>
      </c>
      <c r="F36" s="66" t="n">
        <f aca="false">D36*J36</f>
        <v>0.19790249290769</v>
      </c>
      <c r="G36" s="58" t="n">
        <v>0</v>
      </c>
      <c r="H36" s="67" t="n">
        <f aca="false">IF(G36=0,,G36/C36)</f>
        <v>0</v>
      </c>
      <c r="I36" s="68" t="n">
        <f aca="false">IF(G36=0,,G36-F36)</f>
        <v>0</v>
      </c>
      <c r="J36" s="61" t="n">
        <f aca="false">J35*(1-Diretrizes!D$5)</f>
        <v>0.0216831474137751</v>
      </c>
      <c r="K36" s="62" t="str">
        <f aca="false">IF(AND(D36&gt;$N$9,D35&lt;$N$9),"OK","NOK")</f>
        <v>NOK</v>
      </c>
      <c r="L36" s="62"/>
      <c r="M36" s="75"/>
      <c r="N36" s="77"/>
      <c r="O36" s="50"/>
      <c r="P36" s="50"/>
      <c r="Q36" s="75"/>
    </row>
    <row r="37" customFormat="false" ht="15.75" hidden="false" customHeight="false" outlineLevel="0" collapsed="false">
      <c r="B37" s="55" t="n">
        <v>35</v>
      </c>
      <c r="C37" s="65" t="n">
        <f aca="false">IF(G36&lt;&gt;0,C36+G36,)</f>
        <v>0</v>
      </c>
      <c r="D37" s="66" t="n">
        <f aca="false">D36*(1+J36)</f>
        <v>9.32492123844112</v>
      </c>
      <c r="E37" s="65" t="n">
        <f aca="false">C37*J37</f>
        <v>0</v>
      </c>
      <c r="F37" s="66" t="n">
        <f aca="false">D37*J37</f>
        <v>0.197138800789087</v>
      </c>
      <c r="G37" s="58" t="n">
        <v>0</v>
      </c>
      <c r="H37" s="67" t="n">
        <f aca="false">IF(G37=0,,G37/C37)</f>
        <v>0</v>
      </c>
      <c r="I37" s="68" t="n">
        <f aca="false">IF(G37=0,,G37-F37)</f>
        <v>0</v>
      </c>
      <c r="J37" s="61" t="n">
        <f aca="false">J36*(1-Diretrizes!D$5)</f>
        <v>0.0211410687284307</v>
      </c>
      <c r="K37" s="62" t="str">
        <f aca="false">IF(AND(D37&gt;$N$9,D36&lt;$N$9),"OK","NOK")</f>
        <v>NOK</v>
      </c>
      <c r="L37" s="62"/>
      <c r="M37" s="75"/>
      <c r="N37" s="75"/>
      <c r="O37" s="50"/>
      <c r="P37" s="50"/>
      <c r="Q37" s="75"/>
    </row>
    <row r="38" customFormat="false" ht="15.75" hidden="false" customHeight="false" outlineLevel="0" collapsed="false">
      <c r="B38" s="55" t="n">
        <v>36</v>
      </c>
      <c r="C38" s="65" t="n">
        <f aca="false">IF(G37&lt;&gt;0,C37+G37,)</f>
        <v>0</v>
      </c>
      <c r="D38" s="66" t="n">
        <f aca="false">D37*(1+J37)</f>
        <v>9.52206003923021</v>
      </c>
      <c r="E38" s="65" t="n">
        <f aca="false">C38*J38</f>
        <v>0</v>
      </c>
      <c r="F38" s="66" t="n">
        <f aca="false">D38*J38</f>
        <v>0.19627386258247</v>
      </c>
      <c r="G38" s="58" t="n">
        <v>0</v>
      </c>
      <c r="H38" s="67" t="n">
        <f aca="false">IF(G38=0,,G38/C38)</f>
        <v>0</v>
      </c>
      <c r="I38" s="68" t="n">
        <f aca="false">IF(G38=0,,G38-F38)</f>
        <v>0</v>
      </c>
      <c r="J38" s="61" t="n">
        <f aca="false">J37*(1-Diretrizes!D$5)</f>
        <v>0.02061254201022</v>
      </c>
      <c r="K38" s="62" t="str">
        <f aca="false">IF(AND(D38&gt;$N$9,D37&lt;$N$9),"OK","NOK")</f>
        <v>NOK</v>
      </c>
      <c r="L38" s="62"/>
      <c r="M38" s="75"/>
      <c r="N38" s="75"/>
      <c r="O38" s="50"/>
      <c r="P38" s="50"/>
      <c r="Q38" s="75"/>
    </row>
    <row r="39" customFormat="false" ht="15.75" hidden="false" customHeight="false" outlineLevel="0" collapsed="false">
      <c r="B39" s="55" t="n">
        <v>37</v>
      </c>
      <c r="C39" s="65" t="n">
        <f aca="false">IF(G38&lt;&gt;0,C38+G38,)</f>
        <v>0</v>
      </c>
      <c r="D39" s="66" t="n">
        <f aca="false">D38*(1+J38)</f>
        <v>9.71833390181268</v>
      </c>
      <c r="E39" s="65" t="n">
        <f aca="false">C39*J39</f>
        <v>0</v>
      </c>
      <c r="F39" s="66" t="n">
        <f aca="false">D39*J39</f>
        <v>0.195311576674948</v>
      </c>
      <c r="G39" s="58" t="n">
        <v>0</v>
      </c>
      <c r="H39" s="67" t="n">
        <f aca="false">IF(G39=0,,G39/C39)</f>
        <v>0</v>
      </c>
      <c r="I39" s="68" t="n">
        <f aca="false">IF(G39=0,,G39-F39)</f>
        <v>0</v>
      </c>
      <c r="J39" s="61" t="n">
        <f aca="false">J38*(1-Diretrizes!D$5)</f>
        <v>0.0200972284599645</v>
      </c>
      <c r="K39" s="62" t="str">
        <f aca="false">IF(AND(D39&gt;$N$9,D38&lt;$N$9),"OK","NOK")</f>
        <v>NOK</v>
      </c>
      <c r="L39" s="62"/>
      <c r="M39" s="75"/>
      <c r="N39" s="75"/>
      <c r="O39" s="50"/>
      <c r="P39" s="50"/>
      <c r="Q39" s="75"/>
    </row>
    <row r="40" customFormat="false" ht="15.75" hidden="false" customHeight="false" outlineLevel="0" collapsed="false">
      <c r="B40" s="55" t="n">
        <v>38</v>
      </c>
      <c r="C40" s="65" t="n">
        <f aca="false">IF(G39&lt;&gt;0,C39+G39,)</f>
        <v>0</v>
      </c>
      <c r="D40" s="66" t="n">
        <f aca="false">D39*(1+J39)</f>
        <v>9.91364547848762</v>
      </c>
      <c r="E40" s="65" t="n">
        <f aca="false">C40*J40</f>
        <v>0</v>
      </c>
      <c r="F40" s="66" t="n">
        <f aca="false">D40*J40</f>
        <v>0.194255878100953</v>
      </c>
      <c r="G40" s="58" t="n">
        <v>0</v>
      </c>
      <c r="H40" s="67" t="n">
        <f aca="false">IF(G40=0,,G40/C40)</f>
        <v>0</v>
      </c>
      <c r="I40" s="68" t="n">
        <f aca="false">IF(G40=0,,G40-F40)</f>
        <v>0</v>
      </c>
      <c r="J40" s="61" t="n">
        <f aca="false">J39*(1-Diretrizes!D$5)</f>
        <v>0.0195947977484654</v>
      </c>
      <c r="K40" s="62" t="str">
        <f aca="false">IF(AND(D40&gt;$N$9,D39&lt;$N$9),"OK","NOK")</f>
        <v>NOK</v>
      </c>
      <c r="L40" s="62"/>
      <c r="M40" s="75"/>
      <c r="N40" s="75"/>
      <c r="O40" s="50"/>
      <c r="P40" s="50"/>
      <c r="Q40" s="75"/>
    </row>
    <row r="41" customFormat="false" ht="15.75" hidden="false" customHeight="false" outlineLevel="0" collapsed="false">
      <c r="B41" s="55" t="n">
        <v>39</v>
      </c>
      <c r="C41" s="65" t="n">
        <f aca="false">IF(G40&lt;&gt;0,C40+G40,)</f>
        <v>0</v>
      </c>
      <c r="D41" s="66" t="n">
        <f aca="false">D40*(1+J40)</f>
        <v>10.1079013565886</v>
      </c>
      <c r="E41" s="65" t="n">
        <f aca="false">C41*J41</f>
        <v>0</v>
      </c>
      <c r="F41" s="66" t="n">
        <f aca="false">D41*J41</f>
        <v>0.193110725675197</v>
      </c>
      <c r="G41" s="58" t="n">
        <v>0</v>
      </c>
      <c r="H41" s="67" t="n">
        <f aca="false">IF(G41=0,,G41/C41)</f>
        <v>0</v>
      </c>
      <c r="I41" s="68" t="n">
        <f aca="false">IF(G41=0,,G41-F41)</f>
        <v>0</v>
      </c>
      <c r="J41" s="61" t="n">
        <f aca="false">J40*(1-Diretrizes!D$5)</f>
        <v>0.0191049278047537</v>
      </c>
      <c r="K41" s="62" t="str">
        <f aca="false">IF(AND(D41&gt;$N$9,D40&lt;$N$9),"OK","NOK")</f>
        <v>NOK</v>
      </c>
      <c r="L41" s="62"/>
      <c r="M41" s="75"/>
      <c r="N41" s="75"/>
      <c r="O41" s="50"/>
      <c r="P41" s="50"/>
      <c r="Q41" s="75"/>
    </row>
    <row r="42" customFormat="false" ht="15.75" hidden="false" customHeight="false" outlineLevel="0" collapsed="false">
      <c r="B42" s="55" t="n">
        <v>40</v>
      </c>
      <c r="C42" s="65" t="n">
        <f aca="false">IF(G41&lt;&gt;0,C41+G41,)</f>
        <v>0</v>
      </c>
      <c r="D42" s="66" t="n">
        <f aca="false">D41*(1+J41)</f>
        <v>10.3010120822638</v>
      </c>
      <c r="E42" s="65" t="n">
        <f aca="false">C42*J42</f>
        <v>0</v>
      </c>
      <c r="F42" s="66" t="n">
        <f aca="false">D42*J42</f>
        <v>0.191880089843857</v>
      </c>
      <c r="G42" s="58" t="n">
        <v>0</v>
      </c>
      <c r="H42" s="67" t="n">
        <f aca="false">IF(G42=0,,G42/C42)</f>
        <v>0</v>
      </c>
      <c r="I42" s="68" t="n">
        <f aca="false">IF(G42=0,,G42-F42)</f>
        <v>0</v>
      </c>
      <c r="J42" s="61" t="n">
        <f aca="false">J41*(1-Diretrizes!D$5)</f>
        <v>0.0186273046096349</v>
      </c>
      <c r="K42" s="62" t="str">
        <f aca="false">IF(AND(D42&gt;$N$9,D41&lt;$N$9),"OK","NOK")</f>
        <v>NOK</v>
      </c>
      <c r="L42" s="62"/>
      <c r="M42" s="75"/>
      <c r="N42" s="75"/>
      <c r="O42" s="50"/>
      <c r="P42" s="50"/>
      <c r="Q42" s="75"/>
    </row>
    <row r="43" customFormat="false" ht="15.75" hidden="false" customHeight="false" outlineLevel="0" collapsed="false">
      <c r="B43" s="55" t="n">
        <v>41</v>
      </c>
      <c r="C43" s="65" t="n">
        <f aca="false">IF(G42&lt;&gt;0,C42+G42,)</f>
        <v>0</v>
      </c>
      <c r="D43" s="66" t="n">
        <f aca="false">D42*(1+J42)</f>
        <v>10.4928921721076</v>
      </c>
      <c r="E43" s="65" t="n">
        <f aca="false">C43*J43</f>
        <v>0</v>
      </c>
      <c r="F43" s="66" t="n">
        <f aca="false">D43*J43</f>
        <v>0.190567941257755</v>
      </c>
      <c r="G43" s="58" t="n">
        <v>0</v>
      </c>
      <c r="H43" s="67" t="n">
        <f aca="false">IF(G43=0,,G43/C43)</f>
        <v>0</v>
      </c>
      <c r="I43" s="68" t="n">
        <f aca="false">IF(G43=0,,G43-F43)</f>
        <v>0</v>
      </c>
      <c r="J43" s="61" t="n">
        <f aca="false">J42*(1-Diretrizes!D$5)</f>
        <v>0.018161621994394</v>
      </c>
      <c r="K43" s="62" t="str">
        <f aca="false">IF(AND(D43&gt;$N$9,D42&lt;$N$9),"OK","NOK")</f>
        <v>NOK</v>
      </c>
      <c r="L43" s="62"/>
      <c r="M43" s="75"/>
      <c r="N43" s="75"/>
      <c r="O43" s="50"/>
      <c r="P43" s="50"/>
      <c r="Q43" s="75"/>
    </row>
    <row r="44" customFormat="false" ht="15.75" hidden="false" customHeight="false" outlineLevel="0" collapsed="false">
      <c r="B44" s="55" t="n">
        <v>42</v>
      </c>
      <c r="C44" s="65" t="n">
        <f aca="false">IF(G43&lt;&gt;0,C43+G43,)</f>
        <v>0</v>
      </c>
      <c r="D44" s="66" t="n">
        <f aca="false">D43*(1+J43)</f>
        <v>10.6834601133654</v>
      </c>
      <c r="E44" s="65" t="n">
        <f aca="false">C44*J44</f>
        <v>0</v>
      </c>
      <c r="F44" s="66" t="n">
        <f aca="false">D44*J44</f>
        <v>0.18917824006685</v>
      </c>
      <c r="G44" s="58" t="n">
        <v>0</v>
      </c>
      <c r="H44" s="67" t="n">
        <f aca="false">IF(G44=0,,G44/C44)</f>
        <v>0</v>
      </c>
      <c r="I44" s="68" t="n">
        <f aca="false">IF(G44=0,,G44-F44)</f>
        <v>0</v>
      </c>
      <c r="J44" s="61" t="n">
        <f aca="false">J43*(1-Diretrizes!D$5)</f>
        <v>0.0177075814445342</v>
      </c>
      <c r="K44" s="62" t="str">
        <f aca="false">IF(AND(D44&gt;$N$9,D43&lt;$N$9),"OK","NOK")</f>
        <v>NOK</v>
      </c>
      <c r="L44" s="62"/>
      <c r="M44" s="75"/>
      <c r="N44" s="75"/>
      <c r="O44" s="50"/>
      <c r="P44" s="50"/>
      <c r="Q44" s="75"/>
    </row>
    <row r="45" customFormat="false" ht="15.75" hidden="false" customHeight="false" outlineLevel="0" collapsed="false">
      <c r="B45" s="55" t="n">
        <v>43</v>
      </c>
      <c r="C45" s="65" t="n">
        <f aca="false">IF(G44&lt;&gt;0,C44+G44,)</f>
        <v>0</v>
      </c>
      <c r="D45" s="66" t="n">
        <f aca="false">D44*(1+J44)</f>
        <v>10.8726383534322</v>
      </c>
      <c r="E45" s="65" t="n">
        <f aca="false">C45*J45</f>
        <v>0</v>
      </c>
      <c r="F45" s="66" t="n">
        <f aca="false">D45*J45</f>
        <v>0.187714925931358</v>
      </c>
      <c r="G45" s="58" t="n">
        <v>0</v>
      </c>
      <c r="H45" s="67" t="n">
        <f aca="false">IF(G45=0,,G45/C45)</f>
        <v>0</v>
      </c>
      <c r="I45" s="68" t="n">
        <f aca="false">IF(G45=0,,G45-F45)</f>
        <v>0</v>
      </c>
      <c r="J45" s="61" t="n">
        <f aca="false">J44*(1-Diretrizes!D$5)</f>
        <v>0.0172648919084208</v>
      </c>
      <c r="K45" s="62" t="str">
        <f aca="false">IF(AND(D45&gt;$N$9,D44&lt;$N$9),"OK","NOK")</f>
        <v>NOK</v>
      </c>
      <c r="L45" s="62"/>
      <c r="M45" s="75"/>
      <c r="N45" s="75"/>
      <c r="O45" s="50"/>
      <c r="P45" s="50"/>
      <c r="Q45" s="75"/>
    </row>
    <row r="46" customFormat="false" ht="15.75" hidden="false" customHeight="false" outlineLevel="0" collapsed="false">
      <c r="B46" s="55" t="n">
        <v>44</v>
      </c>
      <c r="C46" s="65" t="n">
        <f aca="false">IF(G45&lt;&gt;0,C45+G45,)</f>
        <v>0</v>
      </c>
      <c r="D46" s="66" t="n">
        <f aca="false">D45*(1+J45)</f>
        <v>11.0603532793636</v>
      </c>
      <c r="E46" s="65" t="n">
        <f aca="false">C46*J46</f>
        <v>0</v>
      </c>
      <c r="F46" s="66" t="n">
        <f aca="false">D46*J46</f>
        <v>0.186181908741231</v>
      </c>
      <c r="G46" s="58" t="n">
        <v>0</v>
      </c>
      <c r="H46" s="67" t="n">
        <f aca="false">IF(G46=0,,G46/C46)</f>
        <v>0</v>
      </c>
      <c r="I46" s="68" t="n">
        <f aca="false">IF(G46=0,,G46-F46)</f>
        <v>0</v>
      </c>
      <c r="J46" s="61" t="n">
        <f aca="false">J45*(1-Diretrizes!D$5)</f>
        <v>0.0168332696107103</v>
      </c>
      <c r="K46" s="62" t="str">
        <f aca="false">IF(AND(D46&gt;$N$9,D45&lt;$N$9),"OK","NOK")</f>
        <v>NOK</v>
      </c>
      <c r="L46" s="62"/>
      <c r="M46" s="75"/>
      <c r="N46" s="75"/>
      <c r="O46" s="50"/>
      <c r="P46" s="50"/>
      <c r="Q46" s="75"/>
    </row>
    <row r="47" customFormat="false" ht="15.75" hidden="false" customHeight="false" outlineLevel="0" collapsed="false">
      <c r="B47" s="55" t="n">
        <v>45</v>
      </c>
      <c r="C47" s="65" t="n">
        <f aca="false">IF(G46&lt;&gt;0,C46+G46,)</f>
        <v>0</v>
      </c>
      <c r="D47" s="66" t="n">
        <f aca="false">D46*(1+J46)</f>
        <v>11.2465351881048</v>
      </c>
      <c r="E47" s="65" t="n">
        <f aca="false">C47*J47</f>
        <v>0</v>
      </c>
      <c r="F47" s="66" t="n">
        <f aca="false">D47*J47</f>
        <v>0.184583060032516</v>
      </c>
      <c r="G47" s="58" t="n">
        <v>0</v>
      </c>
      <c r="H47" s="67" t="n">
        <f aca="false">IF(G47=0,,G47/C47)</f>
        <v>0</v>
      </c>
      <c r="I47" s="68" t="n">
        <f aca="false">IF(G47=0,,G47-F47)</f>
        <v>0</v>
      </c>
      <c r="J47" s="61" t="n">
        <f aca="false">J46*(1-Diretrizes!D$5)</f>
        <v>0.0164124378704425</v>
      </c>
      <c r="K47" s="62" t="str">
        <f aca="false">IF(AND(D47&gt;$N$9,D46&lt;$N$9),"OK","NOK")</f>
        <v>NOK</v>
      </c>
      <c r="L47" s="62"/>
      <c r="M47" s="75"/>
      <c r="N47" s="75"/>
      <c r="O47" s="50"/>
      <c r="P47" s="50"/>
      <c r="Q47" s="75"/>
    </row>
    <row r="48" customFormat="false" ht="15.75" hidden="false" customHeight="false" outlineLevel="0" collapsed="false">
      <c r="B48" s="55" t="n">
        <v>46</v>
      </c>
      <c r="C48" s="65" t="n">
        <f aca="false">IF(G47&lt;&gt;0,C47+G47,)</f>
        <v>0</v>
      </c>
      <c r="D48" s="66" t="n">
        <f aca="false">D47*(1+J47)</f>
        <v>11.4311182481373</v>
      </c>
      <c r="E48" s="65" t="n">
        <f aca="false">C48*J48</f>
        <v>0</v>
      </c>
      <c r="F48" s="66" t="n">
        <f aca="false">D48*J48</f>
        <v>0.182922205086305</v>
      </c>
      <c r="G48" s="58" t="n">
        <v>0</v>
      </c>
      <c r="H48" s="67" t="n">
        <f aca="false">IF(G48=0,,G48/C48)</f>
        <v>0</v>
      </c>
      <c r="I48" s="68" t="n">
        <f aca="false">IF(G48=0,,G48-F48)</f>
        <v>0</v>
      </c>
      <c r="J48" s="61" t="n">
        <f aca="false">J47*(1-Diretrizes!D$5)</f>
        <v>0.0160021269236815</v>
      </c>
      <c r="K48" s="62" t="str">
        <f aca="false">IF(AND(D48&gt;$N$9,D47&lt;$N$9),"OK","NOK")</f>
        <v>NOK</v>
      </c>
      <c r="L48" s="62"/>
      <c r="M48" s="75"/>
      <c r="N48" s="75"/>
      <c r="O48" s="50"/>
      <c r="P48" s="50"/>
      <c r="Q48" s="75"/>
    </row>
    <row r="49" customFormat="false" ht="15.75" hidden="false" customHeight="false" outlineLevel="0" collapsed="false">
      <c r="B49" s="55" t="n">
        <v>47</v>
      </c>
      <c r="C49" s="65" t="n">
        <f aca="false">IF(G48&lt;&gt;0,C48+G48,)</f>
        <v>0</v>
      </c>
      <c r="D49" s="66" t="n">
        <f aca="false">D48*(1+J48)</f>
        <v>11.6140404532236</v>
      </c>
      <c r="E49" s="65" t="n">
        <f aca="false">C49*J49</f>
        <v>0</v>
      </c>
      <c r="F49" s="66" t="n">
        <f aca="false">D49*J49</f>
        <v>0.181203115693524</v>
      </c>
      <c r="G49" s="58" t="n">
        <v>0</v>
      </c>
      <c r="H49" s="67" t="n">
        <f aca="false">IF(G49=0,,G49/C49)</f>
        <v>0</v>
      </c>
      <c r="I49" s="68" t="n">
        <f aca="false">IF(G49=0,,G49-F49)</f>
        <v>0</v>
      </c>
      <c r="J49" s="61" t="n">
        <f aca="false">J48*(1-Diretrizes!D$5)</f>
        <v>0.0156020737505894</v>
      </c>
      <c r="K49" s="62" t="str">
        <f aca="false">IF(AND(D49&gt;$N$9,D48&lt;$N$9),"OK","NOK")</f>
        <v>NOK</v>
      </c>
      <c r="L49" s="62"/>
      <c r="M49" s="75"/>
      <c r="N49" s="75"/>
      <c r="O49" s="50"/>
      <c r="P49" s="50"/>
      <c r="Q49" s="75"/>
    </row>
    <row r="50" customFormat="false" ht="15.75" hidden="false" customHeight="false" outlineLevel="0" collapsed="false">
      <c r="B50" s="55" t="n">
        <v>48</v>
      </c>
      <c r="C50" s="65" t="n">
        <f aca="false">IF(G49&lt;&gt;0,C49+G49,)</f>
        <v>0</v>
      </c>
      <c r="D50" s="66" t="n">
        <f aca="false">D49*(1+J49)</f>
        <v>11.7952435689172</v>
      </c>
      <c r="E50" s="65" t="n">
        <f aca="false">C50*J50</f>
        <v>0</v>
      </c>
      <c r="F50" s="66" t="n">
        <f aca="false">D50*J50</f>
        <v>0.179429503566701</v>
      </c>
      <c r="G50" s="58" t="n">
        <v>0</v>
      </c>
      <c r="H50" s="67" t="n">
        <f aca="false">IF(G50=0,,G50/C50)</f>
        <v>0</v>
      </c>
      <c r="I50" s="68" t="n">
        <f aca="false">IF(G50=0,,G50-F50)</f>
        <v>0</v>
      </c>
      <c r="J50" s="61" t="n">
        <f aca="false">J49*(1-Diretrizes!D$5)</f>
        <v>0.0152120219068247</v>
      </c>
      <c r="K50" s="62" t="str">
        <f aca="false">IF(AND(D50&gt;$N$9,D49&lt;$N$9),"OK","NOK")</f>
        <v>NOK</v>
      </c>
      <c r="L50" s="62"/>
      <c r="M50" s="75"/>
      <c r="N50" s="75"/>
      <c r="O50" s="50"/>
      <c r="P50" s="50"/>
      <c r="Q50" s="75"/>
    </row>
    <row r="51" customFormat="false" ht="15.75" hidden="false" customHeight="false" outlineLevel="0" collapsed="false">
      <c r="B51" s="55" t="n">
        <v>49</v>
      </c>
      <c r="C51" s="65" t="n">
        <f aca="false">IF(G50&lt;&gt;0,C50+G50,)</f>
        <v>0</v>
      </c>
      <c r="D51" s="66" t="n">
        <f aca="false">D50*(1+J50)</f>
        <v>11.9746730724839</v>
      </c>
      <c r="E51" s="65" t="n">
        <f aca="false">C51*J51</f>
        <v>0</v>
      </c>
      <c r="F51" s="66" t="n">
        <f aca="false">D51*J51</f>
        <v>0.177605014378046</v>
      </c>
      <c r="G51" s="58" t="n">
        <v>0</v>
      </c>
      <c r="H51" s="67" t="n">
        <f aca="false">IF(G51=0,,G51/C51)</f>
        <v>0</v>
      </c>
      <c r="I51" s="68" t="n">
        <f aca="false">IF(G51=0,,G51-F51)</f>
        <v>0</v>
      </c>
      <c r="J51" s="61" t="n">
        <f aca="false">J50*(1-Diretrizes!D$5)</f>
        <v>0.0148317213591541</v>
      </c>
      <c r="K51" s="62" t="str">
        <f aca="false">IF(AND(D51&gt;$N$9,D50&lt;$N$9),"OK","NOK")</f>
        <v>NOK</v>
      </c>
      <c r="L51" s="62"/>
      <c r="M51" s="75"/>
      <c r="N51" s="75"/>
      <c r="O51" s="50"/>
      <c r="P51" s="50"/>
      <c r="Q51" s="75"/>
    </row>
    <row r="52" customFormat="false" ht="15.75" hidden="false" customHeight="false" outlineLevel="0" collapsed="false">
      <c r="B52" s="81" t="n">
        <v>50</v>
      </c>
      <c r="C52" s="65" t="n">
        <f aca="false">IF(G51&lt;&gt;0,C51+G51,)</f>
        <v>0</v>
      </c>
      <c r="D52" s="84" t="n">
        <f aca="false">D51*(1+J51)</f>
        <v>12.1522780868619</v>
      </c>
      <c r="E52" s="83" t="n">
        <f aca="false">C52*J52</f>
        <v>0</v>
      </c>
      <c r="F52" s="84" t="n">
        <f aca="false">D52*J52</f>
        <v>0.175733222401707</v>
      </c>
      <c r="G52" s="58" t="n">
        <v>0</v>
      </c>
      <c r="H52" s="85" t="n">
        <f aca="false">IF(G52=0,,G52/C52)</f>
        <v>0</v>
      </c>
      <c r="I52" s="86" t="n">
        <f aca="false">IF(G52=0,,G52-F52)</f>
        <v>0</v>
      </c>
      <c r="J52" s="61" t="n">
        <f aca="false">J51*(1-Diretrizes!D$5)</f>
        <v>0.0144609283251752</v>
      </c>
      <c r="K52" s="62"/>
    </row>
  </sheetData>
  <conditionalFormatting sqref="D4:D52">
    <cfRule type="expression" priority="2" aboveAverage="0" equalAverage="0" bottom="0" percent="0" rank="0" text="" dxfId="0">
      <formula>$K4="OK"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Q52"/>
  <sheetViews>
    <sheetView showFormulas="false" showGridLines="true" showRowColHeaders="true" showZeros="true" rightToLeft="false" tabSelected="false" showOutlineSymbols="true" defaultGridColor="true" view="normal" topLeftCell="A5" colorId="64" zoomScale="100" zoomScaleNormal="100" zoomScalePageLayoutView="100" workbookViewId="0">
      <selection pane="topLeft" activeCell="N3" activeCellId="0" sqref="N3"/>
    </sheetView>
  </sheetViews>
  <sheetFormatPr defaultRowHeight="15" zeroHeight="false" outlineLevelRow="0" outlineLevelCol="0"/>
  <cols>
    <col collapsed="false" customWidth="true" hidden="true" outlineLevel="0" max="1" min="1" style="45" width="2.14"/>
    <col collapsed="false" customWidth="true" hidden="false" outlineLevel="0" max="2" min="2" style="45" width="5.14"/>
    <col collapsed="false" customWidth="true" hidden="false" outlineLevel="0" max="3" min="3" style="45" width="19.57"/>
    <col collapsed="false" customWidth="true" hidden="false" outlineLevel="0" max="4" min="4" style="45" width="13.29"/>
    <col collapsed="false" customWidth="true" hidden="false" outlineLevel="0" max="5" min="5" style="45" width="17.59"/>
    <col collapsed="false" customWidth="true" hidden="false" outlineLevel="0" max="6" min="6" style="45" width="10.71"/>
    <col collapsed="false" customWidth="true" hidden="false" outlineLevel="0" max="7" min="7" style="45" width="10"/>
    <col collapsed="false" customWidth="true" hidden="false" outlineLevel="0" max="8" min="8" style="45" width="11.71"/>
    <col collapsed="false" customWidth="true" hidden="false" outlineLevel="0" max="9" min="9" style="45" width="9.29"/>
    <col collapsed="false" customWidth="true" hidden="false" outlineLevel="0" max="10" min="10" style="45" width="9.13"/>
    <col collapsed="false" customWidth="true" hidden="true" outlineLevel="0" max="11" min="11" style="45" width="9.13"/>
    <col collapsed="false" customWidth="true" hidden="false" outlineLevel="0" max="12" min="12" style="45" width="2.14"/>
    <col collapsed="false" customWidth="true" hidden="false" outlineLevel="0" max="13" min="13" style="45" width="16.71"/>
    <col collapsed="false" customWidth="true" hidden="false" outlineLevel="0" max="14" min="14" style="45" width="13.24"/>
    <col collapsed="false" customWidth="true" hidden="false" outlineLevel="0" max="15" min="15" style="45" width="1.39"/>
    <col collapsed="false" customWidth="true" hidden="false" outlineLevel="0" max="16" min="16" style="45" width="16.29"/>
    <col collapsed="false" customWidth="true" hidden="false" outlineLevel="0" max="17" min="17" style="45" width="13.24"/>
    <col collapsed="false" customWidth="true" hidden="false" outlineLevel="0" max="1025" min="18" style="45" width="9.13"/>
  </cols>
  <sheetData>
    <row r="1" customFormat="false" ht="11.25" hidden="false" customHeight="true" outlineLevel="0" collapsed="false"/>
    <row r="2" customFormat="false" ht="17.35" hidden="false" customHeight="false" outlineLevel="0" collapsed="false">
      <c r="B2" s="46" t="s">
        <v>29</v>
      </c>
      <c r="C2" s="47" t="s">
        <v>30</v>
      </c>
      <c r="D2" s="46" t="s">
        <v>31</v>
      </c>
      <c r="E2" s="47" t="s">
        <v>32</v>
      </c>
      <c r="F2" s="46" t="s">
        <v>33</v>
      </c>
      <c r="G2" s="47" t="s">
        <v>34</v>
      </c>
      <c r="H2" s="47" t="s">
        <v>35</v>
      </c>
      <c r="I2" s="46" t="s">
        <v>36</v>
      </c>
      <c r="J2" s="48" t="s">
        <v>37</v>
      </c>
      <c r="K2" s="49"/>
      <c r="L2" s="50"/>
      <c r="M2" s="51" t="s">
        <v>38</v>
      </c>
      <c r="N2" s="87"/>
      <c r="O2" s="53"/>
      <c r="P2" s="51" t="s">
        <v>40</v>
      </c>
      <c r="Q2" s="54" t="n">
        <f aca="false">Diretrizes!E3</f>
        <v>4.5</v>
      </c>
    </row>
    <row r="3" customFormat="false" ht="17.35" hidden="false" customHeight="false" outlineLevel="0" collapsed="false">
      <c r="B3" s="55" t="n">
        <v>1</v>
      </c>
      <c r="C3" s="56" t="n">
        <f aca="false">Q2</f>
        <v>4.5</v>
      </c>
      <c r="D3" s="57" t="n">
        <f aca="false">Q2</f>
        <v>4.5</v>
      </c>
      <c r="E3" s="56" t="n">
        <f aca="false">C3*J3</f>
        <v>0.225</v>
      </c>
      <c r="F3" s="57" t="n">
        <f aca="false">D3*J3</f>
        <v>0.225</v>
      </c>
      <c r="G3" s="58"/>
      <c r="H3" s="59" t="n">
        <f aca="false">IF(G3=0,,G3/C3)</f>
        <v>0</v>
      </c>
      <c r="I3" s="60" t="n">
        <f aca="false">G3-F3</f>
        <v>-0.225</v>
      </c>
      <c r="J3" s="61" t="n">
        <f aca="false">Diretrizes!E4</f>
        <v>0.05</v>
      </c>
      <c r="K3" s="62"/>
      <c r="L3" s="62"/>
      <c r="M3" s="51" t="s">
        <v>41</v>
      </c>
      <c r="N3" s="89"/>
      <c r="O3" s="63"/>
      <c r="P3" s="51" t="s">
        <v>42</v>
      </c>
      <c r="Q3" s="64" t="n">
        <f aca="false">SUM(G3:G401)+Q2</f>
        <v>4.5</v>
      </c>
    </row>
    <row r="4" customFormat="false" ht="17.35" hidden="false" customHeight="false" outlineLevel="0" collapsed="false">
      <c r="B4" s="55" t="n">
        <v>2</v>
      </c>
      <c r="C4" s="65" t="n">
        <f aca="false">IF(G3&lt;&gt;0,C3+G3,)</f>
        <v>0</v>
      </c>
      <c r="D4" s="66" t="n">
        <f aca="false">D3*(1+J3)</f>
        <v>4.725</v>
      </c>
      <c r="E4" s="65" t="n">
        <f aca="false">C4*J4</f>
        <v>0</v>
      </c>
      <c r="F4" s="66" t="n">
        <f aca="false">D4*J4</f>
        <v>0.23034375</v>
      </c>
      <c r="G4" s="58"/>
      <c r="H4" s="67" t="n">
        <f aca="false">IF(G4=0,,G4/C4)</f>
        <v>0</v>
      </c>
      <c r="I4" s="68" t="n">
        <f aca="false">IF(G4=0,,G4-F4)</f>
        <v>0</v>
      </c>
      <c r="J4" s="61" t="n">
        <f aca="false">J3*(1-Diretrizes!E$5)</f>
        <v>0.04875</v>
      </c>
      <c r="K4" s="62" t="str">
        <f aca="false">IF(AND(D4&gt;$N$9,D3&lt;$N$9),"OK","NOK")</f>
        <v>NOK</v>
      </c>
      <c r="L4" s="62"/>
      <c r="M4" s="63"/>
      <c r="N4" s="63"/>
      <c r="O4" s="53"/>
      <c r="P4" s="51" t="s">
        <v>43</v>
      </c>
      <c r="Q4" s="64" t="n">
        <f aca="false">Q3-Q2</f>
        <v>0</v>
      </c>
    </row>
    <row r="5" customFormat="false" ht="17.35" hidden="false" customHeight="false" outlineLevel="0" collapsed="false">
      <c r="B5" s="55" t="n">
        <v>3</v>
      </c>
      <c r="C5" s="65" t="n">
        <f aca="false">IF(G4&lt;&gt;0,C4+G4,)</f>
        <v>0</v>
      </c>
      <c r="D5" s="66" t="n">
        <f aca="false">D4*(1+J4)</f>
        <v>4.95534375</v>
      </c>
      <c r="E5" s="65" t="n">
        <f aca="false">C5*J5</f>
        <v>0</v>
      </c>
      <c r="F5" s="66" t="n">
        <f aca="false">D5*J5</f>
        <v>0.235533682617188</v>
      </c>
      <c r="G5" s="58"/>
      <c r="H5" s="67" t="n">
        <f aca="false">IF(G5=0,,G5/C5)</f>
        <v>0</v>
      </c>
      <c r="I5" s="68" t="n">
        <f aca="false">IF(G5=0,,G5-F5)</f>
        <v>0</v>
      </c>
      <c r="J5" s="61" t="n">
        <f aca="false">J4*(1-Diretrizes!E$5)</f>
        <v>0.04753125</v>
      </c>
      <c r="K5" s="62" t="str">
        <f aca="false">IF(AND(D5&gt;$N$9,D4&lt;$N$9),"OK","NOK")</f>
        <v>NOK</v>
      </c>
      <c r="L5" s="62"/>
      <c r="M5" s="51" t="s">
        <v>44</v>
      </c>
      <c r="N5" s="54" t="n">
        <f aca="false">N6+Q2</f>
        <v>4.5</v>
      </c>
      <c r="O5" s="53"/>
      <c r="P5" s="51" t="s">
        <v>45</v>
      </c>
      <c r="Q5" s="69" t="n">
        <f aca="false">Q3/(Q2)-1</f>
        <v>0</v>
      </c>
    </row>
    <row r="6" customFormat="false" ht="17.35" hidden="false" customHeight="false" outlineLevel="0" collapsed="false">
      <c r="B6" s="55" t="n">
        <v>4</v>
      </c>
      <c r="C6" s="65" t="n">
        <f aca="false">IF(G5&lt;&gt;0,C5+G5,)</f>
        <v>0</v>
      </c>
      <c r="D6" s="66" t="n">
        <f aca="false">D5*(1+J5)</f>
        <v>5.19087743261719</v>
      </c>
      <c r="E6" s="65" t="n">
        <f aca="false">C6*J6</f>
        <v>0</v>
      </c>
      <c r="F6" s="66" t="n">
        <f aca="false">D6*J6</f>
        <v>0.240560670644859</v>
      </c>
      <c r="G6" s="58"/>
      <c r="H6" s="67" t="n">
        <f aca="false">IF(G6=0,,G6/C6)</f>
        <v>0</v>
      </c>
      <c r="I6" s="68" t="n">
        <f aca="false">IF(G6=0,,G6-F6)</f>
        <v>0</v>
      </c>
      <c r="J6" s="61" t="n">
        <f aca="false">J5*(1-Diretrizes!E$5)</f>
        <v>0.04634296875</v>
      </c>
      <c r="K6" s="62" t="str">
        <f aca="false">IF(AND(D6&gt;$N$9,D5&lt;$N$9),"OK","NOK")</f>
        <v>NOK</v>
      </c>
      <c r="L6" s="62"/>
      <c r="M6" s="51" t="s">
        <v>46</v>
      </c>
      <c r="N6" s="64" t="n">
        <f aca="false">SUM(G3:G25)</f>
        <v>0</v>
      </c>
      <c r="O6" s="70"/>
      <c r="P6" s="71"/>
      <c r="Q6" s="71"/>
    </row>
    <row r="7" customFormat="false" ht="17.35" hidden="false" customHeight="false" outlineLevel="0" collapsed="false">
      <c r="B7" s="55" t="n">
        <v>5</v>
      </c>
      <c r="C7" s="65" t="n">
        <f aca="false">IF(G6&lt;&gt;0,C6+G6,)</f>
        <v>0</v>
      </c>
      <c r="D7" s="66" t="n">
        <f aca="false">D6*(1+J6)</f>
        <v>5.43143810326205</v>
      </c>
      <c r="E7" s="65" t="n">
        <f aca="false">C7*J7</f>
        <v>0</v>
      </c>
      <c r="F7" s="66" t="n">
        <f aca="false">D7*J7</f>
        <v>0.245416242129856</v>
      </c>
      <c r="G7" s="58"/>
      <c r="H7" s="67" t="n">
        <f aca="false">IF(G7=0,,G7/C7)</f>
        <v>0</v>
      </c>
      <c r="I7" s="68" t="n">
        <f aca="false">IF(G7=0,,G7-F7)</f>
        <v>0</v>
      </c>
      <c r="J7" s="61" t="n">
        <f aca="false">J6*(1-Diretrizes!E$5)</f>
        <v>0.04518439453125</v>
      </c>
      <c r="K7" s="62" t="str">
        <f aca="false">IF(AND(D7&gt;$N$9,D6&lt;$N$9),"OK","NOK")</f>
        <v>NOK</v>
      </c>
      <c r="L7" s="62"/>
      <c r="M7" s="51" t="s">
        <v>45</v>
      </c>
      <c r="N7" s="69" t="n">
        <f aca="false">N5/Q2-1</f>
        <v>0</v>
      </c>
      <c r="O7" s="70"/>
      <c r="P7" s="51" t="s">
        <v>47</v>
      </c>
      <c r="Q7" s="72" t="n">
        <f aca="false">SUM(I3:I401)</f>
        <v>-0.225</v>
      </c>
    </row>
    <row r="8" customFormat="false" ht="17.35" hidden="false" customHeight="false" outlineLevel="0" collapsed="false">
      <c r="B8" s="55" t="n">
        <v>6</v>
      </c>
      <c r="C8" s="65" t="n">
        <f aca="false">IF(G7&lt;&gt;0,C7+G7,)</f>
        <v>0</v>
      </c>
      <c r="D8" s="66" t="n">
        <f aca="false">D7*(1+J7)</f>
        <v>5.6768543453919</v>
      </c>
      <c r="E8" s="65" t="n">
        <f aca="false">C8*J8</f>
        <v>0</v>
      </c>
      <c r="F8" s="66" t="n">
        <f aca="false">D8*J8</f>
        <v>0.250092595777663</v>
      </c>
      <c r="G8" s="58"/>
      <c r="H8" s="67" t="n">
        <f aca="false">IF(G8=0,,G8/C8)</f>
        <v>0</v>
      </c>
      <c r="I8" s="68" t="n">
        <f aca="false">IF(G8=0,,G8-F8)</f>
        <v>0</v>
      </c>
      <c r="J8" s="61" t="n">
        <f aca="false">J7*(1-Diretrizes!E$5)</f>
        <v>0.0440547846679687</v>
      </c>
      <c r="K8" s="62" t="str">
        <f aca="false">IF(AND(D8&gt;$N$9,D7&lt;$N$9),"OK","NOK")</f>
        <v>NOK</v>
      </c>
      <c r="L8" s="62"/>
      <c r="M8" s="71"/>
      <c r="N8" s="71"/>
      <c r="O8" s="53"/>
      <c r="P8" s="71"/>
      <c r="Q8" s="70"/>
    </row>
    <row r="9" customFormat="false" ht="17.35" hidden="false" customHeight="false" outlineLevel="0" collapsed="false">
      <c r="B9" s="55" t="n">
        <v>7</v>
      </c>
      <c r="C9" s="65" t="n">
        <f aca="false">IF(G8&lt;&gt;0,C8+G8,)</f>
        <v>0</v>
      </c>
      <c r="D9" s="66" t="n">
        <f aca="false">D8*(1+J8)</f>
        <v>5.92694694116957</v>
      </c>
      <c r="E9" s="65" t="n">
        <f aca="false">C9*J9</f>
        <v>0</v>
      </c>
      <c r="F9" s="66" t="n">
        <f aca="false">D9*J9</f>
        <v>0.254582611950909</v>
      </c>
      <c r="G9" s="58"/>
      <c r="H9" s="67" t="n">
        <f aca="false">IF(G9=0,,G9/C9)</f>
        <v>0</v>
      </c>
      <c r="I9" s="68" t="n">
        <f aca="false">IF(G9=0,,G9-F9)</f>
        <v>0</v>
      </c>
      <c r="J9" s="61" t="n">
        <f aca="false">J8*(1-Diretrizes!E$5)</f>
        <v>0.0429534150512695</v>
      </c>
      <c r="K9" s="62" t="str">
        <f aca="false">IF(AND(D9&gt;$N$9,D8&lt;$N$9),"OK","NOK")</f>
        <v>NOK</v>
      </c>
      <c r="L9" s="62"/>
      <c r="M9" s="51" t="s">
        <v>48</v>
      </c>
      <c r="N9" s="73" t="n">
        <f aca="false">Diretrizes!E7</f>
        <v>9</v>
      </c>
      <c r="O9" s="53"/>
      <c r="P9" s="51" t="s">
        <v>49</v>
      </c>
      <c r="Q9" s="73" t="n">
        <f aca="false">IF(G3=0,,N5-'Ciclo 4'!Q2)</f>
        <v>0</v>
      </c>
    </row>
    <row r="10" customFormat="false" ht="18.75" hidden="false" customHeight="true" outlineLevel="0" collapsed="false">
      <c r="B10" s="55" t="n">
        <v>8</v>
      </c>
      <c r="C10" s="65" t="n">
        <f aca="false">IF(G9&lt;&gt;0,C9+G9,)</f>
        <v>0</v>
      </c>
      <c r="D10" s="66" t="n">
        <f aca="false">D9*(1+J9)</f>
        <v>6.18152955312048</v>
      </c>
      <c r="E10" s="65" t="n">
        <f aca="false">C10*J10</f>
        <v>0</v>
      </c>
      <c r="F10" s="66" t="n">
        <f aca="false">D10*J10</f>
        <v>0.258879859433201</v>
      </c>
      <c r="G10" s="58"/>
      <c r="H10" s="67" t="n">
        <f aca="false">IF(G10=0,,G10/C10)</f>
        <v>0</v>
      </c>
      <c r="I10" s="68" t="n">
        <f aca="false">IF(G10=0,,G10-F10)</f>
        <v>0</v>
      </c>
      <c r="J10" s="61" t="n">
        <f aca="false">J9*(1-Diretrizes!E$5)</f>
        <v>0.0418795796749878</v>
      </c>
      <c r="K10" s="62" t="str">
        <f aca="false">IF(AND(D10&gt;$N$9,D9&lt;$N$9),"OK","NOK")</f>
        <v>NOK</v>
      </c>
      <c r="L10" s="62"/>
      <c r="O10" s="74"/>
      <c r="Q10" s="75"/>
    </row>
    <row r="11" customFormat="false" ht="18.75" hidden="false" customHeight="true" outlineLevel="0" collapsed="false">
      <c r="B11" s="55" t="n">
        <v>9</v>
      </c>
      <c r="C11" s="65" t="n">
        <f aca="false">IF(G10&lt;&gt;0,C10+G10,)</f>
        <v>0</v>
      </c>
      <c r="D11" s="66" t="n">
        <f aca="false">D10*(1+J10)</f>
        <v>6.44040941255368</v>
      </c>
      <c r="E11" s="65" t="n">
        <f aca="false">C11*J11</f>
        <v>0</v>
      </c>
      <c r="F11" s="66" t="n">
        <f aca="false">D11*J11</f>
        <v>0.262978598154268</v>
      </c>
      <c r="G11" s="58"/>
      <c r="H11" s="67" t="n">
        <f aca="false">IF(G11=0,,G11/C11)</f>
        <v>0</v>
      </c>
      <c r="I11" s="68" t="n">
        <f aca="false">IF(G11=0,,G11-F11)</f>
        <v>0</v>
      </c>
      <c r="J11" s="61" t="n">
        <f aca="false">J10*(1-Diretrizes!E$5)</f>
        <v>0.0408325901831131</v>
      </c>
      <c r="K11" s="62" t="str">
        <f aca="false">IF(AND(D11&gt;$N$9,D10&lt;$N$9),"OK","NOK")</f>
        <v>NOK</v>
      </c>
      <c r="L11" s="62"/>
      <c r="O11" s="50"/>
      <c r="P11" s="50"/>
      <c r="Q11" s="75"/>
    </row>
    <row r="12" customFormat="false" ht="18.75" hidden="false" customHeight="true" outlineLevel="0" collapsed="false">
      <c r="B12" s="55" t="n">
        <v>10</v>
      </c>
      <c r="C12" s="65" t="n">
        <f aca="false">IF(G11&lt;&gt;0,C11+G11,)</f>
        <v>0</v>
      </c>
      <c r="D12" s="66" t="n">
        <f aca="false">D11*(1+J11)</f>
        <v>6.70338801070794</v>
      </c>
      <c r="E12" s="65" t="n">
        <f aca="false">C12*J12</f>
        <v>0</v>
      </c>
      <c r="F12" s="66" t="n">
        <f aca="false">D12*J12</f>
        <v>0.266873778092641</v>
      </c>
      <c r="G12" s="58" t="n">
        <v>0</v>
      </c>
      <c r="H12" s="67" t="n">
        <f aca="false">IF(G12=0,,G12/C12)</f>
        <v>0</v>
      </c>
      <c r="I12" s="68" t="n">
        <f aca="false">IF(G12=0,,G12-F12)</f>
        <v>0</v>
      </c>
      <c r="J12" s="61" t="n">
        <f aca="false">J11*(1-Diretrizes!E$5)</f>
        <v>0.0398117754285353</v>
      </c>
      <c r="K12" s="62" t="str">
        <f aca="false">IF(AND(D12&gt;$N$9,D11&lt;$N$9),"OK","NOK")</f>
        <v>NOK</v>
      </c>
      <c r="L12" s="62"/>
      <c r="O12" s="50"/>
      <c r="P12" s="50"/>
      <c r="Q12" s="75"/>
    </row>
    <row r="13" customFormat="false" ht="18.75" hidden="false" customHeight="true" outlineLevel="0" collapsed="false">
      <c r="B13" s="55" t="n">
        <v>11</v>
      </c>
      <c r="C13" s="65" t="n">
        <f aca="false">IF(G12&lt;&gt;0,C12+G12,)</f>
        <v>0</v>
      </c>
      <c r="D13" s="66" t="n">
        <f aca="false">D12*(1+J12)</f>
        <v>6.97026178880058</v>
      </c>
      <c r="E13" s="65" t="n">
        <f aca="false">C13*J13</f>
        <v>0</v>
      </c>
      <c r="F13" s="66" t="n">
        <f aca="false">D13*J13</f>
        <v>0.270561034588484</v>
      </c>
      <c r="G13" s="58" t="n">
        <v>0</v>
      </c>
      <c r="H13" s="67" t="n">
        <f aca="false">IF(G13=0,,G13/C13)</f>
        <v>0</v>
      </c>
      <c r="I13" s="68" t="n">
        <f aca="false">IF(G13=0,,G13-F13)</f>
        <v>0</v>
      </c>
      <c r="J13" s="61" t="n">
        <f aca="false">J12*(1-Diretrizes!E$5)</f>
        <v>0.0388164810428219</v>
      </c>
      <c r="K13" s="62" t="str">
        <f aca="false">IF(AND(D13&gt;$N$9,D12&lt;$N$9),"OK","NOK")</f>
        <v>NOK</v>
      </c>
      <c r="L13" s="62"/>
      <c r="M13" s="75"/>
      <c r="N13" s="75"/>
      <c r="O13" s="50"/>
      <c r="P13" s="50"/>
      <c r="Q13" s="75"/>
    </row>
    <row r="14" customFormat="false" ht="18.75" hidden="false" customHeight="true" outlineLevel="0" collapsed="false">
      <c r="B14" s="55" t="n">
        <v>12</v>
      </c>
      <c r="C14" s="65" t="n">
        <f aca="false">IF(G13&lt;&gt;0,C13+G13,)</f>
        <v>0</v>
      </c>
      <c r="D14" s="66" t="n">
        <f aca="false">D13*(1+J13)</f>
        <v>7.24082282338907</v>
      </c>
      <c r="E14" s="65" t="n">
        <f aca="false">C14*J14</f>
        <v>0</v>
      </c>
      <c r="F14" s="66" t="n">
        <f aca="false">D14*J14</f>
        <v>0.274036680312051</v>
      </c>
      <c r="G14" s="58" t="n">
        <v>0</v>
      </c>
      <c r="H14" s="67" t="n">
        <f aca="false">IF(G14=0,,G14/C14)</f>
        <v>0</v>
      </c>
      <c r="I14" s="68" t="n">
        <f aca="false">IF(G14=0,,G14-F14)</f>
        <v>0</v>
      </c>
      <c r="J14" s="61" t="n">
        <f aca="false">J13*(1-Diretrizes!E$5)</f>
        <v>0.0378460690167513</v>
      </c>
      <c r="K14" s="62" t="str">
        <f aca="false">IF(AND(D14&gt;$N$9,D13&lt;$N$9),"OK","NOK")</f>
        <v>NOK</v>
      </c>
      <c r="L14" s="62"/>
      <c r="M14" s="75"/>
      <c r="N14" s="77"/>
      <c r="O14" s="50"/>
      <c r="P14" s="50"/>
      <c r="Q14" s="75"/>
    </row>
    <row r="15" customFormat="false" ht="18.75" hidden="false" customHeight="true" outlineLevel="0" collapsed="false">
      <c r="B15" s="55" t="n">
        <v>13</v>
      </c>
      <c r="C15" s="65" t="n">
        <f aca="false">IF(G14&lt;&gt;0,C14+G14,)</f>
        <v>0</v>
      </c>
      <c r="D15" s="66" t="n">
        <f aca="false">D14*(1+J14)</f>
        <v>7.51485950370112</v>
      </c>
      <c r="E15" s="65" t="n">
        <f aca="false">C15*J15</f>
        <v>0</v>
      </c>
      <c r="F15" s="66" t="n">
        <f aca="false">D15*J15</f>
        <v>0.277297694142556</v>
      </c>
      <c r="G15" s="58" t="n">
        <v>0</v>
      </c>
      <c r="H15" s="67" t="n">
        <f aca="false">IF(G15=0,,G15/C15)</f>
        <v>0</v>
      </c>
      <c r="I15" s="68" t="n">
        <f aca="false">IF(G15=0,,G15-F15)</f>
        <v>0</v>
      </c>
      <c r="J15" s="61" t="n">
        <f aca="false">J14*(1-Diretrizes!E$5)</f>
        <v>0.0368999172913326</v>
      </c>
      <c r="K15" s="62" t="str">
        <f aca="false">IF(AND(D15&gt;$N$9,D14&lt;$N$9),"OK","NOK")</f>
        <v>NOK</v>
      </c>
      <c r="L15" s="62"/>
      <c r="M15" s="75"/>
      <c r="N15" s="75"/>
      <c r="O15" s="50"/>
      <c r="Q15" s="75"/>
    </row>
    <row r="16" customFormat="false" ht="18.75" hidden="false" customHeight="true" outlineLevel="0" collapsed="false">
      <c r="B16" s="55" t="n">
        <v>14</v>
      </c>
      <c r="C16" s="65" t="n">
        <f aca="false">IF(G15&lt;&gt;0,C15+G15,)</f>
        <v>0</v>
      </c>
      <c r="D16" s="66" t="n">
        <f aca="false">D15*(1+J15)</f>
        <v>7.79215719784367</v>
      </c>
      <c r="E16" s="65" t="n">
        <f aca="false">C16*J16</f>
        <v>0</v>
      </c>
      <c r="F16" s="66" t="n">
        <f aca="false">D16*J16</f>
        <v>0.280341707218456</v>
      </c>
      <c r="G16" s="58" t="n">
        <v>0</v>
      </c>
      <c r="H16" s="67" t="n">
        <f aca="false">IF(G16=0,,G16/C16)</f>
        <v>0</v>
      </c>
      <c r="I16" s="68" t="n">
        <f aca="false">IF(G16=0,,G16-F16)</f>
        <v>0</v>
      </c>
      <c r="J16" s="61" t="n">
        <f aca="false">J15*(1-Diretrizes!E$5)</f>
        <v>0.0359774193590492</v>
      </c>
      <c r="K16" s="62" t="str">
        <f aca="false">IF(AND(D16&gt;$N$9,D15&lt;$N$9),"OK","NOK")</f>
        <v>NOK</v>
      </c>
      <c r="L16" s="62"/>
      <c r="M16" s="75"/>
      <c r="N16" s="77"/>
      <c r="O16" s="50"/>
      <c r="P16" s="50"/>
      <c r="Q16" s="75"/>
    </row>
    <row r="17" customFormat="false" ht="18.75" hidden="false" customHeight="true" outlineLevel="0" collapsed="false">
      <c r="B17" s="55" t="n">
        <v>15</v>
      </c>
      <c r="C17" s="65" t="n">
        <f aca="false">IF(G16&lt;&gt;0,C16+G16,)</f>
        <v>0</v>
      </c>
      <c r="D17" s="66" t="n">
        <f aca="false">D16*(1+J16)</f>
        <v>8.07249890506213</v>
      </c>
      <c r="E17" s="65" t="n">
        <f aca="false">C17*J17</f>
        <v>0</v>
      </c>
      <c r="F17" s="66" t="n">
        <f aca="false">D17*J17</f>
        <v>0.283166986423314</v>
      </c>
      <c r="G17" s="58" t="n">
        <v>0</v>
      </c>
      <c r="H17" s="67" t="n">
        <f aca="false">IF(G17=0,,G17/C17)</f>
        <v>0</v>
      </c>
      <c r="I17" s="68" t="n">
        <f aca="false">IF(G17=0,,G17-F17)</f>
        <v>0</v>
      </c>
      <c r="J17" s="61" t="n">
        <f aca="false">J16*(1-Diretrizes!E$5)</f>
        <v>0.035077983875073</v>
      </c>
      <c r="K17" s="62" t="str">
        <f aca="false">IF(AND(D17&gt;$N$9,D16&lt;$N$9),"OK","NOK")</f>
        <v>NOK</v>
      </c>
      <c r="L17" s="62"/>
      <c r="M17" s="75"/>
      <c r="N17" s="75"/>
      <c r="O17" s="50"/>
      <c r="P17" s="50"/>
      <c r="Q17" s="75"/>
    </row>
    <row r="18" customFormat="false" ht="18.75" hidden="false" customHeight="true" outlineLevel="0" collapsed="false">
      <c r="B18" s="55" t="n">
        <v>16</v>
      </c>
      <c r="C18" s="65" t="n">
        <f aca="false">IF(G17&lt;&gt;0,C17+G17,)</f>
        <v>0</v>
      </c>
      <c r="D18" s="66" t="n">
        <f aca="false">D17*(1+J17)</f>
        <v>8.35566589148544</v>
      </c>
      <c r="E18" s="65" t="n">
        <f aca="false">C18*J18</f>
        <v>0</v>
      </c>
      <c r="F18" s="66" t="n">
        <f aca="false">D18*J18</f>
        <v>0.285772415571848</v>
      </c>
      <c r="G18" s="58" t="n">
        <v>0</v>
      </c>
      <c r="H18" s="67" t="n">
        <f aca="false">IF(G18=0,,G18/C18)</f>
        <v>0</v>
      </c>
      <c r="I18" s="68" t="n">
        <f aca="false">IF(G18=0,,G18-F18)</f>
        <v>0</v>
      </c>
      <c r="J18" s="61" t="n">
        <f aca="false">J17*(1-Diretrizes!E$5)</f>
        <v>0.0342010342781962</v>
      </c>
      <c r="K18" s="62" t="str">
        <f aca="false">IF(AND(D18&gt;$N$9,D17&lt;$N$9),"OK","NOK")</f>
        <v>NOK</v>
      </c>
      <c r="L18" s="62"/>
      <c r="M18" s="78"/>
      <c r="N18" s="79"/>
      <c r="O18" s="50"/>
      <c r="P18" s="50"/>
      <c r="Q18" s="79"/>
    </row>
    <row r="19" customFormat="false" ht="18.75" hidden="false" customHeight="true" outlineLevel="0" collapsed="false">
      <c r="B19" s="55" t="n">
        <v>17</v>
      </c>
      <c r="C19" s="65" t="n">
        <f aca="false">IF(G18&lt;&gt;0,C18+G18,)</f>
        <v>0</v>
      </c>
      <c r="D19" s="66" t="n">
        <f aca="false">D18*(1+J18)</f>
        <v>8.64143830705729</v>
      </c>
      <c r="E19" s="65" t="n">
        <f aca="false">C19*J19</f>
        <v>0</v>
      </c>
      <c r="F19" s="66" t="n">
        <f aca="false">D19*J19</f>
        <v>0.28815747455877</v>
      </c>
      <c r="G19" s="58" t="n">
        <v>0</v>
      </c>
      <c r="H19" s="67" t="n">
        <f aca="false">IF(G19=0,,G19/C19)</f>
        <v>0</v>
      </c>
      <c r="I19" s="68" t="n">
        <f aca="false">IF(G19=0,,G19-F19)</f>
        <v>0</v>
      </c>
      <c r="J19" s="61" t="n">
        <f aca="false">J18*(1-Diretrizes!E$5)</f>
        <v>0.0333460084212413</v>
      </c>
      <c r="K19" s="62" t="str">
        <f aca="false">IF(AND(D19&gt;$N$9,D18&lt;$N$9),"OK","NOK")</f>
        <v>NOK</v>
      </c>
      <c r="L19" s="62"/>
      <c r="M19" s="75"/>
      <c r="N19" s="75"/>
      <c r="O19" s="50"/>
      <c r="P19" s="50"/>
      <c r="Q19" s="75"/>
    </row>
    <row r="20" customFormat="false" ht="18.75" hidden="false" customHeight="true" outlineLevel="0" collapsed="false">
      <c r="B20" s="55" t="n">
        <v>18</v>
      </c>
      <c r="C20" s="65" t="n">
        <f aca="false">IF(G19&lt;&gt;0,C19+G19,)</f>
        <v>0</v>
      </c>
      <c r="D20" s="66" t="n">
        <f aca="false">D19*(1+J19)</f>
        <v>8.92959578161606</v>
      </c>
      <c r="E20" s="65" t="n">
        <f aca="false">C20*J20</f>
        <v>0</v>
      </c>
      <c r="F20" s="66" t="n">
        <f aca="false">D20*J20</f>
        <v>0.290322216728748</v>
      </c>
      <c r="G20" s="58" t="n">
        <v>0</v>
      </c>
      <c r="H20" s="67" t="n">
        <f aca="false">IF(G20=0,,G20/C20)</f>
        <v>0</v>
      </c>
      <c r="I20" s="68" t="n">
        <f aca="false">IF(G20=0,,G20-F20)</f>
        <v>0</v>
      </c>
      <c r="J20" s="61" t="n">
        <f aca="false">J19*(1-Diretrizes!E$5)</f>
        <v>0.0325123582107102</v>
      </c>
      <c r="K20" s="62" t="str">
        <f aca="false">IF(AND(D20&gt;$N$9,D19&lt;$N$9),"OK","NOK")</f>
        <v>NOK</v>
      </c>
      <c r="L20" s="62"/>
      <c r="M20" s="75"/>
      <c r="N20" s="75"/>
      <c r="O20" s="50"/>
      <c r="P20" s="50"/>
      <c r="Q20" s="75"/>
    </row>
    <row r="21" customFormat="false" ht="18.75" hidden="false" customHeight="true" outlineLevel="0" collapsed="false">
      <c r="B21" s="55" t="n">
        <v>19</v>
      </c>
      <c r="C21" s="65" t="n">
        <f aca="false">IF(G20&lt;&gt;0,C20+G20,)</f>
        <v>0</v>
      </c>
      <c r="D21" s="66" t="n">
        <f aca="false">D20*(1+J20)</f>
        <v>9.21991799834481</v>
      </c>
      <c r="E21" s="65" t="n">
        <f aca="false">C21*J21</f>
        <v>0</v>
      </c>
      <c r="F21" s="66" t="n">
        <f aca="false">D21*J21</f>
        <v>0.292267244719672</v>
      </c>
      <c r="G21" s="58" t="n">
        <v>0</v>
      </c>
      <c r="H21" s="67" t="n">
        <f aca="false">IF(G21=0,,G21/C21)</f>
        <v>0</v>
      </c>
      <c r="I21" s="68" t="n">
        <f aca="false">IF(G21=0,,G21-F21)</f>
        <v>0</v>
      </c>
      <c r="J21" s="61" t="n">
        <f aca="false">J20*(1-Diretrizes!E$5)</f>
        <v>0.0316995492554425</v>
      </c>
      <c r="K21" s="62" t="str">
        <f aca="false">IF(AND(D21&gt;$N$9,D20&lt;$N$9),"OK","NOK")</f>
        <v>OK</v>
      </c>
      <c r="L21" s="62"/>
      <c r="M21" s="75"/>
      <c r="N21" s="77"/>
      <c r="O21" s="50"/>
      <c r="P21" s="50"/>
      <c r="Q21" s="75"/>
    </row>
    <row r="22" customFormat="false" ht="15" hidden="false" customHeight="true" outlineLevel="0" collapsed="false">
      <c r="B22" s="55" t="n">
        <v>20</v>
      </c>
      <c r="C22" s="65" t="n">
        <f aca="false">IF(G21&lt;&gt;0,C21+G21,)</f>
        <v>0</v>
      </c>
      <c r="D22" s="66" t="n">
        <f aca="false">D21*(1+J21)</f>
        <v>9.51218524306448</v>
      </c>
      <c r="E22" s="65" t="n">
        <f aca="false">C22*J22</f>
        <v>0</v>
      </c>
      <c r="F22" s="66" t="n">
        <f aca="false">D22*J22</f>
        <v>0.29399368502343</v>
      </c>
      <c r="G22" s="58" t="n">
        <v>0</v>
      </c>
      <c r="H22" s="67" t="n">
        <f aca="false">IF(G22=0,,G22/C22)</f>
        <v>0</v>
      </c>
      <c r="I22" s="68" t="n">
        <f aca="false">IF(G22=0,,G22-F22)</f>
        <v>0</v>
      </c>
      <c r="J22" s="61" t="n">
        <f aca="false">J21*(1-Diretrizes!E$5)</f>
        <v>0.0309070605240564</v>
      </c>
      <c r="K22" s="62" t="str">
        <f aca="false">IF(AND(D22&gt;$N$9,D21&lt;$N$9),"OK","NOK")</f>
        <v>NOK</v>
      </c>
      <c r="L22" s="62"/>
      <c r="M22" s="75"/>
      <c r="N22" s="75"/>
      <c r="O22" s="50"/>
      <c r="P22" s="50"/>
      <c r="Q22" s="75"/>
    </row>
    <row r="23" customFormat="false" ht="15" hidden="false" customHeight="true" outlineLevel="0" collapsed="false">
      <c r="B23" s="55" t="n">
        <v>21</v>
      </c>
      <c r="C23" s="65" t="n">
        <f aca="false">IF(G22&lt;&gt;0,C22+G22,)</f>
        <v>0</v>
      </c>
      <c r="D23" s="66" t="n">
        <f aca="false">D22*(1+J22)</f>
        <v>9.80617892808792</v>
      </c>
      <c r="E23" s="65" t="n">
        <f aca="false">C23*J23</f>
        <v>0</v>
      </c>
      <c r="F23" s="66" t="n">
        <f aca="false">D23*J23</f>
        <v>0.295503161499136</v>
      </c>
      <c r="G23" s="58" t="n">
        <v>0</v>
      </c>
      <c r="H23" s="67" t="n">
        <f aca="false">IF(G23=0,,G23/C23)</f>
        <v>0</v>
      </c>
      <c r="I23" s="68" t="n">
        <f aca="false">IF(G23=0,,G23-F23)</f>
        <v>0</v>
      </c>
      <c r="J23" s="61" t="n">
        <f aca="false">J22*(1-Diretrizes!E$5)</f>
        <v>0.030134384010955</v>
      </c>
      <c r="K23" s="62" t="str">
        <f aca="false">IF(AND(D23&gt;$N$9,D22&lt;$N$9),"OK","NOK")</f>
        <v>NOK</v>
      </c>
      <c r="L23" s="62"/>
      <c r="M23" s="75"/>
      <c r="N23" s="75"/>
      <c r="O23" s="50"/>
      <c r="P23" s="50"/>
      <c r="Q23" s="75"/>
    </row>
    <row r="24" customFormat="false" ht="15" hidden="false" customHeight="true" outlineLevel="0" collapsed="false">
      <c r="B24" s="55" t="n">
        <v>22</v>
      </c>
      <c r="C24" s="65" t="n">
        <f aca="false">IF(G23&lt;&gt;0,C23+G23,)</f>
        <v>0</v>
      </c>
      <c r="D24" s="66" t="n">
        <f aca="false">D23*(1+J23)</f>
        <v>10.1016820895871</v>
      </c>
      <c r="E24" s="65" t="n">
        <f aca="false">C24*J24</f>
        <v>0</v>
      </c>
      <c r="F24" s="66" t="n">
        <f aca="false">D24*J24</f>
        <v>0.296797768063097</v>
      </c>
      <c r="G24" s="58" t="n">
        <v>0</v>
      </c>
      <c r="H24" s="67" t="n">
        <f aca="false">IF(G24=0,,G24/C24)</f>
        <v>0</v>
      </c>
      <c r="I24" s="68" t="n">
        <f aca="false">IF(G24=0,,G24-F24)</f>
        <v>0</v>
      </c>
      <c r="J24" s="61" t="n">
        <f aca="false">J23*(1-Diretrizes!E$5)</f>
        <v>0.0293810244106811</v>
      </c>
      <c r="K24" s="62" t="str">
        <f aca="false">IF(AND(D24&gt;$N$9,D23&lt;$N$9),"OK","NOK")</f>
        <v>NOK</v>
      </c>
      <c r="L24" s="62"/>
      <c r="M24" s="75"/>
      <c r="N24" s="75"/>
      <c r="O24" s="50"/>
      <c r="P24" s="50"/>
      <c r="Q24" s="75"/>
    </row>
    <row r="25" customFormat="false" ht="15" hidden="false" customHeight="true" outlineLevel="0" collapsed="false">
      <c r="B25" s="55" t="n">
        <v>23</v>
      </c>
      <c r="C25" s="65" t="n">
        <f aca="false">IF(G24&lt;&gt;0,C24+G24,)</f>
        <v>0</v>
      </c>
      <c r="D25" s="66" t="n">
        <f aca="false">D24*(1+J24)</f>
        <v>10.3984798576502</v>
      </c>
      <c r="E25" s="65" t="n">
        <f aca="false">C25*J25</f>
        <v>0</v>
      </c>
      <c r="F25" s="66" t="n">
        <f aca="false">D25*J25</f>
        <v>0.297880040768305</v>
      </c>
      <c r="G25" s="58" t="n">
        <v>0</v>
      </c>
      <c r="H25" s="67" t="n">
        <f aca="false">IF(G25=0,,G25/C25)</f>
        <v>0</v>
      </c>
      <c r="I25" s="68" t="n">
        <f aca="false">IF(G25=0,,G25-F25)</f>
        <v>0</v>
      </c>
      <c r="J25" s="61" t="n">
        <f aca="false">J24*(1-Diretrizes!E$5)</f>
        <v>0.0286464988004141</v>
      </c>
      <c r="K25" s="62" t="str">
        <f aca="false">IF(AND(D25&gt;$N$9,D24&lt;$N$9),"OK","NOK")</f>
        <v>NOK</v>
      </c>
      <c r="L25" s="62"/>
      <c r="M25" s="75"/>
      <c r="N25" s="75"/>
      <c r="O25" s="50"/>
      <c r="P25" s="50"/>
      <c r="Q25" s="75"/>
    </row>
    <row r="26" customFormat="false" ht="15" hidden="false" customHeight="true" outlineLevel="0" collapsed="false">
      <c r="B26" s="55" t="n">
        <v>24</v>
      </c>
      <c r="C26" s="65" t="n">
        <f aca="false">IF(G25&lt;&gt;0,C25+G25,)</f>
        <v>0</v>
      </c>
      <c r="D26" s="66" t="n">
        <f aca="false">D25*(1+J25)</f>
        <v>10.6963598984185</v>
      </c>
      <c r="E26" s="65" t="n">
        <f aca="false">C26*J26</f>
        <v>0</v>
      </c>
      <c r="F26" s="66" t="n">
        <f aca="false">D26*J26</f>
        <v>0.29875292947387</v>
      </c>
      <c r="G26" s="58" t="n">
        <v>0</v>
      </c>
      <c r="H26" s="67" t="n">
        <f aca="false">IF(G26=0,,G26/C26)</f>
        <v>0</v>
      </c>
      <c r="I26" s="68" t="n">
        <f aca="false">IF(G26=0,,G26-F26)</f>
        <v>0</v>
      </c>
      <c r="J26" s="61" t="n">
        <f aca="false">J25*(1-Diretrizes!E$5)</f>
        <v>0.0279303363304037</v>
      </c>
      <c r="K26" s="62" t="str">
        <f aca="false">IF(AND(D26&gt;$N$9,D25&lt;$N$9),"OK","NOK")</f>
        <v>NOK</v>
      </c>
      <c r="L26" s="62"/>
      <c r="M26" s="80"/>
      <c r="N26" s="75"/>
      <c r="O26" s="50"/>
      <c r="P26" s="50"/>
      <c r="Q26" s="75"/>
    </row>
    <row r="27" customFormat="false" ht="15" hidden="false" customHeight="true" outlineLevel="0" collapsed="false">
      <c r="B27" s="55" t="n">
        <v>25</v>
      </c>
      <c r="C27" s="65" t="n">
        <f aca="false">IF(G26&lt;&gt;0,C26+G26,)</f>
        <v>0</v>
      </c>
      <c r="D27" s="66" t="n">
        <f aca="false">D26*(1+J26)</f>
        <v>10.9951128278923</v>
      </c>
      <c r="E27" s="65" t="n">
        <f aca="false">C27*J27</f>
        <v>0</v>
      </c>
      <c r="F27" s="66" t="n">
        <f aca="false">D27*J27</f>
        <v>0.299419769291925</v>
      </c>
      <c r="G27" s="58" t="n">
        <v>0</v>
      </c>
      <c r="H27" s="67" t="n">
        <f aca="false">IF(G27=0,,G27/C27)</f>
        <v>0</v>
      </c>
      <c r="I27" s="68" t="n">
        <f aca="false">IF(G27=0,,G27-F27)</f>
        <v>0</v>
      </c>
      <c r="J27" s="61" t="n">
        <f aca="false">J26*(1-Diretrizes!E$5)</f>
        <v>0.0272320779221437</v>
      </c>
      <c r="K27" s="62" t="str">
        <f aca="false">IF(AND(D27&gt;$N$9,D26&lt;$N$9),"OK","NOK")</f>
        <v>NOK</v>
      </c>
      <c r="L27" s="62"/>
      <c r="M27" s="75"/>
      <c r="N27" s="75"/>
      <c r="O27" s="50"/>
      <c r="P27" s="50"/>
      <c r="Q27" s="75"/>
    </row>
    <row r="28" customFormat="false" ht="15.75" hidden="false" customHeight="false" outlineLevel="0" collapsed="false">
      <c r="B28" s="55" t="n">
        <v>26</v>
      </c>
      <c r="C28" s="65" t="n">
        <f aca="false">IF(G27&lt;&gt;0,C27+G27,)</f>
        <v>0</v>
      </c>
      <c r="D28" s="66" t="n">
        <f aca="false">D27*(1+J27)</f>
        <v>11.2945325971843</v>
      </c>
      <c r="E28" s="65" t="n">
        <f aca="false">C28*J28</f>
        <v>0</v>
      </c>
      <c r="F28" s="66" t="n">
        <f aca="false">D28*J28</f>
        <v>0.299884251986196</v>
      </c>
      <c r="G28" s="58" t="n">
        <v>0</v>
      </c>
      <c r="H28" s="67" t="n">
        <f aca="false">IF(G28=0,,G28/C28)</f>
        <v>0</v>
      </c>
      <c r="I28" s="68" t="n">
        <f aca="false">IF(G28=0,,G28-F28)</f>
        <v>0</v>
      </c>
      <c r="J28" s="61" t="n">
        <f aca="false">J27*(1-Diretrizes!E$5)</f>
        <v>0.0265512759740901</v>
      </c>
      <c r="K28" s="62" t="str">
        <f aca="false">IF(AND(D28&gt;$N$9,D27&lt;$N$9),"OK","NOK")</f>
        <v>NOK</v>
      </c>
      <c r="L28" s="62"/>
      <c r="M28" s="75"/>
      <c r="N28" s="75"/>
      <c r="O28" s="50"/>
      <c r="P28" s="50"/>
      <c r="Q28" s="75"/>
    </row>
    <row r="29" customFormat="false" ht="15.75" hidden="false" customHeight="false" outlineLevel="0" collapsed="false">
      <c r="B29" s="55" t="n">
        <v>27</v>
      </c>
      <c r="C29" s="65" t="n">
        <f aca="false">IF(G28&lt;&gt;0,C28+G28,)</f>
        <v>0</v>
      </c>
      <c r="D29" s="66" t="n">
        <f aca="false">D28*(1+J28)</f>
        <v>11.5944168491704</v>
      </c>
      <c r="E29" s="65" t="n">
        <f aca="false">C29*J29</f>
        <v>0</v>
      </c>
      <c r="F29" s="66" t="n">
        <f aca="false">D29*J29</f>
        <v>0.30015039748294</v>
      </c>
      <c r="G29" s="58" t="n">
        <v>0</v>
      </c>
      <c r="H29" s="67" t="n">
        <f aca="false">IF(G29=0,,G29/C29)</f>
        <v>0</v>
      </c>
      <c r="I29" s="68" t="n">
        <f aca="false">IF(G29=0,,G29-F29)</f>
        <v>0</v>
      </c>
      <c r="J29" s="61" t="n">
        <f aca="false">J28*(1-Diretrizes!E$5)</f>
        <v>0.0258874940747378</v>
      </c>
      <c r="K29" s="62" t="str">
        <f aca="false">IF(AND(D29&gt;$N$9,D28&lt;$N$9),"OK","NOK")</f>
        <v>NOK</v>
      </c>
      <c r="L29" s="62"/>
      <c r="M29" s="75"/>
      <c r="N29" s="77"/>
      <c r="O29" s="50"/>
      <c r="P29" s="50"/>
      <c r="Q29" s="75"/>
    </row>
    <row r="30" customFormat="false" ht="15.75" hidden="false" customHeight="false" outlineLevel="0" collapsed="false">
      <c r="B30" s="55" t="n">
        <v>28</v>
      </c>
      <c r="C30" s="65" t="n">
        <f aca="false">IF(G29&lt;&gt;0,C29+G29,)</f>
        <v>0</v>
      </c>
      <c r="D30" s="66" t="n">
        <f aca="false">D29*(1+J29)</f>
        <v>11.8945672466534</v>
      </c>
      <c r="E30" s="65" t="n">
        <f aca="false">C30*J30</f>
        <v>0</v>
      </c>
      <c r="F30" s="66" t="n">
        <f aca="false">D30*J30</f>
        <v>0.300222525641328</v>
      </c>
      <c r="G30" s="58" t="n">
        <v>0</v>
      </c>
      <c r="H30" s="67" t="n">
        <f aca="false">IF(G30=0,,G30/C30)</f>
        <v>0</v>
      </c>
      <c r="I30" s="68" t="n">
        <f aca="false">IF(G30=0,,G30-F30)</f>
        <v>0</v>
      </c>
      <c r="J30" s="61" t="n">
        <f aca="false">J29*(1-Diretrizes!E$5)</f>
        <v>0.0252403067228694</v>
      </c>
      <c r="K30" s="62" t="str">
        <f aca="false">IF(AND(D30&gt;$N$9,D29&lt;$N$9),"OK","NOK")</f>
        <v>NOK</v>
      </c>
      <c r="L30" s="62"/>
      <c r="M30" s="75"/>
      <c r="N30" s="75"/>
      <c r="O30" s="50"/>
      <c r="P30" s="50"/>
      <c r="Q30" s="75"/>
    </row>
    <row r="31" customFormat="false" ht="15.75" hidden="false" customHeight="false" outlineLevel="0" collapsed="false">
      <c r="B31" s="55" t="n">
        <v>29</v>
      </c>
      <c r="C31" s="65" t="n">
        <f aca="false">IF(G30&lt;&gt;0,C30+G30,)</f>
        <v>0</v>
      </c>
      <c r="D31" s="66" t="n">
        <f aca="false">D30*(1+J30)</f>
        <v>12.1947897722947</v>
      </c>
      <c r="E31" s="65" t="n">
        <f aca="false">C31*J31</f>
        <v>0</v>
      </c>
      <c r="F31" s="66" t="n">
        <f aca="false">D31*J31</f>
        <v>0.300105228416788</v>
      </c>
      <c r="G31" s="58" t="n">
        <v>0</v>
      </c>
      <c r="H31" s="67" t="n">
        <f aca="false">IF(G31=0,,G31/C31)</f>
        <v>0</v>
      </c>
      <c r="I31" s="68" t="n">
        <f aca="false">IF(G31=0,,G31-F31)</f>
        <v>0</v>
      </c>
      <c r="J31" s="61" t="n">
        <f aca="false">J30*(1-Diretrizes!E$5)</f>
        <v>0.0246092990547976</v>
      </c>
      <c r="K31" s="62" t="str">
        <f aca="false">IF(AND(D31&gt;$N$9,D30&lt;$N$9),"OK","NOK")</f>
        <v>NOK</v>
      </c>
      <c r="L31" s="62"/>
      <c r="M31" s="75"/>
      <c r="N31" s="75"/>
      <c r="O31" s="50"/>
      <c r="P31" s="50"/>
      <c r="Q31" s="75"/>
    </row>
    <row r="32" customFormat="false" ht="15.75" hidden="false" customHeight="false" outlineLevel="0" collapsed="false">
      <c r="B32" s="55" t="n">
        <v>30</v>
      </c>
      <c r="C32" s="65" t="n">
        <f aca="false">IF(G31&lt;&gt;0,C31+G31,)</f>
        <v>0</v>
      </c>
      <c r="D32" s="66" t="n">
        <f aca="false">D31*(1+J31)</f>
        <v>12.4948950007115</v>
      </c>
      <c r="E32" s="65" t="n">
        <f aca="false">C32*J32</f>
        <v>0</v>
      </c>
      <c r="F32" s="66" t="n">
        <f aca="false">D32*J32</f>
        <v>0.299803342537535</v>
      </c>
      <c r="G32" s="58" t="n">
        <v>0</v>
      </c>
      <c r="H32" s="67" t="n">
        <f aca="false">IF(G32=0,,G32/C32)</f>
        <v>0</v>
      </c>
      <c r="I32" s="68" t="n">
        <f aca="false">IF(G32=0,,G32-F32)</f>
        <v>0</v>
      </c>
      <c r="J32" s="61" t="n">
        <f aca="false">J31*(1-Diretrizes!E$5)</f>
        <v>0.0239940665784277</v>
      </c>
      <c r="K32" s="62" t="str">
        <f aca="false">IF(AND(D32&gt;$N$9,D31&lt;$N$9),"OK","NOK")</f>
        <v>NOK</v>
      </c>
      <c r="L32" s="62"/>
      <c r="M32" s="75"/>
      <c r="N32" s="75"/>
      <c r="O32" s="50"/>
      <c r="P32" s="50"/>
      <c r="Q32" s="75"/>
    </row>
    <row r="33" customFormat="false" ht="15.75" hidden="false" customHeight="false" outlineLevel="0" collapsed="false">
      <c r="B33" s="55" t="n">
        <v>31</v>
      </c>
      <c r="C33" s="65" t="n">
        <f aca="false">IF(G32&lt;&gt;0,C32+G32,)</f>
        <v>0</v>
      </c>
      <c r="D33" s="66" t="n">
        <f aca="false">D32*(1+J32)</f>
        <v>12.794698343249</v>
      </c>
      <c r="E33" s="65" t="n">
        <f aca="false">C33*J33</f>
        <v>0</v>
      </c>
      <c r="F33" s="66" t="n">
        <f aca="false">D33*J33</f>
        <v>0.299321922801346</v>
      </c>
      <c r="G33" s="58" t="n">
        <v>0</v>
      </c>
      <c r="H33" s="67" t="n">
        <f aca="false">IF(G33=0,,G33/C33)</f>
        <v>0</v>
      </c>
      <c r="I33" s="68" t="n">
        <f aca="false">IF(G33=0,,G33-F33)</f>
        <v>0</v>
      </c>
      <c r="J33" s="61" t="n">
        <f aca="false">J32*(1-Diretrizes!E$5)</f>
        <v>0.023394214913967</v>
      </c>
      <c r="K33" s="62" t="str">
        <f aca="false">IF(AND(D33&gt;$N$9,D32&lt;$N$9),"OK","NOK")</f>
        <v>NOK</v>
      </c>
      <c r="L33" s="62"/>
      <c r="M33" s="80"/>
      <c r="N33" s="75"/>
      <c r="O33" s="50"/>
      <c r="P33" s="50"/>
      <c r="Q33" s="75"/>
    </row>
    <row r="34" customFormat="false" ht="15.75" hidden="false" customHeight="false" outlineLevel="0" collapsed="false">
      <c r="B34" s="55" t="n">
        <v>32</v>
      </c>
      <c r="C34" s="65" t="n">
        <f aca="false">IF(G33&lt;&gt;0,C33+G33,)</f>
        <v>0</v>
      </c>
      <c r="D34" s="66" t="n">
        <f aca="false">D33*(1+J33)</f>
        <v>13.0940202660504</v>
      </c>
      <c r="E34" s="65" t="n">
        <f aca="false">C34*J34</f>
        <v>0</v>
      </c>
      <c r="F34" s="66" t="n">
        <f aca="false">D34*J34</f>
        <v>0.298666216087026</v>
      </c>
      <c r="G34" s="58" t="n">
        <v>0</v>
      </c>
      <c r="H34" s="67" t="n">
        <f aca="false">IF(G34=0,,G34/C34)</f>
        <v>0</v>
      </c>
      <c r="I34" s="68" t="n">
        <f aca="false">IF(G34=0,,G34-F34)</f>
        <v>0</v>
      </c>
      <c r="J34" s="61" t="n">
        <f aca="false">J33*(1-Diretrizes!E$5)</f>
        <v>0.0228093595411178</v>
      </c>
      <c r="K34" s="62" t="str">
        <f aca="false">IF(AND(D34&gt;$N$9,D33&lt;$N$9),"OK","NOK")</f>
        <v>NOK</v>
      </c>
      <c r="L34" s="62"/>
      <c r="M34" s="75"/>
      <c r="N34" s="75"/>
      <c r="O34" s="50"/>
      <c r="P34" s="50"/>
      <c r="Q34" s="75"/>
    </row>
    <row r="35" customFormat="false" ht="15.75" hidden="false" customHeight="false" outlineLevel="0" collapsed="false">
      <c r="B35" s="55" t="n">
        <v>33</v>
      </c>
      <c r="C35" s="65" t="n">
        <f aca="false">IF(G34&lt;&gt;0,C34+G34,)</f>
        <v>0</v>
      </c>
      <c r="D35" s="66" t="n">
        <f aca="false">D34*(1+J34)</f>
        <v>13.3926864821374</v>
      </c>
      <c r="E35" s="65" t="n">
        <f aca="false">C35*J35</f>
        <v>0</v>
      </c>
      <c r="F35" s="66" t="n">
        <f aca="false">D35*J35</f>
        <v>0.297841636162727</v>
      </c>
      <c r="G35" s="58" t="n">
        <v>0</v>
      </c>
      <c r="H35" s="67" t="n">
        <f aca="false">IF(G35=0,,G35/C35)</f>
        <v>0</v>
      </c>
      <c r="I35" s="68" t="n">
        <f aca="false">IF(G35=0,,G35-F35)</f>
        <v>0</v>
      </c>
      <c r="J35" s="61" t="n">
        <f aca="false">J34*(1-Diretrizes!E$5)</f>
        <v>0.0222391255525899</v>
      </c>
      <c r="K35" s="62" t="str">
        <f aca="false">IF(AND(D35&gt;$N$9,D34&lt;$N$9),"OK","NOK")</f>
        <v>NOK</v>
      </c>
      <c r="L35" s="62"/>
      <c r="M35" s="75"/>
      <c r="N35" s="75"/>
      <c r="O35" s="50"/>
      <c r="P35" s="50"/>
      <c r="Q35" s="75"/>
    </row>
    <row r="36" customFormat="false" ht="15.75" hidden="false" customHeight="false" outlineLevel="0" collapsed="false">
      <c r="B36" s="55" t="n">
        <v>34</v>
      </c>
      <c r="C36" s="65" t="n">
        <f aca="false">IF(G35&lt;&gt;0,C35+G35,)</f>
        <v>0</v>
      </c>
      <c r="D36" s="66" t="n">
        <f aca="false">D35*(1+J35)</f>
        <v>13.6905281183001</v>
      </c>
      <c r="E36" s="65" t="n">
        <f aca="false">C36*J36</f>
        <v>0</v>
      </c>
      <c r="F36" s="66" t="n">
        <f aca="false">D36*J36</f>
        <v>0.296853739361535</v>
      </c>
      <c r="G36" s="58" t="n">
        <v>0</v>
      </c>
      <c r="H36" s="67" t="n">
        <f aca="false">IF(G36=0,,G36/C36)</f>
        <v>0</v>
      </c>
      <c r="I36" s="68" t="n">
        <f aca="false">IF(G36=0,,G36-F36)</f>
        <v>0</v>
      </c>
      <c r="J36" s="61" t="n">
        <f aca="false">J35*(1-Diretrizes!E$5)</f>
        <v>0.0216831474137751</v>
      </c>
      <c r="K36" s="62" t="str">
        <f aca="false">IF(AND(D36&gt;$N$9,D35&lt;$N$9),"OK","NOK")</f>
        <v>NOK</v>
      </c>
      <c r="L36" s="62"/>
      <c r="M36" s="75"/>
      <c r="N36" s="77"/>
      <c r="O36" s="50"/>
      <c r="P36" s="50"/>
      <c r="Q36" s="75"/>
    </row>
    <row r="37" customFormat="false" ht="15.75" hidden="false" customHeight="false" outlineLevel="0" collapsed="false">
      <c r="B37" s="55" t="n">
        <v>35</v>
      </c>
      <c r="C37" s="65" t="n">
        <f aca="false">IF(G36&lt;&gt;0,C36+G36,)</f>
        <v>0</v>
      </c>
      <c r="D37" s="66" t="n">
        <f aca="false">D36*(1+J36)</f>
        <v>13.9873818576617</v>
      </c>
      <c r="E37" s="65" t="n">
        <f aca="false">C37*J37</f>
        <v>0</v>
      </c>
      <c r="F37" s="66" t="n">
        <f aca="false">D37*J37</f>
        <v>0.29570820118363</v>
      </c>
      <c r="G37" s="58" t="n">
        <v>0</v>
      </c>
      <c r="H37" s="67" t="n">
        <f aca="false">IF(G37=0,,G37/C37)</f>
        <v>0</v>
      </c>
      <c r="I37" s="68" t="n">
        <f aca="false">IF(G37=0,,G37-F37)</f>
        <v>0</v>
      </c>
      <c r="J37" s="61" t="n">
        <f aca="false">J36*(1-Diretrizes!E$5)</f>
        <v>0.0211410687284307</v>
      </c>
      <c r="K37" s="62" t="str">
        <f aca="false">IF(AND(D37&gt;$N$9,D36&lt;$N$9),"OK","NOK")</f>
        <v>NOK</v>
      </c>
      <c r="L37" s="62"/>
      <c r="M37" s="75"/>
      <c r="N37" s="75"/>
      <c r="O37" s="50"/>
      <c r="P37" s="50"/>
      <c r="Q37" s="75"/>
    </row>
    <row r="38" customFormat="false" ht="15.75" hidden="false" customHeight="false" outlineLevel="0" collapsed="false">
      <c r="B38" s="55" t="n">
        <v>36</v>
      </c>
      <c r="C38" s="65" t="n">
        <f aca="false">IF(G37&lt;&gt;0,C37+G37,)</f>
        <v>0</v>
      </c>
      <c r="D38" s="66" t="n">
        <f aca="false">D37*(1+J37)</f>
        <v>14.2830900588453</v>
      </c>
      <c r="E38" s="65" t="n">
        <f aca="false">C38*J38</f>
        <v>0</v>
      </c>
      <c r="F38" s="66" t="n">
        <f aca="false">D38*J38</f>
        <v>0.294410793873704</v>
      </c>
      <c r="G38" s="58" t="n">
        <v>0</v>
      </c>
      <c r="H38" s="67" t="n">
        <f aca="false">IF(G38=0,,G38/C38)</f>
        <v>0</v>
      </c>
      <c r="I38" s="68" t="n">
        <f aca="false">IF(G38=0,,G38-F38)</f>
        <v>0</v>
      </c>
      <c r="J38" s="61" t="n">
        <f aca="false">J37*(1-Diretrizes!E$5)</f>
        <v>0.02061254201022</v>
      </c>
      <c r="K38" s="62" t="str">
        <f aca="false">IF(AND(D38&gt;$N$9,D37&lt;$N$9),"OK","NOK")</f>
        <v>NOK</v>
      </c>
      <c r="L38" s="62"/>
      <c r="M38" s="75"/>
      <c r="N38" s="75"/>
      <c r="O38" s="50"/>
      <c r="P38" s="50"/>
      <c r="Q38" s="75"/>
    </row>
    <row r="39" customFormat="false" ht="15.75" hidden="false" customHeight="false" outlineLevel="0" collapsed="false">
      <c r="B39" s="55" t="n">
        <v>37</v>
      </c>
      <c r="C39" s="65" t="n">
        <f aca="false">IF(G38&lt;&gt;0,C38+G38,)</f>
        <v>0</v>
      </c>
      <c r="D39" s="66" t="n">
        <f aca="false">D38*(1+J38)</f>
        <v>14.577500852719</v>
      </c>
      <c r="E39" s="65" t="n">
        <f aca="false">C39*J39</f>
        <v>0</v>
      </c>
      <c r="F39" s="66" t="n">
        <f aca="false">D39*J39</f>
        <v>0.292967365012421</v>
      </c>
      <c r="G39" s="58" t="n">
        <v>0</v>
      </c>
      <c r="H39" s="67" t="n">
        <f aca="false">IF(G39=0,,G39/C39)</f>
        <v>0</v>
      </c>
      <c r="I39" s="68" t="n">
        <f aca="false">IF(G39=0,,G39-F39)</f>
        <v>0</v>
      </c>
      <c r="J39" s="61" t="n">
        <f aca="false">J38*(1-Diretrizes!E$5)</f>
        <v>0.0200972284599645</v>
      </c>
      <c r="K39" s="62" t="str">
        <f aca="false">IF(AND(D39&gt;$N$9,D38&lt;$N$9),"OK","NOK")</f>
        <v>NOK</v>
      </c>
      <c r="L39" s="62"/>
      <c r="M39" s="75"/>
      <c r="N39" s="75"/>
      <c r="O39" s="50"/>
      <c r="P39" s="50"/>
      <c r="Q39" s="75"/>
    </row>
    <row r="40" customFormat="false" ht="15.75" hidden="false" customHeight="false" outlineLevel="0" collapsed="false">
      <c r="B40" s="55" t="n">
        <v>38</v>
      </c>
      <c r="C40" s="65" t="n">
        <f aca="false">IF(G39&lt;&gt;0,C39+G39,)</f>
        <v>0</v>
      </c>
      <c r="D40" s="66" t="n">
        <f aca="false">D39*(1+J39)</f>
        <v>14.8704682177314</v>
      </c>
      <c r="E40" s="65" t="n">
        <f aca="false">C40*J40</f>
        <v>0</v>
      </c>
      <c r="F40" s="66" t="n">
        <f aca="false">D40*J40</f>
        <v>0.29138381715143</v>
      </c>
      <c r="G40" s="58" t="n">
        <v>0</v>
      </c>
      <c r="H40" s="67" t="n">
        <f aca="false">IF(G40=0,,G40/C40)</f>
        <v>0</v>
      </c>
      <c r="I40" s="68" t="n">
        <f aca="false">IF(G40=0,,G40-F40)</f>
        <v>0</v>
      </c>
      <c r="J40" s="61" t="n">
        <f aca="false">J39*(1-Diretrizes!E$5)</f>
        <v>0.0195947977484654</v>
      </c>
      <c r="K40" s="62" t="str">
        <f aca="false">IF(AND(D40&gt;$N$9,D39&lt;$N$9),"OK","NOK")</f>
        <v>NOK</v>
      </c>
      <c r="L40" s="62"/>
      <c r="M40" s="75"/>
      <c r="N40" s="75"/>
      <c r="O40" s="50"/>
      <c r="P40" s="50"/>
      <c r="Q40" s="75"/>
    </row>
    <row r="41" customFormat="false" ht="15.75" hidden="false" customHeight="false" outlineLevel="0" collapsed="false">
      <c r="B41" s="55" t="n">
        <v>39</v>
      </c>
      <c r="C41" s="65" t="n">
        <f aca="false">IF(G40&lt;&gt;0,C40+G40,)</f>
        <v>0</v>
      </c>
      <c r="D41" s="66" t="n">
        <f aca="false">D40*(1+J40)</f>
        <v>15.1618520348829</v>
      </c>
      <c r="E41" s="65" t="n">
        <f aca="false">C41*J41</f>
        <v>0</v>
      </c>
      <c r="F41" s="66" t="n">
        <f aca="false">D41*J41</f>
        <v>0.289666088512795</v>
      </c>
      <c r="G41" s="58" t="n">
        <v>0</v>
      </c>
      <c r="H41" s="67" t="n">
        <f aca="false">IF(G41=0,,G41/C41)</f>
        <v>0</v>
      </c>
      <c r="I41" s="68" t="n">
        <f aca="false">IF(G41=0,,G41-F41)</f>
        <v>0</v>
      </c>
      <c r="J41" s="61" t="n">
        <f aca="false">J40*(1-Diretrizes!E$5)</f>
        <v>0.0191049278047537</v>
      </c>
      <c r="K41" s="62" t="str">
        <f aca="false">IF(AND(D41&gt;$N$9,D40&lt;$N$9),"OK","NOK")</f>
        <v>NOK</v>
      </c>
      <c r="L41" s="62"/>
      <c r="M41" s="75"/>
      <c r="N41" s="75"/>
      <c r="O41" s="50"/>
      <c r="P41" s="50"/>
      <c r="Q41" s="75"/>
    </row>
    <row r="42" customFormat="false" ht="15.75" hidden="false" customHeight="false" outlineLevel="0" collapsed="false">
      <c r="B42" s="55" t="n">
        <v>40</v>
      </c>
      <c r="C42" s="65" t="n">
        <f aca="false">IF(G41&lt;&gt;0,C41+G41,)</f>
        <v>0</v>
      </c>
      <c r="D42" s="66" t="n">
        <f aca="false">D41*(1+J41)</f>
        <v>15.4515181233957</v>
      </c>
      <c r="E42" s="65" t="n">
        <f aca="false">C42*J42</f>
        <v>0</v>
      </c>
      <c r="F42" s="66" t="n">
        <f aca="false">D42*J42</f>
        <v>0.287820134765785</v>
      </c>
      <c r="G42" s="58" t="n">
        <v>0</v>
      </c>
      <c r="H42" s="67" t="n">
        <f aca="false">IF(G42=0,,G42/C42)</f>
        <v>0</v>
      </c>
      <c r="I42" s="68" t="n">
        <f aca="false">IF(G42=0,,G42-F42)</f>
        <v>0</v>
      </c>
      <c r="J42" s="61" t="n">
        <f aca="false">J41*(1-Diretrizes!E$5)</f>
        <v>0.0186273046096349</v>
      </c>
      <c r="K42" s="62" t="str">
        <f aca="false">IF(AND(D42&gt;$N$9,D41&lt;$N$9),"OK","NOK")</f>
        <v>NOK</v>
      </c>
      <c r="L42" s="62"/>
      <c r="M42" s="75"/>
      <c r="N42" s="75"/>
      <c r="O42" s="50"/>
      <c r="P42" s="50"/>
      <c r="Q42" s="75"/>
    </row>
    <row r="43" customFormat="false" ht="15.75" hidden="false" customHeight="false" outlineLevel="0" collapsed="false">
      <c r="B43" s="55" t="n">
        <v>41</v>
      </c>
      <c r="C43" s="65" t="n">
        <f aca="false">IF(G42&lt;&gt;0,C42+G42,)</f>
        <v>0</v>
      </c>
      <c r="D43" s="66" t="n">
        <f aca="false">D42*(1+J42)</f>
        <v>15.7393382581614</v>
      </c>
      <c r="E43" s="65" t="n">
        <f aca="false">C43*J43</f>
        <v>0</v>
      </c>
      <c r="F43" s="66" t="n">
        <f aca="false">D43*J43</f>
        <v>0.285851911886632</v>
      </c>
      <c r="G43" s="58" t="n">
        <v>0</v>
      </c>
      <c r="H43" s="67" t="n">
        <f aca="false">IF(G43=0,,G43/C43)</f>
        <v>0</v>
      </c>
      <c r="I43" s="68" t="n">
        <f aca="false">IF(G43=0,,G43-F43)</f>
        <v>0</v>
      </c>
      <c r="J43" s="61" t="n">
        <f aca="false">J42*(1-Diretrizes!E$5)</f>
        <v>0.018161621994394</v>
      </c>
      <c r="K43" s="62" t="str">
        <f aca="false">IF(AND(D43&gt;$N$9,D42&lt;$N$9),"OK","NOK")</f>
        <v>NOK</v>
      </c>
      <c r="L43" s="62"/>
      <c r="M43" s="75"/>
      <c r="N43" s="75"/>
      <c r="O43" s="50"/>
      <c r="P43" s="50"/>
      <c r="Q43" s="75"/>
    </row>
    <row r="44" customFormat="false" ht="15.75" hidden="false" customHeight="false" outlineLevel="0" collapsed="false">
      <c r="B44" s="55" t="n">
        <v>42</v>
      </c>
      <c r="C44" s="65" t="n">
        <f aca="false">IF(G43&lt;&gt;0,C43+G43,)</f>
        <v>0</v>
      </c>
      <c r="D44" s="66" t="n">
        <f aca="false">D43*(1+J43)</f>
        <v>16.0251901700481</v>
      </c>
      <c r="E44" s="65" t="n">
        <f aca="false">C44*J44</f>
        <v>0</v>
      </c>
      <c r="F44" s="66" t="n">
        <f aca="false">D44*J44</f>
        <v>0.283767360100275</v>
      </c>
      <c r="G44" s="58" t="n">
        <v>0</v>
      </c>
      <c r="H44" s="67" t="n">
        <f aca="false">IF(G44=0,,G44/C44)</f>
        <v>0</v>
      </c>
      <c r="I44" s="68" t="n">
        <f aca="false">IF(G44=0,,G44-F44)</f>
        <v>0</v>
      </c>
      <c r="J44" s="61" t="n">
        <f aca="false">J43*(1-Diretrizes!E$5)</f>
        <v>0.0177075814445342</v>
      </c>
      <c r="K44" s="62" t="str">
        <f aca="false">IF(AND(D44&gt;$N$9,D43&lt;$N$9),"OK","NOK")</f>
        <v>NOK</v>
      </c>
      <c r="L44" s="62"/>
      <c r="M44" s="75"/>
      <c r="N44" s="75"/>
      <c r="O44" s="50"/>
      <c r="P44" s="50"/>
      <c r="Q44" s="75"/>
    </row>
    <row r="45" customFormat="false" ht="15.75" hidden="false" customHeight="false" outlineLevel="0" collapsed="false">
      <c r="B45" s="55" t="n">
        <v>43</v>
      </c>
      <c r="C45" s="65" t="n">
        <f aca="false">IF(G44&lt;&gt;0,C44+G44,)</f>
        <v>0</v>
      </c>
      <c r="D45" s="66" t="n">
        <f aca="false">D44*(1+J44)</f>
        <v>16.3089575301483</v>
      </c>
      <c r="E45" s="65" t="n">
        <f aca="false">C45*J45</f>
        <v>0</v>
      </c>
      <c r="F45" s="66" t="n">
        <f aca="false">D45*J45</f>
        <v>0.281572388897037</v>
      </c>
      <c r="G45" s="58" t="n">
        <v>0</v>
      </c>
      <c r="H45" s="67" t="n">
        <f aca="false">IF(G45=0,,G45/C45)</f>
        <v>0</v>
      </c>
      <c r="I45" s="68" t="n">
        <f aca="false">IF(G45=0,,G45-F45)</f>
        <v>0</v>
      </c>
      <c r="J45" s="61" t="n">
        <f aca="false">J44*(1-Diretrizes!E$5)</f>
        <v>0.0172648919084208</v>
      </c>
      <c r="K45" s="62" t="str">
        <f aca="false">IF(AND(D45&gt;$N$9,D44&lt;$N$9),"OK","NOK")</f>
        <v>NOK</v>
      </c>
      <c r="L45" s="62"/>
      <c r="M45" s="75"/>
      <c r="N45" s="75"/>
      <c r="O45" s="50"/>
      <c r="P45" s="50"/>
      <c r="Q45" s="75"/>
    </row>
    <row r="46" customFormat="false" ht="15.75" hidden="false" customHeight="false" outlineLevel="0" collapsed="false">
      <c r="B46" s="55" t="n">
        <v>44</v>
      </c>
      <c r="C46" s="65" t="n">
        <f aca="false">IF(G45&lt;&gt;0,C45+G45,)</f>
        <v>0</v>
      </c>
      <c r="D46" s="66" t="n">
        <f aca="false">D45*(1+J45)</f>
        <v>16.5905299190454</v>
      </c>
      <c r="E46" s="65" t="n">
        <f aca="false">C46*J46</f>
        <v>0</v>
      </c>
      <c r="F46" s="66" t="n">
        <f aca="false">D46*J46</f>
        <v>0.279272863111847</v>
      </c>
      <c r="G46" s="58" t="n">
        <v>0</v>
      </c>
      <c r="H46" s="67" t="n">
        <f aca="false">IF(G46=0,,G46/C46)</f>
        <v>0</v>
      </c>
      <c r="I46" s="68" t="n">
        <f aca="false">IF(G46=0,,G46-F46)</f>
        <v>0</v>
      </c>
      <c r="J46" s="61" t="n">
        <f aca="false">J45*(1-Diretrizes!E$5)</f>
        <v>0.0168332696107103</v>
      </c>
      <c r="K46" s="62" t="str">
        <f aca="false">IF(AND(D46&gt;$N$9,D45&lt;$N$9),"OK","NOK")</f>
        <v>NOK</v>
      </c>
      <c r="L46" s="62"/>
      <c r="M46" s="75"/>
      <c r="N46" s="75"/>
      <c r="O46" s="50"/>
      <c r="P46" s="50"/>
      <c r="Q46" s="75"/>
    </row>
    <row r="47" customFormat="false" ht="15.75" hidden="false" customHeight="false" outlineLevel="0" collapsed="false">
      <c r="B47" s="55" t="n">
        <v>45</v>
      </c>
      <c r="C47" s="65" t="n">
        <f aca="false">IF(G46&lt;&gt;0,C46+G46,)</f>
        <v>0</v>
      </c>
      <c r="D47" s="66" t="n">
        <f aca="false">D46*(1+J46)</f>
        <v>16.8698027821572</v>
      </c>
      <c r="E47" s="65" t="n">
        <f aca="false">C47*J47</f>
        <v>0</v>
      </c>
      <c r="F47" s="66" t="n">
        <f aca="false">D47*J47</f>
        <v>0.276874590048774</v>
      </c>
      <c r="G47" s="58" t="n">
        <v>0</v>
      </c>
      <c r="H47" s="67" t="n">
        <f aca="false">IF(G47=0,,G47/C47)</f>
        <v>0</v>
      </c>
      <c r="I47" s="68" t="n">
        <f aca="false">IF(G47=0,,G47-F47)</f>
        <v>0</v>
      </c>
      <c r="J47" s="61" t="n">
        <f aca="false">J46*(1-Diretrizes!E$5)</f>
        <v>0.0164124378704425</v>
      </c>
      <c r="K47" s="62" t="str">
        <f aca="false">IF(AND(D47&gt;$N$9,D46&lt;$N$9),"OK","NOK")</f>
        <v>NOK</v>
      </c>
      <c r="L47" s="62"/>
      <c r="M47" s="75"/>
      <c r="N47" s="75"/>
      <c r="O47" s="50"/>
      <c r="P47" s="50"/>
      <c r="Q47" s="75"/>
    </row>
    <row r="48" customFormat="false" ht="15.75" hidden="false" customHeight="false" outlineLevel="0" collapsed="false">
      <c r="B48" s="55" t="n">
        <v>46</v>
      </c>
      <c r="C48" s="65" t="n">
        <f aca="false">IF(G47&lt;&gt;0,C47+G47,)</f>
        <v>0</v>
      </c>
      <c r="D48" s="66" t="n">
        <f aca="false">D47*(1+J47)</f>
        <v>17.146677372206</v>
      </c>
      <c r="E48" s="65" t="n">
        <f aca="false">C48*J48</f>
        <v>0</v>
      </c>
      <c r="F48" s="66" t="n">
        <f aca="false">D48*J48</f>
        <v>0.274383307629458</v>
      </c>
      <c r="G48" s="58" t="n">
        <v>0</v>
      </c>
      <c r="H48" s="67" t="n">
        <f aca="false">IF(G48=0,,G48/C48)</f>
        <v>0</v>
      </c>
      <c r="I48" s="68" t="n">
        <f aca="false">IF(G48=0,,G48-F48)</f>
        <v>0</v>
      </c>
      <c r="J48" s="61" t="n">
        <f aca="false">J47*(1-Diretrizes!E$5)</f>
        <v>0.0160021269236815</v>
      </c>
      <c r="K48" s="62" t="str">
        <f aca="false">IF(AND(D48&gt;$N$9,D47&lt;$N$9),"OK","NOK")</f>
        <v>NOK</v>
      </c>
      <c r="L48" s="62"/>
      <c r="M48" s="75"/>
      <c r="N48" s="75"/>
      <c r="O48" s="50"/>
      <c r="P48" s="50"/>
      <c r="Q48" s="75"/>
    </row>
    <row r="49" customFormat="false" ht="15.75" hidden="false" customHeight="false" outlineLevel="0" collapsed="false">
      <c r="B49" s="55" t="n">
        <v>47</v>
      </c>
      <c r="C49" s="65" t="n">
        <f aca="false">IF(G48&lt;&gt;0,C48+G48,)</f>
        <v>0</v>
      </c>
      <c r="D49" s="66" t="n">
        <f aca="false">D48*(1+J48)</f>
        <v>17.4210606798355</v>
      </c>
      <c r="E49" s="65" t="n">
        <f aca="false">C49*J49</f>
        <v>0</v>
      </c>
      <c r="F49" s="66" t="n">
        <f aca="false">D49*J49</f>
        <v>0.271804673540286</v>
      </c>
      <c r="G49" s="58" t="n">
        <v>0</v>
      </c>
      <c r="H49" s="67" t="n">
        <f aca="false">IF(G49=0,,G49/C49)</f>
        <v>0</v>
      </c>
      <c r="I49" s="68" t="n">
        <f aca="false">IF(G49=0,,G49-F49)</f>
        <v>0</v>
      </c>
      <c r="J49" s="61" t="n">
        <f aca="false">J48*(1-Diretrizes!E$5)</f>
        <v>0.0156020737505894</v>
      </c>
      <c r="K49" s="62" t="str">
        <f aca="false">IF(AND(D49&gt;$N$9,D48&lt;$N$9),"OK","NOK")</f>
        <v>NOK</v>
      </c>
      <c r="L49" s="62"/>
      <c r="M49" s="75"/>
      <c r="N49" s="75"/>
      <c r="O49" s="50"/>
      <c r="P49" s="50"/>
      <c r="Q49" s="75"/>
    </row>
    <row r="50" customFormat="false" ht="15.75" hidden="false" customHeight="false" outlineLevel="0" collapsed="false">
      <c r="B50" s="55" t="n">
        <v>48</v>
      </c>
      <c r="C50" s="65" t="n">
        <f aca="false">IF(G49&lt;&gt;0,C49+G49,)</f>
        <v>0</v>
      </c>
      <c r="D50" s="66" t="n">
        <f aca="false">D49*(1+J49)</f>
        <v>17.6928653533757</v>
      </c>
      <c r="E50" s="65" t="n">
        <f aca="false">C50*J50</f>
        <v>0</v>
      </c>
      <c r="F50" s="66" t="n">
        <f aca="false">D50*J50</f>
        <v>0.269144255350051</v>
      </c>
      <c r="G50" s="58" t="n">
        <v>0</v>
      </c>
      <c r="H50" s="67" t="n">
        <f aca="false">IF(G50=0,,G50/C50)</f>
        <v>0</v>
      </c>
      <c r="I50" s="68" t="n">
        <f aca="false">IF(G50=0,,G50-F50)</f>
        <v>0</v>
      </c>
      <c r="J50" s="61" t="n">
        <f aca="false">J49*(1-Diretrizes!E$5)</f>
        <v>0.0152120219068247</v>
      </c>
      <c r="K50" s="62" t="str">
        <f aca="false">IF(AND(D50&gt;$N$9,D49&lt;$N$9),"OK","NOK")</f>
        <v>NOK</v>
      </c>
      <c r="L50" s="62"/>
      <c r="M50" s="75"/>
      <c r="N50" s="75"/>
      <c r="O50" s="50"/>
      <c r="P50" s="50"/>
      <c r="Q50" s="75"/>
    </row>
    <row r="51" customFormat="false" ht="15.75" hidden="false" customHeight="false" outlineLevel="0" collapsed="false">
      <c r="B51" s="55" t="n">
        <v>49</v>
      </c>
      <c r="C51" s="65" t="n">
        <f aca="false">IF(G50&lt;&gt;0,C50+G50,)</f>
        <v>0</v>
      </c>
      <c r="D51" s="66" t="n">
        <f aca="false">D50*(1+J50)</f>
        <v>17.9620096087258</v>
      </c>
      <c r="E51" s="65" t="n">
        <f aca="false">C51*J51</f>
        <v>0</v>
      </c>
      <c r="F51" s="66" t="n">
        <f aca="false">D51*J51</f>
        <v>0.26640752156707</v>
      </c>
      <c r="G51" s="58" t="n">
        <v>0</v>
      </c>
      <c r="H51" s="67" t="n">
        <f aca="false">IF(G51=0,,G51/C51)</f>
        <v>0</v>
      </c>
      <c r="I51" s="68" t="n">
        <f aca="false">IF(G51=0,,G51-F51)</f>
        <v>0</v>
      </c>
      <c r="J51" s="61" t="n">
        <f aca="false">J50*(1-Diretrizes!E$5)</f>
        <v>0.0148317213591541</v>
      </c>
      <c r="K51" s="62" t="str">
        <f aca="false">IF(AND(D51&gt;$N$9,D50&lt;$N$9),"OK","NOK")</f>
        <v>NOK</v>
      </c>
      <c r="L51" s="62"/>
      <c r="M51" s="75"/>
      <c r="N51" s="75"/>
      <c r="O51" s="50"/>
      <c r="P51" s="50"/>
      <c r="Q51" s="75"/>
    </row>
    <row r="52" customFormat="false" ht="15.75" hidden="false" customHeight="false" outlineLevel="0" collapsed="false">
      <c r="B52" s="81" t="n">
        <v>50</v>
      </c>
      <c r="C52" s="65" t="n">
        <f aca="false">IF(G51&lt;&gt;0,C51+G51,)</f>
        <v>0</v>
      </c>
      <c r="D52" s="84" t="n">
        <f aca="false">D51*(1+J51)</f>
        <v>18.2284171302929</v>
      </c>
      <c r="E52" s="83" t="n">
        <f aca="false">C52*J52</f>
        <v>0</v>
      </c>
      <c r="F52" s="84" t="n">
        <f aca="false">D52*J52</f>
        <v>0.263599833602561</v>
      </c>
      <c r="G52" s="58" t="n">
        <v>0</v>
      </c>
      <c r="H52" s="85" t="n">
        <f aca="false">IF(G52=0,,G52/C52)</f>
        <v>0</v>
      </c>
      <c r="I52" s="86" t="n">
        <f aca="false">IF(G52=0,,G52-F52)</f>
        <v>0</v>
      </c>
      <c r="J52" s="61" t="n">
        <f aca="false">J51*(1-Diretrizes!E$5)</f>
        <v>0.0144609283251752</v>
      </c>
      <c r="K52" s="62"/>
    </row>
  </sheetData>
  <conditionalFormatting sqref="D4:D52">
    <cfRule type="expression" priority="2" aboveAverage="0" equalAverage="0" bottom="0" percent="0" rank="0" text="" dxfId="0">
      <formula>$K4="OK"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Q52"/>
  <sheetViews>
    <sheetView showFormulas="false" showGridLines="true" showRowColHeaders="true" showZeros="true" rightToLeft="false" tabSelected="false" showOutlineSymbols="true" defaultGridColor="true" view="normal" topLeftCell="A6" colorId="64" zoomScale="100" zoomScaleNormal="100" zoomScalePageLayoutView="100" workbookViewId="0">
      <selection pane="topLeft" activeCell="N2" activeCellId="0" sqref="N2"/>
    </sheetView>
  </sheetViews>
  <sheetFormatPr defaultRowHeight="15" zeroHeight="false" outlineLevelRow="0" outlineLevelCol="0"/>
  <cols>
    <col collapsed="false" customWidth="true" hidden="true" outlineLevel="0" max="1" min="1" style="45" width="2.14"/>
    <col collapsed="false" customWidth="true" hidden="false" outlineLevel="0" max="2" min="2" style="45" width="5.14"/>
    <col collapsed="false" customWidth="true" hidden="false" outlineLevel="0" max="3" min="3" style="45" width="19.57"/>
    <col collapsed="false" customWidth="true" hidden="false" outlineLevel="0" max="4" min="4" style="45" width="13.29"/>
    <col collapsed="false" customWidth="true" hidden="false" outlineLevel="0" max="5" min="5" style="45" width="17.59"/>
    <col collapsed="false" customWidth="true" hidden="false" outlineLevel="0" max="6" min="6" style="45" width="10.71"/>
    <col collapsed="false" customWidth="true" hidden="false" outlineLevel="0" max="7" min="7" style="45" width="9.85"/>
    <col collapsed="false" customWidth="true" hidden="false" outlineLevel="0" max="8" min="8" style="45" width="11.71"/>
    <col collapsed="false" customWidth="true" hidden="false" outlineLevel="0" max="9" min="9" style="45" width="9.29"/>
    <col collapsed="false" customWidth="true" hidden="false" outlineLevel="0" max="10" min="10" style="45" width="9.13"/>
    <col collapsed="false" customWidth="true" hidden="true" outlineLevel="0" max="11" min="11" style="45" width="0.71"/>
    <col collapsed="false" customWidth="true" hidden="false" outlineLevel="0" max="12" min="12" style="45" width="2.14"/>
    <col collapsed="false" customWidth="true" hidden="false" outlineLevel="0" max="13" min="13" style="45" width="16.71"/>
    <col collapsed="false" customWidth="true" hidden="false" outlineLevel="0" max="14" min="14" style="45" width="12.41"/>
    <col collapsed="false" customWidth="true" hidden="false" outlineLevel="0" max="15" min="15" style="45" width="2.14"/>
    <col collapsed="false" customWidth="true" hidden="false" outlineLevel="0" max="16" min="16" style="45" width="16.29"/>
    <col collapsed="false" customWidth="true" hidden="false" outlineLevel="0" max="17" min="17" style="45" width="11.71"/>
    <col collapsed="false" customWidth="true" hidden="false" outlineLevel="0" max="1025" min="18" style="45" width="9.13"/>
  </cols>
  <sheetData>
    <row r="1" customFormat="false" ht="11.25" hidden="false" customHeight="true" outlineLevel="0" collapsed="false"/>
    <row r="2" customFormat="false" ht="17.35" hidden="false" customHeight="false" outlineLevel="0" collapsed="false">
      <c r="B2" s="46" t="s">
        <v>29</v>
      </c>
      <c r="C2" s="47" t="s">
        <v>30</v>
      </c>
      <c r="D2" s="46" t="s">
        <v>31</v>
      </c>
      <c r="E2" s="47" t="s">
        <v>32</v>
      </c>
      <c r="F2" s="46" t="s">
        <v>33</v>
      </c>
      <c r="G2" s="47" t="s">
        <v>34</v>
      </c>
      <c r="H2" s="47" t="s">
        <v>35</v>
      </c>
      <c r="I2" s="46" t="s">
        <v>36</v>
      </c>
      <c r="J2" s="48" t="s">
        <v>37</v>
      </c>
      <c r="K2" s="49"/>
      <c r="L2" s="50"/>
      <c r="M2" s="51" t="s">
        <v>38</v>
      </c>
      <c r="N2" s="87"/>
      <c r="O2" s="53"/>
      <c r="P2" s="51" t="s">
        <v>40</v>
      </c>
      <c r="Q2" s="54" t="n">
        <f aca="false">Diretrizes!F3</f>
        <v>6</v>
      </c>
    </row>
    <row r="3" customFormat="false" ht="17.35" hidden="false" customHeight="false" outlineLevel="0" collapsed="false">
      <c r="B3" s="55" t="n">
        <v>1</v>
      </c>
      <c r="C3" s="56" t="n">
        <f aca="false">Q2</f>
        <v>6</v>
      </c>
      <c r="D3" s="57" t="n">
        <f aca="false">Q2</f>
        <v>6</v>
      </c>
      <c r="E3" s="56" t="n">
        <f aca="false">C3*J3</f>
        <v>0.3</v>
      </c>
      <c r="F3" s="57" t="n">
        <f aca="false">D3*J3</f>
        <v>0.3</v>
      </c>
      <c r="G3" s="58"/>
      <c r="H3" s="59" t="n">
        <f aca="false">IF(G3=0,,G3/C3)</f>
        <v>0</v>
      </c>
      <c r="I3" s="60" t="n">
        <f aca="false">G3-F3</f>
        <v>-0.3</v>
      </c>
      <c r="J3" s="61" t="n">
        <f aca="false">Diretrizes!D4</f>
        <v>0.05</v>
      </c>
      <c r="K3" s="62"/>
      <c r="L3" s="62"/>
      <c r="M3" s="51" t="s">
        <v>41</v>
      </c>
      <c r="N3" s="89"/>
      <c r="O3" s="63"/>
      <c r="P3" s="51" t="s">
        <v>42</v>
      </c>
      <c r="Q3" s="64" t="n">
        <f aca="false">SUM(G3:G402)+Q2</f>
        <v>6</v>
      </c>
    </row>
    <row r="4" customFormat="false" ht="17.35" hidden="false" customHeight="false" outlineLevel="0" collapsed="false">
      <c r="B4" s="55" t="n">
        <v>2</v>
      </c>
      <c r="C4" s="65" t="n">
        <f aca="false">IF(G3&lt;&gt;0,C3+G3,)</f>
        <v>0</v>
      </c>
      <c r="D4" s="66" t="n">
        <f aca="false">D3*(1+J3)</f>
        <v>6.3</v>
      </c>
      <c r="E4" s="65" t="n">
        <f aca="false">C4*J4</f>
        <v>0</v>
      </c>
      <c r="F4" s="66" t="n">
        <f aca="false">D4*J4</f>
        <v>0.307125</v>
      </c>
      <c r="G4" s="58"/>
      <c r="H4" s="67" t="n">
        <f aca="false">IF(G4=0,,G4/C4)</f>
        <v>0</v>
      </c>
      <c r="I4" s="68" t="n">
        <f aca="false">IF(G4=0,,G4-F4)</f>
        <v>0</v>
      </c>
      <c r="J4" s="61" t="n">
        <f aca="false">J3*(1-Diretrizes!F$5)</f>
        <v>0.04875</v>
      </c>
      <c r="K4" s="62" t="str">
        <f aca="false">IF(AND(D4&gt;$N$9,D3&lt;$N$9),"OK","NOK")</f>
        <v>NOK</v>
      </c>
      <c r="L4" s="62"/>
      <c r="M4" s="63"/>
      <c r="N4" s="63"/>
      <c r="O4" s="53"/>
      <c r="P4" s="51" t="s">
        <v>43</v>
      </c>
      <c r="Q4" s="64" t="n">
        <f aca="false">Q3-Q2</f>
        <v>0</v>
      </c>
    </row>
    <row r="5" customFormat="false" ht="17.35" hidden="false" customHeight="false" outlineLevel="0" collapsed="false">
      <c r="B5" s="55" t="n">
        <v>3</v>
      </c>
      <c r="C5" s="65" t="n">
        <f aca="false">IF(G4&lt;&gt;0,C4+G4,)</f>
        <v>0</v>
      </c>
      <c r="D5" s="66" t="n">
        <f aca="false">D4*(1+J4)</f>
        <v>6.607125</v>
      </c>
      <c r="E5" s="65" t="n">
        <f aca="false">C5*J5</f>
        <v>0</v>
      </c>
      <c r="F5" s="66" t="n">
        <f aca="false">D5*J5</f>
        <v>0.31404491015625</v>
      </c>
      <c r="G5" s="58"/>
      <c r="H5" s="67" t="n">
        <f aca="false">IF(G5=0,,G5/C5)</f>
        <v>0</v>
      </c>
      <c r="I5" s="68" t="n">
        <f aca="false">IF(G5=0,,G5-F5)</f>
        <v>0</v>
      </c>
      <c r="J5" s="61" t="n">
        <f aca="false">J4*(1-Diretrizes!F$5)</f>
        <v>0.04753125</v>
      </c>
      <c r="K5" s="62" t="str">
        <f aca="false">IF(AND(D5&gt;$N$9,D4&lt;$N$9),"OK","NOK")</f>
        <v>NOK</v>
      </c>
      <c r="L5" s="62"/>
      <c r="M5" s="51" t="s">
        <v>44</v>
      </c>
      <c r="N5" s="54" t="n">
        <f aca="false">N6+Q2</f>
        <v>6</v>
      </c>
      <c r="O5" s="53"/>
      <c r="P5" s="51" t="s">
        <v>45</v>
      </c>
      <c r="Q5" s="69" t="n">
        <f aca="false">Q3/(Q2)-1</f>
        <v>0</v>
      </c>
    </row>
    <row r="6" customFormat="false" ht="17.35" hidden="false" customHeight="false" outlineLevel="0" collapsed="false">
      <c r="B6" s="55" t="n">
        <v>4</v>
      </c>
      <c r="C6" s="65" t="n">
        <f aca="false">IF(G5&lt;&gt;0,C5+G5,)</f>
        <v>0</v>
      </c>
      <c r="D6" s="66" t="n">
        <f aca="false">D5*(1+J5)</f>
        <v>6.92116991015625</v>
      </c>
      <c r="E6" s="65" t="n">
        <f aca="false">C6*J6</f>
        <v>0</v>
      </c>
      <c r="F6" s="66" t="n">
        <f aca="false">D6*J6</f>
        <v>0.320747560859811</v>
      </c>
      <c r="G6" s="58"/>
      <c r="H6" s="67" t="n">
        <f aca="false">IF(G6=0,,G6/C6)</f>
        <v>0</v>
      </c>
      <c r="I6" s="68" t="n">
        <f aca="false">IF(G6=0,,G6-F6)</f>
        <v>0</v>
      </c>
      <c r="J6" s="61" t="n">
        <f aca="false">J5*(1-Diretrizes!F$5)</f>
        <v>0.04634296875</v>
      </c>
      <c r="K6" s="62" t="str">
        <f aca="false">IF(AND(D6&gt;$N$9,D5&lt;$N$9),"OK","NOK")</f>
        <v>NOK</v>
      </c>
      <c r="L6" s="62"/>
      <c r="M6" s="51" t="s">
        <v>46</v>
      </c>
      <c r="N6" s="64" t="n">
        <f aca="false">SUM(G3:G25)</f>
        <v>0</v>
      </c>
      <c r="O6" s="70"/>
      <c r="P6" s="71"/>
      <c r="Q6" s="71"/>
    </row>
    <row r="7" customFormat="false" ht="17.35" hidden="false" customHeight="false" outlineLevel="0" collapsed="false">
      <c r="B7" s="55" t="n">
        <v>5</v>
      </c>
      <c r="C7" s="65" t="n">
        <f aca="false">IF(G6&lt;&gt;0,C6+G6,)</f>
        <v>0</v>
      </c>
      <c r="D7" s="66" t="n">
        <f aca="false">D6*(1+J6)</f>
        <v>7.24191747101606</v>
      </c>
      <c r="E7" s="65" t="n">
        <f aca="false">C7*J7</f>
        <v>0</v>
      </c>
      <c r="F7" s="66" t="n">
        <f aca="false">D7*J7</f>
        <v>0.327221656173142</v>
      </c>
      <c r="G7" s="58"/>
      <c r="H7" s="67" t="n">
        <f aca="false">IF(G7=0,,G7/C7)</f>
        <v>0</v>
      </c>
      <c r="I7" s="68" t="n">
        <f aca="false">IF(G7=0,,G7-F7)</f>
        <v>0</v>
      </c>
      <c r="J7" s="61" t="n">
        <f aca="false">J6*(1-Diretrizes!F$5)</f>
        <v>0.04518439453125</v>
      </c>
      <c r="K7" s="62" t="str">
        <f aca="false">IF(AND(D7&gt;$N$9,D6&lt;$N$9),"OK","NOK")</f>
        <v>NOK</v>
      </c>
      <c r="L7" s="62"/>
      <c r="M7" s="51" t="s">
        <v>45</v>
      </c>
      <c r="N7" s="69" t="n">
        <f aca="false">N5/Q2-1</f>
        <v>0</v>
      </c>
      <c r="O7" s="70"/>
      <c r="P7" s="51" t="s">
        <v>47</v>
      </c>
      <c r="Q7" s="72" t="n">
        <f aca="false">SUM(I3:I402)</f>
        <v>-0.3</v>
      </c>
    </row>
    <row r="8" customFormat="false" ht="17.35" hidden="false" customHeight="false" outlineLevel="0" collapsed="false">
      <c r="B8" s="55" t="n">
        <v>6</v>
      </c>
      <c r="C8" s="65" t="n">
        <f aca="false">IF(G7&lt;&gt;0,C7+G7,)</f>
        <v>0</v>
      </c>
      <c r="D8" s="66" t="n">
        <f aca="false">D7*(1+J7)</f>
        <v>7.56913912718921</v>
      </c>
      <c r="E8" s="65" t="n">
        <f aca="false">C8*J8</f>
        <v>0</v>
      </c>
      <c r="F8" s="66" t="n">
        <f aca="false">D8*J8</f>
        <v>0.333456794370217</v>
      </c>
      <c r="G8" s="58"/>
      <c r="H8" s="67" t="n">
        <f aca="false">IF(G8=0,,G8/C8)</f>
        <v>0</v>
      </c>
      <c r="I8" s="68" t="n">
        <f aca="false">IF(G8=0,,G8-F8)</f>
        <v>0</v>
      </c>
      <c r="J8" s="61" t="n">
        <f aca="false">J7*(1-Diretrizes!F$5)</f>
        <v>0.0440547846679687</v>
      </c>
      <c r="K8" s="62" t="str">
        <f aca="false">IF(AND(D8&gt;$N$9,D7&lt;$N$9),"OK","NOK")</f>
        <v>NOK</v>
      </c>
      <c r="L8" s="62"/>
      <c r="M8" s="71"/>
      <c r="N8" s="71"/>
      <c r="O8" s="53"/>
      <c r="P8" s="71"/>
      <c r="Q8" s="70"/>
    </row>
    <row r="9" customFormat="false" ht="17.35" hidden="false" customHeight="false" outlineLevel="0" collapsed="false">
      <c r="B9" s="55" t="n">
        <v>7</v>
      </c>
      <c r="C9" s="65" t="n">
        <f aca="false">IF(G8&lt;&gt;0,C8+G8,)</f>
        <v>0</v>
      </c>
      <c r="D9" s="66" t="n">
        <f aca="false">D8*(1+J8)</f>
        <v>7.90259592155942</v>
      </c>
      <c r="E9" s="65" t="n">
        <f aca="false">C9*J9</f>
        <v>0</v>
      </c>
      <c r="F9" s="66" t="n">
        <f aca="false">D9*J9</f>
        <v>0.339443482601211</v>
      </c>
      <c r="G9" s="58"/>
      <c r="H9" s="67" t="n">
        <f aca="false">IF(G9=0,,G9/C9)</f>
        <v>0</v>
      </c>
      <c r="I9" s="68" t="n">
        <f aca="false">IF(G9=0,,G9-F9)</f>
        <v>0</v>
      </c>
      <c r="J9" s="61" t="n">
        <f aca="false">J8*(1-Diretrizes!F$5)</f>
        <v>0.0429534150512695</v>
      </c>
      <c r="K9" s="62" t="str">
        <f aca="false">IF(AND(D9&gt;$N$9,D8&lt;$N$9),"OK","NOK")</f>
        <v>NOK</v>
      </c>
      <c r="L9" s="62"/>
      <c r="M9" s="51" t="s">
        <v>48</v>
      </c>
      <c r="N9" s="73" t="n">
        <f aca="false">Diretrizes!F7</f>
        <v>12</v>
      </c>
      <c r="O9" s="53"/>
      <c r="P9" s="51" t="s">
        <v>49</v>
      </c>
      <c r="Q9" s="73" t="n">
        <f aca="false">IF(G3=0,,N5-'Ciclo 5'!Q2)</f>
        <v>0</v>
      </c>
    </row>
    <row r="10" customFormat="false" ht="18.75" hidden="false" customHeight="true" outlineLevel="0" collapsed="false">
      <c r="B10" s="55" t="n">
        <v>8</v>
      </c>
      <c r="C10" s="65" t="n">
        <f aca="false">IF(G9&lt;&gt;0,C9+G9,)</f>
        <v>0</v>
      </c>
      <c r="D10" s="66" t="n">
        <f aca="false">D9*(1+J9)</f>
        <v>8.24203940416063</v>
      </c>
      <c r="E10" s="65" t="n">
        <f aca="false">C10*J10</f>
        <v>0</v>
      </c>
      <c r="F10" s="66" t="n">
        <f aca="false">D10*J10</f>
        <v>0.345173145910934</v>
      </c>
      <c r="G10" s="58"/>
      <c r="H10" s="67" t="n">
        <f aca="false">IF(G10=0,,G10/C10)</f>
        <v>0</v>
      </c>
      <c r="I10" s="68" t="n">
        <f aca="false">IF(G10=0,,G10-F10)</f>
        <v>0</v>
      </c>
      <c r="J10" s="61" t="n">
        <f aca="false">J9*(1-Diretrizes!F$5)</f>
        <v>0.0418795796749878</v>
      </c>
      <c r="K10" s="62" t="str">
        <f aca="false">IF(AND(D10&gt;$N$9,D9&lt;$N$9),"OK","NOK")</f>
        <v>NOK</v>
      </c>
      <c r="L10" s="62"/>
      <c r="O10" s="74"/>
      <c r="Q10" s="75"/>
    </row>
    <row r="11" customFormat="false" ht="18.75" hidden="false" customHeight="true" outlineLevel="0" collapsed="false">
      <c r="B11" s="55" t="n">
        <v>9</v>
      </c>
      <c r="C11" s="65" t="n">
        <f aca="false">IF(G10&lt;&gt;0,C10+G10,)</f>
        <v>0</v>
      </c>
      <c r="D11" s="66" t="n">
        <f aca="false">D10*(1+J10)</f>
        <v>8.58721255007157</v>
      </c>
      <c r="E11" s="65" t="n">
        <f aca="false">C11*J11</f>
        <v>0</v>
      </c>
      <c r="F11" s="66" t="n">
        <f aca="false">D11*J11</f>
        <v>0.350638130872358</v>
      </c>
      <c r="G11" s="58"/>
      <c r="H11" s="67" t="n">
        <f aca="false">IF(G11=0,,G11/C11)</f>
        <v>0</v>
      </c>
      <c r="I11" s="68" t="n">
        <f aca="false">IF(G11=0,,G11-F11)</f>
        <v>0</v>
      </c>
      <c r="J11" s="61" t="n">
        <f aca="false">J10*(1-Diretrizes!F$5)</f>
        <v>0.0408325901831131</v>
      </c>
      <c r="K11" s="62" t="str">
        <f aca="false">IF(AND(D11&gt;$N$9,D10&lt;$N$9),"OK","NOK")</f>
        <v>NOK</v>
      </c>
      <c r="L11" s="62"/>
      <c r="O11" s="50"/>
      <c r="P11" s="50"/>
      <c r="Q11" s="75"/>
    </row>
    <row r="12" customFormat="false" ht="18.75" hidden="false" customHeight="true" outlineLevel="0" collapsed="false">
      <c r="B12" s="55" t="n">
        <v>10</v>
      </c>
      <c r="C12" s="65" t="n">
        <f aca="false">IF(G11&lt;&gt;0,C11+G11,)</f>
        <v>0</v>
      </c>
      <c r="D12" s="66" t="n">
        <f aca="false">D11*(1+J11)</f>
        <v>8.93785068094392</v>
      </c>
      <c r="E12" s="65" t="n">
        <f aca="false">C12*J12</f>
        <v>0</v>
      </c>
      <c r="F12" s="66" t="n">
        <f aca="false">D12*J12</f>
        <v>0.355831704123521</v>
      </c>
      <c r="G12" s="58"/>
      <c r="H12" s="67" t="n">
        <f aca="false">IF(G12=0,,G12/C12)</f>
        <v>0</v>
      </c>
      <c r="I12" s="68" t="n">
        <f aca="false">IF(G12=0,,G12-F12)</f>
        <v>0</v>
      </c>
      <c r="J12" s="61" t="n">
        <f aca="false">J11*(1-Diretrizes!F$5)</f>
        <v>0.0398117754285353</v>
      </c>
      <c r="K12" s="62" t="str">
        <f aca="false">IF(AND(D12&gt;$N$9,D11&lt;$N$9),"OK","NOK")</f>
        <v>NOK</v>
      </c>
      <c r="L12" s="62"/>
      <c r="O12" s="50"/>
      <c r="P12" s="50"/>
      <c r="Q12" s="75"/>
    </row>
    <row r="13" customFormat="false" ht="18.75" hidden="false" customHeight="true" outlineLevel="0" collapsed="false">
      <c r="B13" s="55" t="n">
        <v>11</v>
      </c>
      <c r="C13" s="65" t="n">
        <f aca="false">IF(G12&lt;&gt;0,C12+G12,)</f>
        <v>0</v>
      </c>
      <c r="D13" s="66" t="n">
        <f aca="false">D12*(1+J12)</f>
        <v>9.29368238506745</v>
      </c>
      <c r="E13" s="65" t="n">
        <f aca="false">C13*J13</f>
        <v>0</v>
      </c>
      <c r="F13" s="66" t="n">
        <f aca="false">D13*J13</f>
        <v>0.360748046117978</v>
      </c>
      <c r="G13" s="58"/>
      <c r="H13" s="67" t="n">
        <f aca="false">IF(G13=0,,G13/C13)</f>
        <v>0</v>
      </c>
      <c r="I13" s="68" t="n">
        <f aca="false">IF(G13=0,,G13-F13)</f>
        <v>0</v>
      </c>
      <c r="J13" s="61" t="n">
        <f aca="false">J12*(1-Diretrizes!F$5)</f>
        <v>0.0388164810428219</v>
      </c>
      <c r="K13" s="62" t="str">
        <f aca="false">IF(AND(D13&gt;$N$9,D12&lt;$N$9),"OK","NOK")</f>
        <v>NOK</v>
      </c>
      <c r="L13" s="62"/>
      <c r="M13" s="75"/>
      <c r="N13" s="75"/>
      <c r="O13" s="50"/>
      <c r="P13" s="50"/>
      <c r="Q13" s="75"/>
    </row>
    <row r="14" customFormat="false" ht="18.75" hidden="false" customHeight="true" outlineLevel="0" collapsed="false">
      <c r="B14" s="55" t="n">
        <v>12</v>
      </c>
      <c r="C14" s="65" t="n">
        <f aca="false">IF(G13&lt;&gt;0,C13+G13,)</f>
        <v>0</v>
      </c>
      <c r="D14" s="66" t="n">
        <f aca="false">D13*(1+J13)</f>
        <v>9.65443043118543</v>
      </c>
      <c r="E14" s="65" t="n">
        <f aca="false">C14*J14</f>
        <v>0</v>
      </c>
      <c r="F14" s="66" t="n">
        <f aca="false">D14*J14</f>
        <v>0.365382240416068</v>
      </c>
      <c r="G14" s="58"/>
      <c r="H14" s="67" t="n">
        <f aca="false">IF(G14=0,,G14/C14)</f>
        <v>0</v>
      </c>
      <c r="I14" s="68" t="n">
        <f aca="false">IF(G14=0,,G14-F14)</f>
        <v>0</v>
      </c>
      <c r="J14" s="61" t="n">
        <f aca="false">J13*(1-Diretrizes!F$5)</f>
        <v>0.0378460690167513</v>
      </c>
      <c r="K14" s="62" t="str">
        <f aca="false">IF(AND(D14&gt;$N$9,D13&lt;$N$9),"OK","NOK")</f>
        <v>NOK</v>
      </c>
      <c r="L14" s="62"/>
      <c r="M14" s="75"/>
      <c r="N14" s="77"/>
      <c r="O14" s="50"/>
      <c r="P14" s="50"/>
      <c r="Q14" s="75"/>
    </row>
    <row r="15" customFormat="false" ht="18.75" hidden="false" customHeight="true" outlineLevel="0" collapsed="false">
      <c r="B15" s="55" t="n">
        <v>13</v>
      </c>
      <c r="C15" s="65" t="n">
        <f aca="false">IF(G14&lt;&gt;0,C14+G14,)</f>
        <v>0</v>
      </c>
      <c r="D15" s="66" t="n">
        <f aca="false">D14*(1+J14)</f>
        <v>10.0198126716015</v>
      </c>
      <c r="E15" s="65" t="n">
        <f aca="false">C15*J15</f>
        <v>0</v>
      </c>
      <c r="F15" s="66" t="n">
        <f aca="false">D15*J15</f>
        <v>0.369730258856741</v>
      </c>
      <c r="G15" s="58" t="n">
        <v>0</v>
      </c>
      <c r="H15" s="67" t="n">
        <f aca="false">IF(G15=0,,G15/C15)</f>
        <v>0</v>
      </c>
      <c r="I15" s="68" t="n">
        <f aca="false">IF(G15=0,,G15-F15)</f>
        <v>0</v>
      </c>
      <c r="J15" s="61" t="n">
        <f aca="false">J14*(1-Diretrizes!F$5)</f>
        <v>0.0368999172913326</v>
      </c>
      <c r="K15" s="62" t="str">
        <f aca="false">IF(AND(D15&gt;$N$9,D14&lt;$N$9),"OK","NOK")</f>
        <v>NOK</v>
      </c>
      <c r="L15" s="62"/>
      <c r="M15" s="75"/>
      <c r="N15" s="75"/>
      <c r="O15" s="50"/>
      <c r="Q15" s="75"/>
    </row>
    <row r="16" customFormat="false" ht="18.75" hidden="false" customHeight="true" outlineLevel="0" collapsed="false">
      <c r="B16" s="55" t="n">
        <v>14</v>
      </c>
      <c r="C16" s="65" t="n">
        <f aca="false">IF(G15&lt;&gt;0,C15+G15,)</f>
        <v>0</v>
      </c>
      <c r="D16" s="66" t="n">
        <f aca="false">D15*(1+J15)</f>
        <v>10.3895429304582</v>
      </c>
      <c r="E16" s="65" t="n">
        <f aca="false">C16*J16</f>
        <v>0</v>
      </c>
      <c r="F16" s="66" t="n">
        <f aca="false">D16*J16</f>
        <v>0.373788942957941</v>
      </c>
      <c r="G16" s="58" t="n">
        <v>0</v>
      </c>
      <c r="H16" s="67" t="n">
        <f aca="false">IF(G16=0,,G16/C16)</f>
        <v>0</v>
      </c>
      <c r="I16" s="68" t="n">
        <f aca="false">IF(G16=0,,G16-F16)</f>
        <v>0</v>
      </c>
      <c r="J16" s="61" t="n">
        <f aca="false">J15*(1-Diretrizes!F$5)</f>
        <v>0.0359774193590492</v>
      </c>
      <c r="K16" s="62" t="str">
        <f aca="false">IF(AND(D16&gt;$N$9,D15&lt;$N$9),"OK","NOK")</f>
        <v>NOK</v>
      </c>
      <c r="L16" s="62"/>
      <c r="M16" s="75"/>
      <c r="N16" s="77"/>
      <c r="O16" s="50"/>
      <c r="P16" s="50"/>
      <c r="Q16" s="75"/>
    </row>
    <row r="17" customFormat="false" ht="18.75" hidden="false" customHeight="true" outlineLevel="0" collapsed="false">
      <c r="B17" s="55" t="n">
        <v>15</v>
      </c>
      <c r="C17" s="65" t="n">
        <f aca="false">IF(G16&lt;&gt;0,C16+G16,)</f>
        <v>0</v>
      </c>
      <c r="D17" s="66" t="n">
        <f aca="false">D16*(1+J16)</f>
        <v>10.7633318734162</v>
      </c>
      <c r="E17" s="65" t="n">
        <f aca="false">C17*J17</f>
        <v>0</v>
      </c>
      <c r="F17" s="66" t="n">
        <f aca="false">D17*J17</f>
        <v>0.377555981897752</v>
      </c>
      <c r="G17" s="58" t="n">
        <v>0</v>
      </c>
      <c r="H17" s="67" t="n">
        <f aca="false">IF(G17=0,,G17/C17)</f>
        <v>0</v>
      </c>
      <c r="I17" s="68" t="n">
        <f aca="false">IF(G17=0,,G17-F17)</f>
        <v>0</v>
      </c>
      <c r="J17" s="61" t="n">
        <f aca="false">J16*(1-Diretrizes!F$5)</f>
        <v>0.035077983875073</v>
      </c>
      <c r="K17" s="62" t="str">
        <f aca="false">IF(AND(D17&gt;$N$9,D16&lt;$N$9),"OK","NOK")</f>
        <v>NOK</v>
      </c>
      <c r="L17" s="62"/>
      <c r="M17" s="75"/>
      <c r="N17" s="75"/>
      <c r="O17" s="50"/>
      <c r="P17" s="50"/>
      <c r="Q17" s="75"/>
    </row>
    <row r="18" customFormat="false" ht="18.75" hidden="false" customHeight="true" outlineLevel="0" collapsed="false">
      <c r="B18" s="55" t="n">
        <v>16</v>
      </c>
      <c r="C18" s="65" t="n">
        <f aca="false">IF(G17&lt;&gt;0,C17+G17,)</f>
        <v>0</v>
      </c>
      <c r="D18" s="66" t="n">
        <f aca="false">D17*(1+J17)</f>
        <v>11.1408878553139</v>
      </c>
      <c r="E18" s="65" t="n">
        <f aca="false">C18*J18</f>
        <v>0</v>
      </c>
      <c r="F18" s="66" t="n">
        <f aca="false">D18*J18</f>
        <v>0.381029887429131</v>
      </c>
      <c r="G18" s="58" t="n">
        <v>0</v>
      </c>
      <c r="H18" s="67" t="n">
        <f aca="false">IF(G18=0,,G18/C18)</f>
        <v>0</v>
      </c>
      <c r="I18" s="68" t="n">
        <f aca="false">IF(G18=0,,G18-F18)</f>
        <v>0</v>
      </c>
      <c r="J18" s="61" t="n">
        <f aca="false">J17*(1-Diretrizes!F$5)</f>
        <v>0.0342010342781962</v>
      </c>
      <c r="K18" s="62" t="str">
        <f aca="false">IF(AND(D18&gt;$N$9,D17&lt;$N$9),"OK","NOK")</f>
        <v>NOK</v>
      </c>
      <c r="L18" s="62"/>
      <c r="M18" s="78"/>
      <c r="N18" s="79"/>
      <c r="O18" s="50"/>
      <c r="P18" s="50"/>
      <c r="Q18" s="79"/>
    </row>
    <row r="19" customFormat="false" ht="18.75" hidden="false" customHeight="true" outlineLevel="0" collapsed="false">
      <c r="B19" s="55" t="n">
        <v>17</v>
      </c>
      <c r="C19" s="65" t="n">
        <f aca="false">IF(G18&lt;&gt;0,C18+G18,)</f>
        <v>0</v>
      </c>
      <c r="D19" s="66" t="n">
        <f aca="false">D18*(1+J18)</f>
        <v>11.5219177427431</v>
      </c>
      <c r="E19" s="65" t="n">
        <f aca="false">C19*J19</f>
        <v>0</v>
      </c>
      <c r="F19" s="66" t="n">
        <f aca="false">D19*J19</f>
        <v>0.38420996607836</v>
      </c>
      <c r="G19" s="58" t="n">
        <v>0</v>
      </c>
      <c r="H19" s="67" t="n">
        <f aca="false">IF(G19=0,,G19/C19)</f>
        <v>0</v>
      </c>
      <c r="I19" s="68" t="n">
        <f aca="false">IF(G19=0,,G19-F19)</f>
        <v>0</v>
      </c>
      <c r="J19" s="61" t="n">
        <f aca="false">J18*(1-Diretrizes!F$5)</f>
        <v>0.0333460084212413</v>
      </c>
      <c r="K19" s="62" t="str">
        <f aca="false">IF(AND(D19&gt;$N$9,D18&lt;$N$9),"OK","NOK")</f>
        <v>NOK</v>
      </c>
      <c r="L19" s="62"/>
      <c r="M19" s="75"/>
      <c r="N19" s="75"/>
      <c r="O19" s="50"/>
      <c r="P19" s="50"/>
      <c r="Q19" s="75"/>
    </row>
    <row r="20" customFormat="false" ht="18.75" hidden="false" customHeight="true" outlineLevel="0" collapsed="false">
      <c r="B20" s="55" t="n">
        <v>18</v>
      </c>
      <c r="C20" s="65" t="n">
        <f aca="false">IF(G19&lt;&gt;0,C19+G19,)</f>
        <v>0</v>
      </c>
      <c r="D20" s="66" t="n">
        <f aca="false">D19*(1+J19)</f>
        <v>11.9061277088214</v>
      </c>
      <c r="E20" s="65" t="n">
        <f aca="false">C20*J20</f>
        <v>0</v>
      </c>
      <c r="F20" s="66" t="n">
        <f aca="false">D20*J20</f>
        <v>0.387096288971664</v>
      </c>
      <c r="G20" s="58" t="n">
        <v>0</v>
      </c>
      <c r="H20" s="67" t="n">
        <f aca="false">IF(G20=0,,G20/C20)</f>
        <v>0</v>
      </c>
      <c r="I20" s="68" t="n">
        <f aca="false">IF(G20=0,,G20-F20)</f>
        <v>0</v>
      </c>
      <c r="J20" s="61" t="n">
        <f aca="false">J19*(1-Diretrizes!F$5)</f>
        <v>0.0325123582107102</v>
      </c>
      <c r="K20" s="62" t="str">
        <f aca="false">IF(AND(D20&gt;$N$9,D19&lt;$N$9),"OK","NOK")</f>
        <v>NOK</v>
      </c>
      <c r="L20" s="62"/>
      <c r="M20" s="75"/>
      <c r="N20" s="75"/>
      <c r="O20" s="50"/>
      <c r="P20" s="50"/>
      <c r="Q20" s="75"/>
    </row>
    <row r="21" customFormat="false" ht="18.75" hidden="false" customHeight="true" outlineLevel="0" collapsed="false">
      <c r="B21" s="55" t="n">
        <v>19</v>
      </c>
      <c r="C21" s="65" t="n">
        <f aca="false">IF(G20&lt;&gt;0,C20+G20,)</f>
        <v>0</v>
      </c>
      <c r="D21" s="66" t="n">
        <f aca="false">D20*(1+J20)</f>
        <v>12.2932239977931</v>
      </c>
      <c r="E21" s="65" t="n">
        <f aca="false">C21*J21</f>
        <v>0</v>
      </c>
      <c r="F21" s="66" t="n">
        <f aca="false">D21*J21</f>
        <v>0.38968965962623</v>
      </c>
      <c r="G21" s="58" t="n">
        <v>0</v>
      </c>
      <c r="H21" s="67" t="n">
        <f aca="false">IF(G21=0,,G21/C21)</f>
        <v>0</v>
      </c>
      <c r="I21" s="68" t="n">
        <f aca="false">IF(G21=0,,G21-F21)</f>
        <v>0</v>
      </c>
      <c r="J21" s="61" t="n">
        <f aca="false">J20*(1-Diretrizes!F$5)</f>
        <v>0.0316995492554425</v>
      </c>
      <c r="K21" s="62" t="str">
        <f aca="false">IF(AND(D21&gt;$N$9,D20&lt;$N$9),"OK","NOK")</f>
        <v>OK</v>
      </c>
      <c r="L21" s="62"/>
      <c r="M21" s="75"/>
      <c r="N21" s="77"/>
      <c r="O21" s="50"/>
      <c r="P21" s="50"/>
      <c r="Q21" s="75"/>
    </row>
    <row r="22" customFormat="false" ht="15" hidden="false" customHeight="true" outlineLevel="0" collapsed="false">
      <c r="B22" s="55" t="n">
        <v>20</v>
      </c>
      <c r="C22" s="65" t="n">
        <f aca="false">IF(G21&lt;&gt;0,C21+G21,)</f>
        <v>0</v>
      </c>
      <c r="D22" s="66" t="n">
        <f aca="false">D21*(1+J21)</f>
        <v>12.6829136574193</v>
      </c>
      <c r="E22" s="65" t="n">
        <f aca="false">C22*J22</f>
        <v>0</v>
      </c>
      <c r="F22" s="66" t="n">
        <f aca="false">D22*J22</f>
        <v>0.39199158003124</v>
      </c>
      <c r="G22" s="58" t="n">
        <v>0</v>
      </c>
      <c r="H22" s="67" t="n">
        <f aca="false">IF(G22=0,,G22/C22)</f>
        <v>0</v>
      </c>
      <c r="I22" s="68" t="n">
        <f aca="false">IF(G22=0,,G22-F22)</f>
        <v>0</v>
      </c>
      <c r="J22" s="61" t="n">
        <f aca="false">J21*(1-Diretrizes!F$5)</f>
        <v>0.0309070605240564</v>
      </c>
      <c r="K22" s="62" t="str">
        <f aca="false">IF(AND(D22&gt;$N$9,D21&lt;$N$9),"OK","NOK")</f>
        <v>NOK</v>
      </c>
      <c r="L22" s="62"/>
      <c r="M22" s="75"/>
      <c r="N22" s="75"/>
      <c r="O22" s="50"/>
      <c r="P22" s="50"/>
      <c r="Q22" s="75"/>
    </row>
    <row r="23" customFormat="false" ht="15" hidden="false" customHeight="true" outlineLevel="0" collapsed="false">
      <c r="B23" s="55" t="n">
        <v>21</v>
      </c>
      <c r="C23" s="65" t="n">
        <f aca="false">IF(G22&lt;&gt;0,C22+G22,)</f>
        <v>0</v>
      </c>
      <c r="D23" s="66" t="n">
        <f aca="false">D22*(1+J22)</f>
        <v>13.0749052374506</v>
      </c>
      <c r="E23" s="65" t="n">
        <f aca="false">C23*J23</f>
        <v>0</v>
      </c>
      <c r="F23" s="66" t="n">
        <f aca="false">D23*J23</f>
        <v>0.394004215332182</v>
      </c>
      <c r="G23" s="58" t="n">
        <v>0</v>
      </c>
      <c r="H23" s="67" t="n">
        <f aca="false">IF(G23=0,,G23/C23)</f>
        <v>0</v>
      </c>
      <c r="I23" s="68" t="n">
        <f aca="false">IF(G23=0,,G23-F23)</f>
        <v>0</v>
      </c>
      <c r="J23" s="61" t="n">
        <f aca="false">J22*(1-Diretrizes!F$5)</f>
        <v>0.030134384010955</v>
      </c>
      <c r="K23" s="62" t="str">
        <f aca="false">IF(AND(D23&gt;$N$9,D22&lt;$N$9),"OK","NOK")</f>
        <v>NOK</v>
      </c>
      <c r="L23" s="62"/>
      <c r="M23" s="75"/>
      <c r="N23" s="75"/>
      <c r="O23" s="50"/>
      <c r="P23" s="50"/>
      <c r="Q23" s="75"/>
    </row>
    <row r="24" customFormat="false" ht="15" hidden="false" customHeight="true" outlineLevel="0" collapsed="false">
      <c r="B24" s="55" t="n">
        <v>22</v>
      </c>
      <c r="C24" s="65" t="n">
        <f aca="false">IF(G23&lt;&gt;0,C23+G23,)</f>
        <v>0</v>
      </c>
      <c r="D24" s="66" t="n">
        <f aca="false">D23*(1+J23)</f>
        <v>13.4689094527827</v>
      </c>
      <c r="E24" s="65" t="n">
        <f aca="false">C24*J24</f>
        <v>0</v>
      </c>
      <c r="F24" s="66" t="n">
        <f aca="false">D24*J24</f>
        <v>0.395730357417463</v>
      </c>
      <c r="G24" s="58" t="n">
        <v>0</v>
      </c>
      <c r="H24" s="67" t="n">
        <f aca="false">IF(G24=0,,G24/C24)</f>
        <v>0</v>
      </c>
      <c r="I24" s="68" t="n">
        <f aca="false">IF(G24=0,,G24-F24)</f>
        <v>0</v>
      </c>
      <c r="J24" s="61" t="n">
        <f aca="false">J23*(1-Diretrizes!F$5)</f>
        <v>0.0293810244106811</v>
      </c>
      <c r="K24" s="62" t="str">
        <f aca="false">IF(AND(D24&gt;$N$9,D23&lt;$N$9),"OK","NOK")</f>
        <v>NOK</v>
      </c>
      <c r="L24" s="62"/>
      <c r="M24" s="75"/>
      <c r="N24" s="75"/>
      <c r="O24" s="50"/>
      <c r="P24" s="50"/>
      <c r="Q24" s="75"/>
    </row>
    <row r="25" customFormat="false" ht="15" hidden="false" customHeight="true" outlineLevel="0" collapsed="false">
      <c r="B25" s="55" t="n">
        <v>23</v>
      </c>
      <c r="C25" s="65" t="n">
        <f aca="false">IF(G24&lt;&gt;0,C24+G24,)</f>
        <v>0</v>
      </c>
      <c r="D25" s="66" t="n">
        <f aca="false">D24*(1+J24)</f>
        <v>13.8646398102002</v>
      </c>
      <c r="E25" s="65" t="n">
        <f aca="false">C25*J25</f>
        <v>0</v>
      </c>
      <c r="F25" s="66" t="n">
        <f aca="false">D25*J25</f>
        <v>0.397173387691074</v>
      </c>
      <c r="G25" s="58" t="n">
        <v>0</v>
      </c>
      <c r="H25" s="67" t="n">
        <f aca="false">IF(G25=0,,G25/C25)</f>
        <v>0</v>
      </c>
      <c r="I25" s="68" t="n">
        <f aca="false">IF(G25=0,,G25-F25)</f>
        <v>0</v>
      </c>
      <c r="J25" s="61" t="n">
        <f aca="false">J24*(1-Diretrizes!F$5)</f>
        <v>0.0286464988004141</v>
      </c>
      <c r="K25" s="62" t="str">
        <f aca="false">IF(AND(D25&gt;$N$9,D24&lt;$N$9),"OK","NOK")</f>
        <v>NOK</v>
      </c>
      <c r="L25" s="62"/>
      <c r="M25" s="75"/>
      <c r="N25" s="75"/>
      <c r="O25" s="50"/>
      <c r="P25" s="50"/>
      <c r="Q25" s="75"/>
    </row>
    <row r="26" customFormat="false" ht="15" hidden="false" customHeight="true" outlineLevel="0" collapsed="false">
      <c r="B26" s="55" t="n">
        <v>24</v>
      </c>
      <c r="C26" s="65" t="n">
        <f aca="false">IF(G25&lt;&gt;0,C25+G25,)</f>
        <v>0</v>
      </c>
      <c r="D26" s="66" t="n">
        <f aca="false">D25*(1+J25)</f>
        <v>14.2618131978913</v>
      </c>
      <c r="E26" s="65" t="n">
        <f aca="false">C26*J26</f>
        <v>0</v>
      </c>
      <c r="F26" s="66" t="n">
        <f aca="false">D26*J26</f>
        <v>0.398337239298494</v>
      </c>
      <c r="G26" s="58" t="n">
        <v>0</v>
      </c>
      <c r="H26" s="67" t="n">
        <f aca="false">IF(G26=0,,G26/C26)</f>
        <v>0</v>
      </c>
      <c r="I26" s="68" t="n">
        <f aca="false">IF(G26=0,,G26-F26)</f>
        <v>0</v>
      </c>
      <c r="J26" s="61" t="n">
        <f aca="false">J25*(1-Diretrizes!F$5)</f>
        <v>0.0279303363304037</v>
      </c>
      <c r="K26" s="62" t="str">
        <f aca="false">IF(AND(D26&gt;$N$9,D25&lt;$N$9),"OK","NOK")</f>
        <v>NOK</v>
      </c>
      <c r="L26" s="62"/>
      <c r="M26" s="80"/>
      <c r="N26" s="75"/>
      <c r="O26" s="50"/>
      <c r="P26" s="50"/>
      <c r="Q26" s="75"/>
    </row>
    <row r="27" customFormat="false" ht="15" hidden="false" customHeight="true" outlineLevel="0" collapsed="false">
      <c r="B27" s="55" t="n">
        <v>25</v>
      </c>
      <c r="C27" s="65" t="n">
        <f aca="false">IF(G26&lt;&gt;0,C26+G26,)</f>
        <v>0</v>
      </c>
      <c r="D27" s="66" t="n">
        <f aca="false">D26*(1+J26)</f>
        <v>14.6601504371898</v>
      </c>
      <c r="E27" s="65" t="n">
        <f aca="false">C27*J27</f>
        <v>0</v>
      </c>
      <c r="F27" s="66" t="n">
        <f aca="false">D27*J27</f>
        <v>0.399226359055901</v>
      </c>
      <c r="G27" s="58" t="n">
        <v>0</v>
      </c>
      <c r="H27" s="67" t="n">
        <f aca="false">IF(G27=0,,G27/C27)</f>
        <v>0</v>
      </c>
      <c r="I27" s="68" t="n">
        <f aca="false">IF(G27=0,,G27-F27)</f>
        <v>0</v>
      </c>
      <c r="J27" s="61" t="n">
        <f aca="false">J26*(1-Diretrizes!F$5)</f>
        <v>0.0272320779221437</v>
      </c>
      <c r="K27" s="62" t="str">
        <f aca="false">IF(AND(D27&gt;$N$9,D26&lt;$N$9),"OK","NOK")</f>
        <v>NOK</v>
      </c>
      <c r="L27" s="62"/>
      <c r="M27" s="75"/>
      <c r="N27" s="75"/>
      <c r="O27" s="50"/>
      <c r="P27" s="50"/>
      <c r="Q27" s="75"/>
    </row>
    <row r="28" customFormat="false" ht="15" hidden="false" customHeight="true" outlineLevel="0" collapsed="false">
      <c r="B28" s="55" t="n">
        <v>26</v>
      </c>
      <c r="C28" s="65" t="n">
        <f aca="false">IF(G27&lt;&gt;0,C27+G27,)</f>
        <v>0</v>
      </c>
      <c r="D28" s="66" t="n">
        <f aca="false">D27*(1+J27)</f>
        <v>15.0593767962457</v>
      </c>
      <c r="E28" s="65" t="n">
        <f aca="false">C28*J28</f>
        <v>0</v>
      </c>
      <c r="F28" s="66" t="n">
        <f aca="false">D28*J28</f>
        <v>0.399845669314928</v>
      </c>
      <c r="G28" s="58" t="n">
        <v>0</v>
      </c>
      <c r="H28" s="67" t="n">
        <f aca="false">IF(G28=0,,G28/C28)</f>
        <v>0</v>
      </c>
      <c r="I28" s="68" t="n">
        <f aca="false">IF(G28=0,,G28-F28)</f>
        <v>0</v>
      </c>
      <c r="J28" s="61" t="n">
        <f aca="false">J27*(1-Diretrizes!F$5)</f>
        <v>0.0265512759740901</v>
      </c>
      <c r="K28" s="62" t="str">
        <f aca="false">IF(AND(D28&gt;$N$9,D27&lt;$N$9),"OK","NOK")</f>
        <v>NOK</v>
      </c>
      <c r="L28" s="62"/>
      <c r="M28" s="75"/>
      <c r="N28" s="75"/>
      <c r="O28" s="50"/>
      <c r="P28" s="50"/>
      <c r="Q28" s="75"/>
    </row>
    <row r="29" customFormat="false" ht="15" hidden="false" customHeight="true" outlineLevel="0" collapsed="false">
      <c r="B29" s="55" t="n">
        <v>27</v>
      </c>
      <c r="C29" s="65" t="n">
        <f aca="false">IF(G28&lt;&gt;0,C28+G28,)</f>
        <v>0</v>
      </c>
      <c r="D29" s="66" t="n">
        <f aca="false">D28*(1+J28)</f>
        <v>15.4592224655606</v>
      </c>
      <c r="E29" s="65" t="n">
        <f aca="false">C29*J29</f>
        <v>0</v>
      </c>
      <c r="F29" s="66" t="n">
        <f aca="false">D29*J29</f>
        <v>0.400200529977253</v>
      </c>
      <c r="G29" s="58" t="n">
        <v>0</v>
      </c>
      <c r="H29" s="67" t="n">
        <f aca="false">IF(G29=0,,G29/C29)</f>
        <v>0</v>
      </c>
      <c r="I29" s="68" t="n">
        <f aca="false">IF(G29=0,,G29-F29)</f>
        <v>0</v>
      </c>
      <c r="J29" s="61" t="n">
        <f aca="false">J28*(1-Diretrizes!F$5)</f>
        <v>0.0258874940747378</v>
      </c>
      <c r="K29" s="62" t="str">
        <f aca="false">IF(AND(D29&gt;$N$9,D28&lt;$N$9),"OK","NOK")</f>
        <v>NOK</v>
      </c>
      <c r="L29" s="62"/>
      <c r="M29" s="75"/>
      <c r="N29" s="77"/>
      <c r="O29" s="50"/>
      <c r="P29" s="50"/>
      <c r="Q29" s="75"/>
    </row>
    <row r="30" customFormat="false" ht="15" hidden="false" customHeight="true" outlineLevel="0" collapsed="false">
      <c r="B30" s="55" t="n">
        <v>28</v>
      </c>
      <c r="C30" s="65" t="n">
        <f aca="false">IF(G29&lt;&gt;0,C29+G29,)</f>
        <v>0</v>
      </c>
      <c r="D30" s="66" t="n">
        <f aca="false">D29*(1+J29)</f>
        <v>15.8594229955379</v>
      </c>
      <c r="E30" s="65" t="n">
        <f aca="false">C30*J30</f>
        <v>0</v>
      </c>
      <c r="F30" s="66" t="n">
        <f aca="false">D30*J30</f>
        <v>0.400296700855104</v>
      </c>
      <c r="G30" s="58" t="n">
        <v>0</v>
      </c>
      <c r="H30" s="67" t="n">
        <f aca="false">IF(G30=0,,G30/C30)</f>
        <v>0</v>
      </c>
      <c r="I30" s="68" t="n">
        <f aca="false">IF(G30=0,,G30-F30)</f>
        <v>0</v>
      </c>
      <c r="J30" s="61" t="n">
        <f aca="false">J29*(1-Diretrizes!F$5)</f>
        <v>0.0252403067228694</v>
      </c>
      <c r="K30" s="62" t="str">
        <f aca="false">IF(AND(D30&gt;$N$9,D29&lt;$N$9),"OK","NOK")</f>
        <v>NOK</v>
      </c>
      <c r="L30" s="62"/>
      <c r="M30" s="75"/>
      <c r="N30" s="75"/>
      <c r="O30" s="50"/>
      <c r="P30" s="50"/>
      <c r="Q30" s="75"/>
    </row>
    <row r="31" customFormat="false" ht="15" hidden="false" customHeight="true" outlineLevel="0" collapsed="false">
      <c r="B31" s="55" t="n">
        <v>29</v>
      </c>
      <c r="C31" s="65" t="n">
        <f aca="false">IF(G30&lt;&gt;0,C30+G30,)</f>
        <v>0</v>
      </c>
      <c r="D31" s="66" t="n">
        <f aca="false">D30*(1+J30)</f>
        <v>16.259719696393</v>
      </c>
      <c r="E31" s="65" t="n">
        <f aca="false">C31*J31</f>
        <v>0</v>
      </c>
      <c r="F31" s="66" t="n">
        <f aca="false">D31*J31</f>
        <v>0.400140304555717</v>
      </c>
      <c r="G31" s="58" t="n">
        <v>0</v>
      </c>
      <c r="H31" s="67" t="n">
        <f aca="false">IF(G31=0,,G31/C31)</f>
        <v>0</v>
      </c>
      <c r="I31" s="68" t="n">
        <f aca="false">IF(G31=0,,G31-F31)</f>
        <v>0</v>
      </c>
      <c r="J31" s="61" t="n">
        <f aca="false">J30*(1-Diretrizes!F$5)</f>
        <v>0.0246092990547976</v>
      </c>
      <c r="K31" s="62" t="str">
        <f aca="false">IF(AND(D31&gt;$N$9,D30&lt;$N$9),"OK","NOK")</f>
        <v>NOK</v>
      </c>
      <c r="L31" s="62"/>
      <c r="M31" s="75"/>
      <c r="N31" s="75"/>
      <c r="O31" s="50"/>
      <c r="P31" s="50"/>
      <c r="Q31" s="75"/>
    </row>
    <row r="32" customFormat="false" ht="15.75" hidden="false" customHeight="false" outlineLevel="0" collapsed="false">
      <c r="B32" s="55" t="n">
        <v>30</v>
      </c>
      <c r="C32" s="65" t="n">
        <f aca="false">IF(G31&lt;&gt;0,C31+G31,)</f>
        <v>0</v>
      </c>
      <c r="D32" s="66" t="n">
        <f aca="false">D31*(1+J31)</f>
        <v>16.6598600009487</v>
      </c>
      <c r="E32" s="65" t="n">
        <f aca="false">C32*J32</f>
        <v>0</v>
      </c>
      <c r="F32" s="66" t="n">
        <f aca="false">D32*J32</f>
        <v>0.399737790050047</v>
      </c>
      <c r="G32" s="58" t="n">
        <v>0</v>
      </c>
      <c r="H32" s="67" t="n">
        <f aca="false">IF(G32=0,,G32/C32)</f>
        <v>0</v>
      </c>
      <c r="I32" s="68" t="n">
        <f aca="false">IF(G32=0,,G32-F32)</f>
        <v>0</v>
      </c>
      <c r="J32" s="61" t="n">
        <f aca="false">J31*(1-Diretrizes!F$5)</f>
        <v>0.0239940665784277</v>
      </c>
      <c r="K32" s="62" t="str">
        <f aca="false">IF(AND(D32&gt;$N$9,D31&lt;$N$9),"OK","NOK")</f>
        <v>NOK</v>
      </c>
      <c r="L32" s="62"/>
      <c r="M32" s="75"/>
      <c r="N32" s="75"/>
      <c r="O32" s="50"/>
      <c r="P32" s="50"/>
      <c r="Q32" s="75"/>
    </row>
    <row r="33" customFormat="false" ht="15.75" hidden="false" customHeight="false" outlineLevel="0" collapsed="false">
      <c r="B33" s="55" t="n">
        <v>31</v>
      </c>
      <c r="C33" s="65" t="n">
        <f aca="false">IF(G32&lt;&gt;0,C32+G32,)</f>
        <v>0</v>
      </c>
      <c r="D33" s="66" t="n">
        <f aca="false">D32*(1+J32)</f>
        <v>17.0595977909987</v>
      </c>
      <c r="E33" s="65" t="n">
        <f aca="false">C33*J33</f>
        <v>0</v>
      </c>
      <c r="F33" s="66" t="n">
        <f aca="false">D33*J33</f>
        <v>0.399095897068461</v>
      </c>
      <c r="G33" s="58" t="n">
        <v>0</v>
      </c>
      <c r="H33" s="67" t="n">
        <f aca="false">IF(G33=0,,G33/C33)</f>
        <v>0</v>
      </c>
      <c r="I33" s="68" t="n">
        <f aca="false">IF(G33=0,,G33-F33)</f>
        <v>0</v>
      </c>
      <c r="J33" s="61" t="n">
        <f aca="false">J32*(1-Diretrizes!F$5)</f>
        <v>0.023394214913967</v>
      </c>
      <c r="K33" s="62" t="str">
        <f aca="false">IF(AND(D33&gt;$N$9,D32&lt;$N$9),"OK","NOK")</f>
        <v>NOK</v>
      </c>
      <c r="L33" s="62"/>
      <c r="M33" s="80"/>
      <c r="N33" s="75"/>
      <c r="O33" s="50"/>
      <c r="P33" s="50"/>
      <c r="Q33" s="75"/>
    </row>
    <row r="34" customFormat="false" ht="15.75" hidden="false" customHeight="false" outlineLevel="0" collapsed="false">
      <c r="B34" s="55" t="n">
        <v>32</v>
      </c>
      <c r="C34" s="65" t="n">
        <f aca="false">IF(G33&lt;&gt;0,C33+G33,)</f>
        <v>0</v>
      </c>
      <c r="D34" s="66" t="n">
        <f aca="false">D33*(1+J33)</f>
        <v>17.4586936880672</v>
      </c>
      <c r="E34" s="65" t="n">
        <f aca="false">C34*J34</f>
        <v>0</v>
      </c>
      <c r="F34" s="66" t="n">
        <f aca="false">D34*J34</f>
        <v>0.398221621449368</v>
      </c>
      <c r="G34" s="58" t="n">
        <v>0</v>
      </c>
      <c r="H34" s="67" t="n">
        <f aca="false">IF(G34=0,,G34/C34)</f>
        <v>0</v>
      </c>
      <c r="I34" s="68" t="n">
        <f aca="false">IF(G34=0,,G34-F34)</f>
        <v>0</v>
      </c>
      <c r="J34" s="61" t="n">
        <f aca="false">J33*(1-Diretrizes!F$5)</f>
        <v>0.0228093595411178</v>
      </c>
      <c r="K34" s="62" t="str">
        <f aca="false">IF(AND(D34&gt;$N$9,D33&lt;$N$9),"OK","NOK")</f>
        <v>NOK</v>
      </c>
      <c r="L34" s="62"/>
      <c r="M34" s="75"/>
      <c r="N34" s="75"/>
      <c r="O34" s="50"/>
      <c r="P34" s="50"/>
      <c r="Q34" s="75"/>
    </row>
    <row r="35" customFormat="false" ht="15.75" hidden="false" customHeight="false" outlineLevel="0" collapsed="false">
      <c r="B35" s="55" t="n">
        <v>33</v>
      </c>
      <c r="C35" s="65" t="n">
        <f aca="false">IF(G34&lt;&gt;0,C34+G34,)</f>
        <v>0</v>
      </c>
      <c r="D35" s="66" t="n">
        <f aca="false">D34*(1+J34)</f>
        <v>17.8569153095166</v>
      </c>
      <c r="E35" s="65" t="n">
        <f aca="false">C35*J35</f>
        <v>0</v>
      </c>
      <c r="F35" s="66" t="n">
        <f aca="false">D35*J35</f>
        <v>0.397122181550303</v>
      </c>
      <c r="G35" s="58" t="n">
        <v>0</v>
      </c>
      <c r="H35" s="67" t="n">
        <f aca="false">IF(G35=0,,G35/C35)</f>
        <v>0</v>
      </c>
      <c r="I35" s="68" t="n">
        <f aca="false">IF(G35=0,,G35-F35)</f>
        <v>0</v>
      </c>
      <c r="J35" s="61" t="n">
        <f aca="false">J34*(1-Diretrizes!F$5)</f>
        <v>0.0222391255525899</v>
      </c>
      <c r="K35" s="62" t="str">
        <f aca="false">IF(AND(D35&gt;$N$9,D34&lt;$N$9),"OK","NOK")</f>
        <v>NOK</v>
      </c>
      <c r="L35" s="62"/>
      <c r="M35" s="75"/>
      <c r="N35" s="75"/>
      <c r="O35" s="50"/>
      <c r="P35" s="50"/>
      <c r="Q35" s="75"/>
    </row>
    <row r="36" customFormat="false" ht="15.75" hidden="false" customHeight="false" outlineLevel="0" collapsed="false">
      <c r="B36" s="55" t="n">
        <v>34</v>
      </c>
      <c r="C36" s="65" t="n">
        <f aca="false">IF(G35&lt;&gt;0,C35+G35,)</f>
        <v>0</v>
      </c>
      <c r="D36" s="66" t="n">
        <f aca="false">D35*(1+J35)</f>
        <v>18.2540374910669</v>
      </c>
      <c r="E36" s="65" t="n">
        <f aca="false">C36*J36</f>
        <v>0</v>
      </c>
      <c r="F36" s="66" t="n">
        <f aca="false">D36*J36</f>
        <v>0.39580498581538</v>
      </c>
      <c r="G36" s="58" t="n">
        <v>0</v>
      </c>
      <c r="H36" s="67" t="n">
        <f aca="false">IF(G36=0,,G36/C36)</f>
        <v>0</v>
      </c>
      <c r="I36" s="68" t="n">
        <f aca="false">IF(G36=0,,G36-F36)</f>
        <v>0</v>
      </c>
      <c r="J36" s="61" t="n">
        <f aca="false">J35*(1-Diretrizes!F$5)</f>
        <v>0.0216831474137751</v>
      </c>
      <c r="K36" s="62" t="str">
        <f aca="false">IF(AND(D36&gt;$N$9,D35&lt;$N$9),"OK","NOK")</f>
        <v>NOK</v>
      </c>
      <c r="L36" s="62"/>
      <c r="M36" s="75"/>
      <c r="N36" s="77"/>
      <c r="O36" s="50"/>
      <c r="P36" s="50"/>
      <c r="Q36" s="75"/>
    </row>
    <row r="37" customFormat="false" ht="15.75" hidden="false" customHeight="false" outlineLevel="0" collapsed="false">
      <c r="B37" s="55" t="n">
        <v>35</v>
      </c>
      <c r="C37" s="65" t="n">
        <f aca="false">IF(G36&lt;&gt;0,C36+G36,)</f>
        <v>0</v>
      </c>
      <c r="D37" s="66" t="n">
        <f aca="false">D36*(1+J36)</f>
        <v>18.6498424768822</v>
      </c>
      <c r="E37" s="65" t="n">
        <f aca="false">C37*J37</f>
        <v>0</v>
      </c>
      <c r="F37" s="66" t="n">
        <f aca="false">D37*J37</f>
        <v>0.394277601578174</v>
      </c>
      <c r="G37" s="58" t="n">
        <v>0</v>
      </c>
      <c r="H37" s="67" t="n">
        <f aca="false">IF(G37=0,,G37/C37)</f>
        <v>0</v>
      </c>
      <c r="I37" s="68" t="n">
        <f aca="false">IF(G37=0,,G37-F37)</f>
        <v>0</v>
      </c>
      <c r="J37" s="61" t="n">
        <f aca="false">J36*(1-Diretrizes!F$5)</f>
        <v>0.0211410687284307</v>
      </c>
      <c r="K37" s="62" t="str">
        <f aca="false">IF(AND(D37&gt;$N$9,D36&lt;$N$9),"OK","NOK")</f>
        <v>NOK</v>
      </c>
      <c r="L37" s="62"/>
      <c r="M37" s="75"/>
      <c r="N37" s="75"/>
      <c r="O37" s="50"/>
      <c r="P37" s="50"/>
      <c r="Q37" s="75"/>
    </row>
    <row r="38" customFormat="false" ht="15.75" hidden="false" customHeight="false" outlineLevel="0" collapsed="false">
      <c r="B38" s="55" t="n">
        <v>36</v>
      </c>
      <c r="C38" s="65" t="n">
        <f aca="false">IF(G37&lt;&gt;0,C37+G37,)</f>
        <v>0</v>
      </c>
      <c r="D38" s="66" t="n">
        <f aca="false">D37*(1+J37)</f>
        <v>19.0441200784604</v>
      </c>
      <c r="E38" s="65" t="n">
        <f aca="false">C38*J38</f>
        <v>0</v>
      </c>
      <c r="F38" s="66" t="n">
        <f aca="false">D38*J38</f>
        <v>0.392547725164939</v>
      </c>
      <c r="G38" s="58" t="n">
        <v>0</v>
      </c>
      <c r="H38" s="67" t="n">
        <f aca="false">IF(G38=0,,G38/C38)</f>
        <v>0</v>
      </c>
      <c r="I38" s="68" t="n">
        <f aca="false">IF(G38=0,,G38-F38)</f>
        <v>0</v>
      </c>
      <c r="J38" s="61" t="n">
        <f aca="false">J37*(1-Diretrizes!F$5)</f>
        <v>0.02061254201022</v>
      </c>
      <c r="K38" s="62" t="str">
        <f aca="false">IF(AND(D38&gt;$N$9,D37&lt;$N$9),"OK","NOK")</f>
        <v>NOK</v>
      </c>
      <c r="L38" s="62"/>
      <c r="M38" s="75"/>
      <c r="N38" s="75"/>
      <c r="O38" s="50"/>
      <c r="P38" s="50"/>
      <c r="Q38" s="75"/>
    </row>
    <row r="39" customFormat="false" ht="15.75" hidden="false" customHeight="false" outlineLevel="0" collapsed="false">
      <c r="B39" s="55" t="n">
        <v>37</v>
      </c>
      <c r="C39" s="65" t="n">
        <f aca="false">IF(G38&lt;&gt;0,C38+G38,)</f>
        <v>0</v>
      </c>
      <c r="D39" s="66" t="n">
        <f aca="false">D38*(1+J38)</f>
        <v>19.4366678036254</v>
      </c>
      <c r="E39" s="65" t="n">
        <f aca="false">C39*J39</f>
        <v>0</v>
      </c>
      <c r="F39" s="66" t="n">
        <f aca="false">D39*J39</f>
        <v>0.390623153349895</v>
      </c>
      <c r="G39" s="58" t="n">
        <v>0</v>
      </c>
      <c r="H39" s="67" t="n">
        <f aca="false">IF(G39=0,,G39/C39)</f>
        <v>0</v>
      </c>
      <c r="I39" s="68" t="n">
        <f aca="false">IF(G39=0,,G39-F39)</f>
        <v>0</v>
      </c>
      <c r="J39" s="61" t="n">
        <f aca="false">J38*(1-Diretrizes!F$5)</f>
        <v>0.0200972284599645</v>
      </c>
      <c r="K39" s="62" t="str">
        <f aca="false">IF(AND(D39&gt;$N$9,D38&lt;$N$9),"OK","NOK")</f>
        <v>NOK</v>
      </c>
      <c r="L39" s="62"/>
      <c r="M39" s="75"/>
      <c r="N39" s="75"/>
      <c r="O39" s="50"/>
      <c r="P39" s="50"/>
      <c r="Q39" s="75"/>
    </row>
    <row r="40" customFormat="false" ht="15.75" hidden="false" customHeight="false" outlineLevel="0" collapsed="false">
      <c r="B40" s="55" t="n">
        <v>38</v>
      </c>
      <c r="C40" s="65" t="n">
        <f aca="false">IF(G39&lt;&gt;0,C39+G39,)</f>
        <v>0</v>
      </c>
      <c r="D40" s="66" t="n">
        <f aca="false">D39*(1+J39)</f>
        <v>19.8272909569752</v>
      </c>
      <c r="E40" s="65" t="n">
        <f aca="false">C40*J40</f>
        <v>0</v>
      </c>
      <c r="F40" s="66" t="n">
        <f aca="false">D40*J40</f>
        <v>0.388511756201907</v>
      </c>
      <c r="G40" s="58" t="n">
        <v>0</v>
      </c>
      <c r="H40" s="67" t="n">
        <f aca="false">IF(G40=0,,G40/C40)</f>
        <v>0</v>
      </c>
      <c r="I40" s="68" t="n">
        <f aca="false">IF(G40=0,,G40-F40)</f>
        <v>0</v>
      </c>
      <c r="J40" s="61" t="n">
        <f aca="false">J39*(1-Diretrizes!F$5)</f>
        <v>0.0195947977484654</v>
      </c>
      <c r="K40" s="62" t="str">
        <f aca="false">IF(AND(D40&gt;$N$9,D39&lt;$N$9),"OK","NOK")</f>
        <v>NOK</v>
      </c>
      <c r="L40" s="62"/>
      <c r="M40" s="75"/>
      <c r="N40" s="75"/>
      <c r="O40" s="50"/>
      <c r="P40" s="50"/>
      <c r="Q40" s="75"/>
    </row>
    <row r="41" customFormat="false" ht="15.75" hidden="false" customHeight="false" outlineLevel="0" collapsed="false">
      <c r="B41" s="55" t="n">
        <v>39</v>
      </c>
      <c r="C41" s="65" t="n">
        <f aca="false">IF(G40&lt;&gt;0,C40+G40,)</f>
        <v>0</v>
      </c>
      <c r="D41" s="66" t="n">
        <f aca="false">D40*(1+J40)</f>
        <v>20.2158027131772</v>
      </c>
      <c r="E41" s="65" t="n">
        <f aca="false">C41*J41</f>
        <v>0</v>
      </c>
      <c r="F41" s="66" t="n">
        <f aca="false">D41*J41</f>
        <v>0.386221451350393</v>
      </c>
      <c r="G41" s="58" t="n">
        <v>0</v>
      </c>
      <c r="H41" s="67" t="n">
        <f aca="false">IF(G41=0,,G41/C41)</f>
        <v>0</v>
      </c>
      <c r="I41" s="68" t="n">
        <f aca="false">IF(G41=0,,G41-F41)</f>
        <v>0</v>
      </c>
      <c r="J41" s="61" t="n">
        <f aca="false">J40*(1-Diretrizes!F$5)</f>
        <v>0.0191049278047537</v>
      </c>
      <c r="K41" s="62" t="str">
        <f aca="false">IF(AND(D41&gt;$N$9,D40&lt;$N$9),"OK","NOK")</f>
        <v>NOK</v>
      </c>
      <c r="L41" s="62"/>
      <c r="M41" s="75"/>
      <c r="N41" s="75"/>
      <c r="O41" s="50"/>
      <c r="P41" s="50"/>
      <c r="Q41" s="75"/>
    </row>
    <row r="42" customFormat="false" ht="15.75" hidden="false" customHeight="false" outlineLevel="0" collapsed="false">
      <c r="B42" s="55" t="n">
        <v>40</v>
      </c>
      <c r="C42" s="65" t="n">
        <f aca="false">IF(G41&lt;&gt;0,C41+G41,)</f>
        <v>0</v>
      </c>
      <c r="D42" s="66" t="n">
        <f aca="false">D41*(1+J41)</f>
        <v>20.6020241645275</v>
      </c>
      <c r="E42" s="65" t="n">
        <f aca="false">C42*J42</f>
        <v>0</v>
      </c>
      <c r="F42" s="66" t="n">
        <f aca="false">D42*J42</f>
        <v>0.383760179687714</v>
      </c>
      <c r="G42" s="58" t="n">
        <v>0</v>
      </c>
      <c r="H42" s="67" t="n">
        <f aca="false">IF(G42=0,,G42/C42)</f>
        <v>0</v>
      </c>
      <c r="I42" s="68" t="n">
        <f aca="false">IF(G42=0,,G42-F42)</f>
        <v>0</v>
      </c>
      <c r="J42" s="61" t="n">
        <f aca="false">J41*(1-Diretrizes!F$5)</f>
        <v>0.0186273046096349</v>
      </c>
      <c r="K42" s="62" t="str">
        <f aca="false">IF(AND(D42&gt;$N$9,D41&lt;$N$9),"OK","NOK")</f>
        <v>NOK</v>
      </c>
      <c r="L42" s="62"/>
      <c r="M42" s="75"/>
      <c r="N42" s="75"/>
      <c r="O42" s="50"/>
      <c r="P42" s="50"/>
      <c r="Q42" s="75"/>
    </row>
    <row r="43" customFormat="false" ht="15.75" hidden="false" customHeight="false" outlineLevel="0" collapsed="false">
      <c r="B43" s="55" t="n">
        <v>41</v>
      </c>
      <c r="C43" s="65" t="n">
        <f aca="false">IF(G42&lt;&gt;0,C42+G42,)</f>
        <v>0</v>
      </c>
      <c r="D43" s="66" t="n">
        <f aca="false">D42*(1+J42)</f>
        <v>20.9857843442153</v>
      </c>
      <c r="E43" s="65" t="n">
        <f aca="false">C43*J43</f>
        <v>0</v>
      </c>
      <c r="F43" s="66" t="n">
        <f aca="false">D43*J43</f>
        <v>0.381135882515509</v>
      </c>
      <c r="G43" s="58" t="n">
        <v>0</v>
      </c>
      <c r="H43" s="67" t="n">
        <f aca="false">IF(G43=0,,G43/C43)</f>
        <v>0</v>
      </c>
      <c r="I43" s="68" t="n">
        <f aca="false">IF(G43=0,,G43-F43)</f>
        <v>0</v>
      </c>
      <c r="J43" s="61" t="n">
        <f aca="false">J42*(1-Diretrizes!F$5)</f>
        <v>0.018161621994394</v>
      </c>
      <c r="K43" s="62" t="str">
        <f aca="false">IF(AND(D43&gt;$N$9,D42&lt;$N$9),"OK","NOK")</f>
        <v>NOK</v>
      </c>
      <c r="L43" s="62"/>
      <c r="M43" s="75"/>
      <c r="N43" s="75"/>
      <c r="O43" s="50"/>
      <c r="P43" s="50"/>
      <c r="Q43" s="75"/>
    </row>
    <row r="44" customFormat="false" ht="15.75" hidden="false" customHeight="false" outlineLevel="0" collapsed="false">
      <c r="B44" s="55" t="n">
        <v>42</v>
      </c>
      <c r="C44" s="65" t="n">
        <f aca="false">IF(G43&lt;&gt;0,C43+G43,)</f>
        <v>0</v>
      </c>
      <c r="D44" s="66" t="n">
        <f aca="false">D43*(1+J43)</f>
        <v>21.3669202267308</v>
      </c>
      <c r="E44" s="65" t="n">
        <f aca="false">C44*J44</f>
        <v>0</v>
      </c>
      <c r="F44" s="66" t="n">
        <f aca="false">D44*J44</f>
        <v>0.3783564801337</v>
      </c>
      <c r="G44" s="58" t="n">
        <v>0</v>
      </c>
      <c r="H44" s="67" t="n">
        <f aca="false">IF(G44=0,,G44/C44)</f>
        <v>0</v>
      </c>
      <c r="I44" s="68" t="n">
        <f aca="false">IF(G44=0,,G44-F44)</f>
        <v>0</v>
      </c>
      <c r="J44" s="61" t="n">
        <f aca="false">J43*(1-Diretrizes!F$5)</f>
        <v>0.0177075814445342</v>
      </c>
      <c r="K44" s="62" t="str">
        <f aca="false">IF(AND(D44&gt;$N$9,D43&lt;$N$9),"OK","NOK")</f>
        <v>NOK</v>
      </c>
      <c r="L44" s="62"/>
      <c r="M44" s="75"/>
      <c r="N44" s="75"/>
      <c r="O44" s="50"/>
      <c r="P44" s="50"/>
      <c r="Q44" s="75"/>
    </row>
    <row r="45" customFormat="false" ht="15.75" hidden="false" customHeight="false" outlineLevel="0" collapsed="false">
      <c r="B45" s="55" t="n">
        <v>43</v>
      </c>
      <c r="C45" s="65" t="n">
        <f aca="false">IF(G44&lt;&gt;0,C44+G44,)</f>
        <v>0</v>
      </c>
      <c r="D45" s="66" t="n">
        <f aca="false">D44*(1+J44)</f>
        <v>21.7452767068645</v>
      </c>
      <c r="E45" s="65" t="n">
        <f aca="false">C45*J45</f>
        <v>0</v>
      </c>
      <c r="F45" s="66" t="n">
        <f aca="false">D45*J45</f>
        <v>0.375429851862716</v>
      </c>
      <c r="G45" s="58" t="n">
        <v>0</v>
      </c>
      <c r="H45" s="67" t="n">
        <f aca="false">IF(G45=0,,G45/C45)</f>
        <v>0</v>
      </c>
      <c r="I45" s="68" t="n">
        <f aca="false">IF(G45=0,,G45-F45)</f>
        <v>0</v>
      </c>
      <c r="J45" s="61" t="n">
        <f aca="false">J44*(1-Diretrizes!F$5)</f>
        <v>0.0172648919084208</v>
      </c>
      <c r="K45" s="62" t="str">
        <f aca="false">IF(AND(D45&gt;$N$9,D44&lt;$N$9),"OK","NOK")</f>
        <v>NOK</v>
      </c>
      <c r="L45" s="62"/>
      <c r="M45" s="75"/>
      <c r="N45" s="75"/>
      <c r="O45" s="50"/>
      <c r="P45" s="50"/>
      <c r="Q45" s="75"/>
    </row>
    <row r="46" customFormat="false" ht="15.75" hidden="false" customHeight="false" outlineLevel="0" collapsed="false">
      <c r="B46" s="55" t="n">
        <v>44</v>
      </c>
      <c r="C46" s="65" t="n">
        <f aca="false">IF(G45&lt;&gt;0,C45+G45,)</f>
        <v>0</v>
      </c>
      <c r="D46" s="66" t="n">
        <f aca="false">D45*(1+J45)</f>
        <v>22.1207065587272</v>
      </c>
      <c r="E46" s="65" t="n">
        <f aca="false">C46*J46</f>
        <v>0</v>
      </c>
      <c r="F46" s="66" t="n">
        <f aca="false">D46*J46</f>
        <v>0.372363817482462</v>
      </c>
      <c r="G46" s="58" t="n">
        <v>0</v>
      </c>
      <c r="H46" s="67" t="n">
        <f aca="false">IF(G46=0,,G46/C46)</f>
        <v>0</v>
      </c>
      <c r="I46" s="68" t="n">
        <f aca="false">IF(G46=0,,G46-F46)</f>
        <v>0</v>
      </c>
      <c r="J46" s="61" t="n">
        <f aca="false">J45*(1-Diretrizes!F$5)</f>
        <v>0.0168332696107103</v>
      </c>
      <c r="K46" s="62" t="str">
        <f aca="false">IF(AND(D46&gt;$N$9,D45&lt;$N$9),"OK","NOK")</f>
        <v>NOK</v>
      </c>
      <c r="L46" s="62"/>
      <c r="M46" s="75"/>
      <c r="N46" s="75"/>
      <c r="O46" s="50"/>
      <c r="P46" s="50"/>
      <c r="Q46" s="75"/>
    </row>
    <row r="47" customFormat="false" ht="15.75" hidden="false" customHeight="false" outlineLevel="0" collapsed="false">
      <c r="B47" s="55" t="n">
        <v>45</v>
      </c>
      <c r="C47" s="65" t="n">
        <f aca="false">IF(G46&lt;&gt;0,C46+G46,)</f>
        <v>0</v>
      </c>
      <c r="D47" s="66" t="n">
        <f aca="false">D46*(1+J46)</f>
        <v>22.4930703762096</v>
      </c>
      <c r="E47" s="65" t="n">
        <f aca="false">C47*J47</f>
        <v>0</v>
      </c>
      <c r="F47" s="66" t="n">
        <f aca="false">D47*J47</f>
        <v>0.369166120065032</v>
      </c>
      <c r="G47" s="58" t="n">
        <v>0</v>
      </c>
      <c r="H47" s="67" t="n">
        <f aca="false">IF(G47=0,,G47/C47)</f>
        <v>0</v>
      </c>
      <c r="I47" s="68" t="n">
        <f aca="false">IF(G47=0,,G47-F47)</f>
        <v>0</v>
      </c>
      <c r="J47" s="61" t="n">
        <f aca="false">J46*(1-Diretrizes!F$5)</f>
        <v>0.0164124378704425</v>
      </c>
      <c r="K47" s="62" t="str">
        <f aca="false">IF(AND(D47&gt;$N$9,D46&lt;$N$9),"OK","NOK")</f>
        <v>NOK</v>
      </c>
      <c r="L47" s="62"/>
      <c r="M47" s="75"/>
      <c r="N47" s="75"/>
      <c r="O47" s="50"/>
      <c r="P47" s="50"/>
      <c r="Q47" s="75"/>
    </row>
    <row r="48" customFormat="false" ht="15.75" hidden="false" customHeight="false" outlineLevel="0" collapsed="false">
      <c r="B48" s="55" t="n">
        <v>46</v>
      </c>
      <c r="C48" s="65" t="n">
        <f aca="false">IF(G47&lt;&gt;0,C47+G47,)</f>
        <v>0</v>
      </c>
      <c r="D48" s="66" t="n">
        <f aca="false">D47*(1+J47)</f>
        <v>22.8622364962747</v>
      </c>
      <c r="E48" s="65" t="n">
        <f aca="false">C48*J48</f>
        <v>0</v>
      </c>
      <c r="F48" s="66" t="n">
        <f aca="false">D48*J48</f>
        <v>0.365844410172611</v>
      </c>
      <c r="G48" s="58" t="n">
        <v>0</v>
      </c>
      <c r="H48" s="67" t="n">
        <f aca="false">IF(G48=0,,G48/C48)</f>
        <v>0</v>
      </c>
      <c r="I48" s="68" t="n">
        <f aca="false">IF(G48=0,,G48-F48)</f>
        <v>0</v>
      </c>
      <c r="J48" s="61" t="n">
        <f aca="false">J47*(1-Diretrizes!F$5)</f>
        <v>0.0160021269236815</v>
      </c>
      <c r="K48" s="62" t="str">
        <f aca="false">IF(AND(D48&gt;$N$9,D47&lt;$N$9),"OK","NOK")</f>
        <v>NOK</v>
      </c>
      <c r="L48" s="62"/>
      <c r="M48" s="75"/>
      <c r="N48" s="75"/>
      <c r="O48" s="50"/>
      <c r="P48" s="50"/>
      <c r="Q48" s="75"/>
    </row>
    <row r="49" customFormat="false" ht="15.75" hidden="false" customHeight="false" outlineLevel="0" collapsed="false">
      <c r="B49" s="55" t="n">
        <v>47</v>
      </c>
      <c r="C49" s="65" t="n">
        <f aca="false">IF(G48&lt;&gt;0,C48+G48,)</f>
        <v>0</v>
      </c>
      <c r="D49" s="66" t="n">
        <f aca="false">D48*(1+J48)</f>
        <v>23.2280809064473</v>
      </c>
      <c r="E49" s="65" t="n">
        <f aca="false">C49*J49</f>
        <v>0</v>
      </c>
      <c r="F49" s="66" t="n">
        <f aca="false">D49*J49</f>
        <v>0.362406231387048</v>
      </c>
      <c r="G49" s="58" t="n">
        <v>0</v>
      </c>
      <c r="H49" s="67" t="n">
        <f aca="false">IF(G49=0,,G49/C49)</f>
        <v>0</v>
      </c>
      <c r="I49" s="68" t="n">
        <f aca="false">IF(G49=0,,G49-F49)</f>
        <v>0</v>
      </c>
      <c r="J49" s="61" t="n">
        <f aca="false">J48*(1-Diretrizes!F$5)</f>
        <v>0.0156020737505894</v>
      </c>
      <c r="K49" s="62" t="str">
        <f aca="false">IF(AND(D49&gt;$N$9,D48&lt;$N$9),"OK","NOK")</f>
        <v>NOK</v>
      </c>
      <c r="L49" s="62"/>
      <c r="M49" s="75"/>
      <c r="N49" s="75"/>
      <c r="O49" s="50"/>
      <c r="P49" s="50"/>
      <c r="Q49" s="75"/>
    </row>
    <row r="50" customFormat="false" ht="15.75" hidden="false" customHeight="false" outlineLevel="0" collapsed="false">
      <c r="B50" s="55" t="n">
        <v>48</v>
      </c>
      <c r="C50" s="65" t="n">
        <f aca="false">IF(G49&lt;&gt;0,C49+G49,)</f>
        <v>0</v>
      </c>
      <c r="D50" s="66" t="n">
        <f aca="false">D49*(1+J49)</f>
        <v>23.5904871378343</v>
      </c>
      <c r="E50" s="65" t="n">
        <f aca="false">C50*J50</f>
        <v>0</v>
      </c>
      <c r="F50" s="66" t="n">
        <f aca="false">D50*J50</f>
        <v>0.358859007133402</v>
      </c>
      <c r="G50" s="58" t="n">
        <v>0</v>
      </c>
      <c r="H50" s="67" t="n">
        <f aca="false">IF(G50=0,,G50/C50)</f>
        <v>0</v>
      </c>
      <c r="I50" s="68" t="n">
        <f aca="false">IF(G50=0,,G50-F50)</f>
        <v>0</v>
      </c>
      <c r="J50" s="61" t="n">
        <f aca="false">J49*(1-Diretrizes!F$5)</f>
        <v>0.0152120219068247</v>
      </c>
      <c r="K50" s="62" t="str">
        <f aca="false">IF(AND(D50&gt;$N$9,D49&lt;$N$9),"OK","NOK")</f>
        <v>NOK</v>
      </c>
      <c r="L50" s="62"/>
      <c r="M50" s="75"/>
      <c r="N50" s="75"/>
      <c r="O50" s="50"/>
      <c r="P50" s="50"/>
      <c r="Q50" s="75"/>
    </row>
    <row r="51" customFormat="false" ht="15.75" hidden="false" customHeight="false" outlineLevel="0" collapsed="false">
      <c r="B51" s="55" t="n">
        <v>49</v>
      </c>
      <c r="C51" s="65" t="n">
        <f aca="false">IF(G50&lt;&gt;0,C50+G50,)</f>
        <v>0</v>
      </c>
      <c r="D51" s="66" t="n">
        <f aca="false">D50*(1+J50)</f>
        <v>23.9493461449677</v>
      </c>
      <c r="E51" s="65" t="n">
        <f aca="false">C51*J51</f>
        <v>0</v>
      </c>
      <c r="F51" s="66" t="n">
        <f aca="false">D51*J51</f>
        <v>0.355210028756093</v>
      </c>
      <c r="G51" s="58" t="n">
        <v>0</v>
      </c>
      <c r="H51" s="67" t="n">
        <f aca="false">IF(G51=0,,G51/C51)</f>
        <v>0</v>
      </c>
      <c r="I51" s="68" t="n">
        <f aca="false">IF(G51=0,,G51-F51)</f>
        <v>0</v>
      </c>
      <c r="J51" s="61" t="n">
        <f aca="false">J50*(1-Diretrizes!F$5)</f>
        <v>0.0148317213591541</v>
      </c>
      <c r="K51" s="62" t="str">
        <f aca="false">IF(AND(D51&gt;$N$9,D50&lt;$N$9),"OK","NOK")</f>
        <v>NOK</v>
      </c>
      <c r="L51" s="62"/>
      <c r="M51" s="75"/>
      <c r="N51" s="75"/>
      <c r="O51" s="50"/>
      <c r="P51" s="50"/>
      <c r="Q51" s="75"/>
    </row>
    <row r="52" customFormat="false" ht="15.75" hidden="false" customHeight="false" outlineLevel="0" collapsed="false">
      <c r="B52" s="81" t="n">
        <v>50</v>
      </c>
      <c r="C52" s="65" t="n">
        <f aca="false">IF(G51&lt;&gt;0,C51+G51,)</f>
        <v>0</v>
      </c>
      <c r="D52" s="84" t="n">
        <f aca="false">D51*(1+J51)</f>
        <v>24.3045561737238</v>
      </c>
      <c r="E52" s="83" t="n">
        <f aca="false">C52*J52</f>
        <v>0</v>
      </c>
      <c r="F52" s="84" t="n">
        <f aca="false">D52*J52</f>
        <v>0.351466444803415</v>
      </c>
      <c r="G52" s="58" t="n">
        <v>0</v>
      </c>
      <c r="H52" s="85" t="n">
        <f aca="false">IF(G52=0,,G52/C52)</f>
        <v>0</v>
      </c>
      <c r="I52" s="86" t="n">
        <f aca="false">IF(G52=0,,G52-F52)</f>
        <v>0</v>
      </c>
      <c r="J52" s="61" t="n">
        <f aca="false">J51*(1-Diretrizes!F$5)</f>
        <v>0.0144609283251752</v>
      </c>
      <c r="K52" s="62"/>
    </row>
  </sheetData>
  <conditionalFormatting sqref="D4:D52">
    <cfRule type="expression" priority="2" aboveAverage="0" equalAverage="0" bottom="0" percent="0" rank="0" text="" dxfId="0">
      <formula>$K4="OK"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Q5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3" activeCellId="0" sqref="G3"/>
    </sheetView>
  </sheetViews>
  <sheetFormatPr defaultRowHeight="15" zeroHeight="false" outlineLevelRow="0" outlineLevelCol="0"/>
  <cols>
    <col collapsed="false" customWidth="true" hidden="true" outlineLevel="0" max="1" min="1" style="45" width="2.14"/>
    <col collapsed="false" customWidth="true" hidden="false" outlineLevel="0" max="2" min="2" style="45" width="5.14"/>
    <col collapsed="false" customWidth="true" hidden="false" outlineLevel="0" max="3" min="3" style="45" width="22.57"/>
    <col collapsed="false" customWidth="true" hidden="false" outlineLevel="0" max="4" min="4" style="45" width="13.29"/>
    <col collapsed="false" customWidth="true" hidden="false" outlineLevel="0" max="5" min="5" style="45" width="18.71"/>
    <col collapsed="false" customWidth="true" hidden="false" outlineLevel="0" max="6" min="6" style="45" width="17.86"/>
    <col collapsed="false" customWidth="true" hidden="false" outlineLevel="0" max="7" min="7" style="45" width="10"/>
    <col collapsed="false" customWidth="true" hidden="false" outlineLevel="0" max="8" min="8" style="45" width="13.57"/>
    <col collapsed="false" customWidth="true" hidden="false" outlineLevel="0" max="9" min="9" style="45" width="9.29"/>
    <col collapsed="false" customWidth="true" hidden="false" outlineLevel="0" max="10" min="10" style="45" width="9.13"/>
    <col collapsed="false" customWidth="true" hidden="true" outlineLevel="0" max="11" min="11" style="45" width="9.13"/>
    <col collapsed="false" customWidth="true" hidden="false" outlineLevel="0" max="12" min="12" style="45" width="2.14"/>
    <col collapsed="false" customWidth="true" hidden="false" outlineLevel="0" max="13" min="13" style="45" width="19.31"/>
    <col collapsed="false" customWidth="true" hidden="false" outlineLevel="0" max="14" min="14" style="45" width="14.28"/>
    <col collapsed="false" customWidth="true" hidden="false" outlineLevel="0" max="15" min="15" style="45" width="2.14"/>
    <col collapsed="false" customWidth="true" hidden="false" outlineLevel="0" max="16" min="16" style="45" width="18.71"/>
    <col collapsed="false" customWidth="true" hidden="false" outlineLevel="0" max="17" min="17" style="45" width="12.14"/>
    <col collapsed="false" customWidth="true" hidden="false" outlineLevel="0" max="1025" min="18" style="45" width="9.13"/>
  </cols>
  <sheetData>
    <row r="1" customFormat="false" ht="11.25" hidden="false" customHeight="true" outlineLevel="0" collapsed="false"/>
    <row r="2" customFormat="false" ht="19.5" hidden="false" customHeight="false" outlineLevel="0" collapsed="false">
      <c r="B2" s="46" t="s">
        <v>29</v>
      </c>
      <c r="C2" s="47" t="s">
        <v>30</v>
      </c>
      <c r="D2" s="46" t="s">
        <v>31</v>
      </c>
      <c r="E2" s="47" t="s">
        <v>32</v>
      </c>
      <c r="F2" s="46" t="s">
        <v>33</v>
      </c>
      <c r="G2" s="47" t="s">
        <v>34</v>
      </c>
      <c r="H2" s="47" t="s">
        <v>35</v>
      </c>
      <c r="I2" s="46" t="s">
        <v>36</v>
      </c>
      <c r="J2" s="48" t="s">
        <v>37</v>
      </c>
      <c r="K2" s="49"/>
      <c r="L2" s="50"/>
      <c r="M2" s="51" t="s">
        <v>38</v>
      </c>
      <c r="N2" s="87"/>
      <c r="O2" s="53"/>
      <c r="P2" s="51" t="s">
        <v>40</v>
      </c>
      <c r="Q2" s="54" t="n">
        <f aca="false">Diretrizes!G3</f>
        <v>9</v>
      </c>
    </row>
    <row r="3" customFormat="false" ht="17.35" hidden="false" customHeight="false" outlineLevel="0" collapsed="false">
      <c r="B3" s="55" t="n">
        <v>1</v>
      </c>
      <c r="C3" s="56" t="n">
        <f aca="false">Q2</f>
        <v>9</v>
      </c>
      <c r="D3" s="57" t="n">
        <f aca="false">Q2</f>
        <v>9</v>
      </c>
      <c r="E3" s="56" t="n">
        <f aca="false">C3*J3</f>
        <v>0.45</v>
      </c>
      <c r="F3" s="57" t="n">
        <f aca="false">D3*J3</f>
        <v>0.45</v>
      </c>
      <c r="G3" s="58" t="n">
        <v>0</v>
      </c>
      <c r="H3" s="59" t="n">
        <f aca="false">IF(G3=0,,G3/C3)</f>
        <v>0</v>
      </c>
      <c r="I3" s="60" t="n">
        <f aca="false">G3-F3</f>
        <v>-0.45</v>
      </c>
      <c r="J3" s="61" t="n">
        <f aca="false">Diretrizes!D4</f>
        <v>0.05</v>
      </c>
      <c r="K3" s="62"/>
      <c r="L3" s="62"/>
      <c r="M3" s="51" t="s">
        <v>41</v>
      </c>
      <c r="N3" s="89"/>
      <c r="O3" s="63"/>
      <c r="P3" s="51" t="s">
        <v>42</v>
      </c>
      <c r="Q3" s="64" t="n">
        <v>9</v>
      </c>
    </row>
    <row r="4" customFormat="false" ht="19.5" hidden="false" customHeight="false" outlineLevel="0" collapsed="false">
      <c r="B4" s="55" t="n">
        <v>2</v>
      </c>
      <c r="C4" s="65" t="n">
        <f aca="false">IF(G3&lt;&gt;0,C3+G3,)</f>
        <v>0</v>
      </c>
      <c r="D4" s="66" t="n">
        <f aca="false">D3*(1+J3)</f>
        <v>9.45</v>
      </c>
      <c r="E4" s="65" t="n">
        <f aca="false">C4*J4</f>
        <v>0</v>
      </c>
      <c r="F4" s="66" t="n">
        <f aca="false">D4*J4</f>
        <v>0.4606875</v>
      </c>
      <c r="G4" s="58" t="n">
        <v>0</v>
      </c>
      <c r="H4" s="67" t="n">
        <f aca="false">IF(G4=0,,G4/C4)</f>
        <v>0</v>
      </c>
      <c r="I4" s="68" t="n">
        <f aca="false">IF(G4=0,,G4-F4)</f>
        <v>0</v>
      </c>
      <c r="J4" s="61" t="n">
        <f aca="false">J3*(1-Diretrizes!G$5)</f>
        <v>0.04875</v>
      </c>
      <c r="K4" s="62" t="str">
        <f aca="false">IF(AND(D4&gt;$N$9,D3&lt;$N$9),"OK","NOK")</f>
        <v>NOK</v>
      </c>
      <c r="L4" s="62"/>
      <c r="M4" s="63"/>
      <c r="N4" s="63"/>
      <c r="O4" s="53"/>
      <c r="P4" s="51" t="s">
        <v>43</v>
      </c>
      <c r="Q4" s="64" t="n">
        <f aca="false">Q3-Q2</f>
        <v>0</v>
      </c>
    </row>
    <row r="5" customFormat="false" ht="19.5" hidden="false" customHeight="false" outlineLevel="0" collapsed="false">
      <c r="B5" s="55" t="n">
        <v>3</v>
      </c>
      <c r="C5" s="65" t="n">
        <f aca="false">IF(G4&lt;&gt;0,C4+G4,)</f>
        <v>0</v>
      </c>
      <c r="D5" s="66" t="n">
        <f aca="false">D4*(1+J4)</f>
        <v>9.9106875</v>
      </c>
      <c r="E5" s="65" t="n">
        <f aca="false">C5*J5</f>
        <v>0</v>
      </c>
      <c r="F5" s="66" t="n">
        <f aca="false">D5*J5</f>
        <v>0.471067365234375</v>
      </c>
      <c r="G5" s="58" t="n">
        <v>0</v>
      </c>
      <c r="H5" s="67" t="n">
        <f aca="false">IF(G5=0,,G5/C5)</f>
        <v>0</v>
      </c>
      <c r="I5" s="68" t="n">
        <f aca="false">IF(G5=0,,G5-F5)</f>
        <v>0</v>
      </c>
      <c r="J5" s="61" t="n">
        <f aca="false">J4*(1-Diretrizes!G$5)</f>
        <v>0.04753125</v>
      </c>
      <c r="K5" s="62" t="str">
        <f aca="false">IF(AND(D5&gt;$N$9,D4&lt;$N$9),"OK","NOK")</f>
        <v>NOK</v>
      </c>
      <c r="L5" s="62"/>
      <c r="M5" s="51" t="s">
        <v>44</v>
      </c>
      <c r="N5" s="54" t="n">
        <f aca="false">N6+Q2</f>
        <v>9</v>
      </c>
      <c r="O5" s="53"/>
      <c r="P5" s="51" t="s">
        <v>45</v>
      </c>
      <c r="Q5" s="69" t="n">
        <f aca="false">Q3/(Q2)-1</f>
        <v>0</v>
      </c>
    </row>
    <row r="6" customFormat="false" ht="19.5" hidden="false" customHeight="false" outlineLevel="0" collapsed="false">
      <c r="B6" s="55" t="n">
        <v>4</v>
      </c>
      <c r="C6" s="65" t="n">
        <f aca="false">IF(G5&lt;&gt;0,C5+G5,)</f>
        <v>0</v>
      </c>
      <c r="D6" s="66" t="n">
        <f aca="false">D5*(1+J5)</f>
        <v>10.3817548652344</v>
      </c>
      <c r="E6" s="65" t="n">
        <f aca="false">C6*J6</f>
        <v>0</v>
      </c>
      <c r="F6" s="66" t="n">
        <f aca="false">D6*J6</f>
        <v>0.481121341289717</v>
      </c>
      <c r="G6" s="58" t="n">
        <v>0</v>
      </c>
      <c r="H6" s="67" t="n">
        <f aca="false">IF(G6=0,,G6/C6)</f>
        <v>0</v>
      </c>
      <c r="I6" s="68" t="n">
        <f aca="false">IF(G6=0,,G6-F6)</f>
        <v>0</v>
      </c>
      <c r="J6" s="61" t="n">
        <f aca="false">J5*(1-Diretrizes!G$5)</f>
        <v>0.04634296875</v>
      </c>
      <c r="K6" s="62" t="str">
        <f aca="false">IF(AND(D6&gt;$N$9,D5&lt;$N$9),"OK","NOK")</f>
        <v>NOK</v>
      </c>
      <c r="L6" s="62"/>
      <c r="M6" s="51" t="s">
        <v>46</v>
      </c>
      <c r="N6" s="64" t="n">
        <f aca="false">SUM(G3:G25)</f>
        <v>0</v>
      </c>
      <c r="O6" s="70"/>
      <c r="P6" s="71"/>
      <c r="Q6" s="71"/>
    </row>
    <row r="7" customFormat="false" ht="19.5" hidden="false" customHeight="false" outlineLevel="0" collapsed="false">
      <c r="B7" s="55" t="n">
        <v>5</v>
      </c>
      <c r="C7" s="65" t="n">
        <f aca="false">IF(G6&lt;&gt;0,C6+G6,)</f>
        <v>0</v>
      </c>
      <c r="D7" s="66" t="n">
        <f aca="false">D6*(1+J6)</f>
        <v>10.8628762065241</v>
      </c>
      <c r="E7" s="65" t="n">
        <f aca="false">C7*J7</f>
        <v>0</v>
      </c>
      <c r="F7" s="66" t="n">
        <f aca="false">D7*J7</f>
        <v>0.490832484259713</v>
      </c>
      <c r="G7" s="58" t="n">
        <v>0</v>
      </c>
      <c r="H7" s="67" t="n">
        <f aca="false">IF(G7=0,,G7/C7)</f>
        <v>0</v>
      </c>
      <c r="I7" s="68" t="n">
        <f aca="false">IF(G7=0,,G7-F7)</f>
        <v>0</v>
      </c>
      <c r="J7" s="61" t="n">
        <f aca="false">J6*(1-Diretrizes!G$5)</f>
        <v>0.04518439453125</v>
      </c>
      <c r="K7" s="62" t="str">
        <f aca="false">IF(AND(D7&gt;$N$9,D6&lt;$N$9),"OK","NOK")</f>
        <v>NOK</v>
      </c>
      <c r="L7" s="62"/>
      <c r="M7" s="51" t="s">
        <v>45</v>
      </c>
      <c r="N7" s="69" t="n">
        <f aca="false">N5/Q2-1</f>
        <v>0</v>
      </c>
      <c r="O7" s="70"/>
      <c r="P7" s="51" t="s">
        <v>47</v>
      </c>
      <c r="Q7" s="72" t="n">
        <f aca="false">SUM(I3:I401)</f>
        <v>-0.45</v>
      </c>
    </row>
    <row r="8" customFormat="false" ht="19.5" hidden="false" customHeight="false" outlineLevel="0" collapsed="false">
      <c r="B8" s="55" t="n">
        <v>6</v>
      </c>
      <c r="C8" s="65" t="n">
        <f aca="false">IF(G7&lt;&gt;0,C7+G7,)</f>
        <v>0</v>
      </c>
      <c r="D8" s="66" t="n">
        <f aca="false">D7*(1+J7)</f>
        <v>11.3537086907838</v>
      </c>
      <c r="E8" s="65" t="n">
        <f aca="false">C8*J8</f>
        <v>0</v>
      </c>
      <c r="F8" s="66" t="n">
        <f aca="false">D8*J8</f>
        <v>0.500185191555326</v>
      </c>
      <c r="G8" s="58" t="n">
        <v>0</v>
      </c>
      <c r="H8" s="67" t="n">
        <f aca="false">IF(G8=0,,G8/C8)</f>
        <v>0</v>
      </c>
      <c r="I8" s="68" t="n">
        <f aca="false">IF(G8=0,,G8-F8)</f>
        <v>0</v>
      </c>
      <c r="J8" s="61" t="n">
        <f aca="false">J7*(1-Diretrizes!G$5)</f>
        <v>0.0440547846679687</v>
      </c>
      <c r="K8" s="62" t="str">
        <f aca="false">IF(AND(D8&gt;$N$9,D7&lt;$N$9),"OK","NOK")</f>
        <v>NOK</v>
      </c>
      <c r="L8" s="62"/>
      <c r="M8" s="71"/>
      <c r="N8" s="71"/>
      <c r="O8" s="53"/>
      <c r="P8" s="71"/>
      <c r="Q8" s="70"/>
    </row>
    <row r="9" customFormat="false" ht="19.5" hidden="false" customHeight="false" outlineLevel="0" collapsed="false">
      <c r="B9" s="55" t="n">
        <v>7</v>
      </c>
      <c r="C9" s="65" t="n">
        <f aca="false">IF(G8&lt;&gt;0,C8+G8,)</f>
        <v>0</v>
      </c>
      <c r="D9" s="66" t="n">
        <f aca="false">D8*(1+J8)</f>
        <v>11.8538938823391</v>
      </c>
      <c r="E9" s="65" t="n">
        <f aca="false">C9*J9</f>
        <v>0</v>
      </c>
      <c r="F9" s="66" t="n">
        <f aca="false">D9*J9</f>
        <v>0.509165223901817</v>
      </c>
      <c r="G9" s="58" t="n">
        <v>0</v>
      </c>
      <c r="H9" s="67" t="n">
        <f aca="false">IF(G9=0,,G9/C9)</f>
        <v>0</v>
      </c>
      <c r="I9" s="68" t="n">
        <f aca="false">IF(G9=0,,G9-F9)</f>
        <v>0</v>
      </c>
      <c r="J9" s="61" t="n">
        <f aca="false">J8*(1-Diretrizes!G$5)</f>
        <v>0.0429534150512695</v>
      </c>
      <c r="K9" s="62" t="str">
        <f aca="false">IF(AND(D9&gt;$N$9,D8&lt;$N$9),"OK","NOK")</f>
        <v>NOK</v>
      </c>
      <c r="L9" s="62"/>
      <c r="M9" s="51" t="s">
        <v>48</v>
      </c>
      <c r="N9" s="73" t="n">
        <f aca="false">Diretrizes!G7</f>
        <v>18</v>
      </c>
      <c r="O9" s="53"/>
      <c r="P9" s="51" t="s">
        <v>49</v>
      </c>
      <c r="Q9" s="73" t="n">
        <f aca="false">IF(G3=0,,N5)</f>
        <v>0</v>
      </c>
    </row>
    <row r="10" customFormat="false" ht="18.75" hidden="false" customHeight="true" outlineLevel="0" collapsed="false">
      <c r="B10" s="55" t="n">
        <v>8</v>
      </c>
      <c r="C10" s="65" t="n">
        <f aca="false">IF(G9&lt;&gt;0,C9+G9,)</f>
        <v>0</v>
      </c>
      <c r="D10" s="90" t="n">
        <f aca="false">D9*(1+J9)</f>
        <v>12.363059106241</v>
      </c>
      <c r="E10" s="65" t="n">
        <f aca="false">C10*J10</f>
        <v>0</v>
      </c>
      <c r="F10" s="66" t="n">
        <f aca="false">D10*J10</f>
        <v>0.517759718866401</v>
      </c>
      <c r="G10" s="58" t="n">
        <v>0</v>
      </c>
      <c r="H10" s="67" t="n">
        <f aca="false">IF(G10=0,,G10/C10)</f>
        <v>0</v>
      </c>
      <c r="I10" s="68" t="n">
        <f aca="false">IF(G10=0,,G10-F10)</f>
        <v>0</v>
      </c>
      <c r="J10" s="61" t="n">
        <f aca="false">J9*(1-Diretrizes!G$5)</f>
        <v>0.0418795796749878</v>
      </c>
      <c r="K10" s="62" t="str">
        <f aca="false">IF(AND(D10&gt;$N$9,D9&lt;$N$9),"OK","NOK")</f>
        <v>NOK</v>
      </c>
      <c r="L10" s="62"/>
      <c r="O10" s="74"/>
      <c r="Q10" s="75"/>
    </row>
    <row r="11" customFormat="false" ht="18.75" hidden="false" customHeight="true" outlineLevel="0" collapsed="false">
      <c r="B11" s="55" t="n">
        <v>9</v>
      </c>
      <c r="C11" s="65" t="n">
        <f aca="false">IF(G10&lt;&gt;0,C10+G10,)</f>
        <v>0</v>
      </c>
      <c r="D11" s="66" t="n">
        <f aca="false">D10*(1+J10)</f>
        <v>12.8808188251074</v>
      </c>
      <c r="E11" s="65" t="n">
        <f aca="false">C11*J11</f>
        <v>0</v>
      </c>
      <c r="F11" s="66" t="n">
        <f aca="false">D11*J11</f>
        <v>0.525957196308537</v>
      </c>
      <c r="G11" s="58" t="n">
        <v>0</v>
      </c>
      <c r="H11" s="67" t="n">
        <f aca="false">IF(G11=0,,G11/C11)</f>
        <v>0</v>
      </c>
      <c r="I11" s="68" t="n">
        <f aca="false">IF(G11=0,,G11-F11)</f>
        <v>0</v>
      </c>
      <c r="J11" s="61" t="n">
        <f aca="false">J10*(1-Diretrizes!G$5)</f>
        <v>0.0408325901831131</v>
      </c>
      <c r="K11" s="62" t="str">
        <f aca="false">IF(AND(D11&gt;$N$9,D10&lt;$N$9),"OK","NOK")</f>
        <v>NOK</v>
      </c>
      <c r="L11" s="62"/>
      <c r="O11" s="50"/>
      <c r="P11" s="50"/>
      <c r="Q11" s="75"/>
    </row>
    <row r="12" customFormat="false" ht="18.75" hidden="false" customHeight="true" outlineLevel="0" collapsed="false">
      <c r="B12" s="55" t="n">
        <v>10</v>
      </c>
      <c r="C12" s="65" t="n">
        <f aca="false">IF(G11&lt;&gt;0,C11+G11,)</f>
        <v>0</v>
      </c>
      <c r="D12" s="66" t="n">
        <f aca="false">D11*(1+J11)</f>
        <v>13.4067760214159</v>
      </c>
      <c r="E12" s="65" t="n">
        <f aca="false">C12*J12</f>
        <v>0</v>
      </c>
      <c r="F12" s="66" t="n">
        <f aca="false">D12*J12</f>
        <v>0.533747556185281</v>
      </c>
      <c r="G12" s="58" t="n">
        <v>0</v>
      </c>
      <c r="H12" s="67" t="n">
        <f aca="false">IF(G12=0,,G12/C12)</f>
        <v>0</v>
      </c>
      <c r="I12" s="68" t="n">
        <f aca="false">IF(G12=0,,G12-F12)</f>
        <v>0</v>
      </c>
      <c r="J12" s="61" t="n">
        <f aca="false">J11*(1-Diretrizes!G$5)</f>
        <v>0.0398117754285353</v>
      </c>
      <c r="K12" s="62" t="str">
        <f aca="false">IF(AND(D12&gt;$N$9,D11&lt;$N$9),"OK","NOK")</f>
        <v>NOK</v>
      </c>
      <c r="L12" s="62"/>
      <c r="O12" s="50"/>
      <c r="P12" s="50"/>
      <c r="Q12" s="75"/>
    </row>
    <row r="13" customFormat="false" ht="18.75" hidden="false" customHeight="true" outlineLevel="0" collapsed="false">
      <c r="B13" s="55" t="n">
        <v>11</v>
      </c>
      <c r="C13" s="65" t="n">
        <f aca="false">IF(G12&lt;&gt;0,C12+G12,)</f>
        <v>0</v>
      </c>
      <c r="D13" s="66" t="n">
        <f aca="false">D12*(1+J12)</f>
        <v>13.9405235776012</v>
      </c>
      <c r="E13" s="65" t="n">
        <f aca="false">C13*J13</f>
        <v>0</v>
      </c>
      <c r="F13" s="66" t="n">
        <f aca="false">D13*J13</f>
        <v>0.541122069176967</v>
      </c>
      <c r="G13" s="58" t="n">
        <v>0</v>
      </c>
      <c r="H13" s="67" t="n">
        <f aca="false">IF(G13=0,,G13/C13)</f>
        <v>0</v>
      </c>
      <c r="I13" s="68" t="n">
        <f aca="false">IF(G13=0,,G13-F13)</f>
        <v>0</v>
      </c>
      <c r="J13" s="61" t="n">
        <f aca="false">J12*(1-Diretrizes!G$5)</f>
        <v>0.0388164810428219</v>
      </c>
      <c r="K13" s="62" t="str">
        <f aca="false">IF(AND(D13&gt;$N$9,D12&lt;$N$9),"OK","NOK")</f>
        <v>NOK</v>
      </c>
      <c r="L13" s="62"/>
      <c r="M13" s="75"/>
      <c r="N13" s="75"/>
      <c r="O13" s="50"/>
      <c r="P13" s="50"/>
      <c r="Q13" s="75"/>
    </row>
    <row r="14" customFormat="false" ht="18.75" hidden="false" customHeight="true" outlineLevel="0" collapsed="false">
      <c r="B14" s="55" t="n">
        <v>12</v>
      </c>
      <c r="C14" s="65" t="n">
        <f aca="false">IF(G13&lt;&gt;0,C13+G13,)</f>
        <v>0</v>
      </c>
      <c r="D14" s="66" t="n">
        <f aca="false">D13*(1+J13)</f>
        <v>14.4816456467781</v>
      </c>
      <c r="E14" s="65" t="n">
        <f aca="false">C14*J14</f>
        <v>0</v>
      </c>
      <c r="F14" s="66" t="n">
        <f aca="false">D14*J14</f>
        <v>0.548073360624101</v>
      </c>
      <c r="G14" s="58" t="n">
        <v>0</v>
      </c>
      <c r="H14" s="67" t="n">
        <f aca="false">IF(G14=0,,G14/C14)</f>
        <v>0</v>
      </c>
      <c r="I14" s="68" t="n">
        <f aca="false">IF(G14=0,,G14-F14)</f>
        <v>0</v>
      </c>
      <c r="J14" s="61" t="n">
        <f aca="false">J13*(1-Diretrizes!G$5)</f>
        <v>0.0378460690167513</v>
      </c>
      <c r="K14" s="62" t="str">
        <f aca="false">IF(AND(D14&gt;$N$9,D13&lt;$N$9),"OK","NOK")</f>
        <v>NOK</v>
      </c>
      <c r="L14" s="62"/>
      <c r="M14" s="75"/>
      <c r="N14" s="77"/>
      <c r="O14" s="50"/>
      <c r="P14" s="50"/>
      <c r="Q14" s="75"/>
    </row>
    <row r="15" customFormat="false" ht="18.75" hidden="false" customHeight="true" outlineLevel="0" collapsed="false">
      <c r="B15" s="55" t="n">
        <v>13</v>
      </c>
      <c r="C15" s="65" t="n">
        <f aca="false">IF(G14&lt;&gt;0,C14+G14,)</f>
        <v>0</v>
      </c>
      <c r="D15" s="66" t="n">
        <f aca="false">D14*(1+J14)</f>
        <v>15.0297190074022</v>
      </c>
      <c r="E15" s="65" t="n">
        <f aca="false">C15*J15</f>
        <v>0</v>
      </c>
      <c r="F15" s="66" t="n">
        <f aca="false">D15*J15</f>
        <v>0.554595388285112</v>
      </c>
      <c r="G15" s="58" t="n">
        <v>0</v>
      </c>
      <c r="H15" s="67" t="n">
        <f aca="false">IF(G15=0,,G15/C15)</f>
        <v>0</v>
      </c>
      <c r="I15" s="68" t="n">
        <f aca="false">IF(G15=0,,G15-F15)</f>
        <v>0</v>
      </c>
      <c r="J15" s="61" t="n">
        <f aca="false">J14*(1-Diretrizes!G$5)</f>
        <v>0.0368999172913326</v>
      </c>
      <c r="K15" s="62" t="str">
        <f aca="false">IF(AND(D15&gt;$N$9,D14&lt;$N$9),"OK","NOK")</f>
        <v>NOK</v>
      </c>
      <c r="L15" s="62"/>
      <c r="M15" s="75"/>
      <c r="N15" s="75"/>
      <c r="O15" s="50"/>
      <c r="Q15" s="75"/>
    </row>
    <row r="16" customFormat="false" ht="18.75" hidden="false" customHeight="true" outlineLevel="0" collapsed="false">
      <c r="B16" s="55" t="n">
        <v>14</v>
      </c>
      <c r="C16" s="65" t="n">
        <f aca="false">IF(G15&lt;&gt;0,C15+G15,)</f>
        <v>0</v>
      </c>
      <c r="D16" s="66" t="n">
        <f aca="false">D15*(1+J15)</f>
        <v>15.5843143956873</v>
      </c>
      <c r="E16" s="65" t="n">
        <f aca="false">C16*J16</f>
        <v>0</v>
      </c>
      <c r="F16" s="66" t="n">
        <f aca="false">D16*J16</f>
        <v>0.560683414436911</v>
      </c>
      <c r="G16" s="58" t="n">
        <v>0</v>
      </c>
      <c r="H16" s="67" t="n">
        <f aca="false">IF(G16=0,,G16/C16)</f>
        <v>0</v>
      </c>
      <c r="I16" s="68" t="n">
        <f aca="false">IF(G16=0,,G16-F16)</f>
        <v>0</v>
      </c>
      <c r="J16" s="61" t="n">
        <f aca="false">J15*(1-Diretrizes!G$5)</f>
        <v>0.0359774193590492</v>
      </c>
      <c r="K16" s="62" t="str">
        <f aca="false">IF(AND(D16&gt;$N$9,D15&lt;$N$9),"OK","NOK")</f>
        <v>NOK</v>
      </c>
      <c r="L16" s="62"/>
      <c r="M16" s="75"/>
      <c r="N16" s="77"/>
      <c r="O16" s="50"/>
      <c r="P16" s="50"/>
      <c r="Q16" s="75"/>
    </row>
    <row r="17" customFormat="false" ht="18.75" hidden="false" customHeight="true" outlineLevel="0" collapsed="false">
      <c r="B17" s="55" t="n">
        <v>15</v>
      </c>
      <c r="C17" s="65" t="n">
        <f aca="false">IF(G16&lt;&gt;0,C16+G16,)</f>
        <v>0</v>
      </c>
      <c r="D17" s="66" t="n">
        <f aca="false">D16*(1+J16)</f>
        <v>16.1449978101243</v>
      </c>
      <c r="E17" s="65" t="n">
        <f aca="false">C17*J17</f>
        <v>0</v>
      </c>
      <c r="F17" s="66" t="n">
        <f aca="false">D17*J17</f>
        <v>0.566333972846628</v>
      </c>
      <c r="G17" s="58" t="n">
        <v>0</v>
      </c>
      <c r="H17" s="67" t="n">
        <f aca="false">IF(G17=0,,G17/C17)</f>
        <v>0</v>
      </c>
      <c r="I17" s="68" t="n">
        <f aca="false">IF(G17=0,,G17-F17)</f>
        <v>0</v>
      </c>
      <c r="J17" s="61" t="n">
        <f aca="false">J16*(1-Diretrizes!G$5)</f>
        <v>0.035077983875073</v>
      </c>
      <c r="K17" s="62" t="str">
        <f aca="false">IF(AND(D17&gt;$N$9,D16&lt;$N$9),"OK","NOK")</f>
        <v>NOK</v>
      </c>
      <c r="L17" s="62"/>
      <c r="M17" s="75"/>
      <c r="N17" s="75"/>
      <c r="O17" s="50"/>
      <c r="P17" s="50"/>
      <c r="Q17" s="75"/>
    </row>
    <row r="18" customFormat="false" ht="18.75" hidden="false" customHeight="true" outlineLevel="0" collapsed="false">
      <c r="B18" s="55" t="n">
        <v>16</v>
      </c>
      <c r="C18" s="65" t="n">
        <f aca="false">IF(G17&lt;&gt;0,C17+G17,)</f>
        <v>0</v>
      </c>
      <c r="D18" s="66" t="n">
        <f aca="false">D17*(1+J17)</f>
        <v>16.7113317829709</v>
      </c>
      <c r="E18" s="65" t="n">
        <f aca="false">C18*J18</f>
        <v>0</v>
      </c>
      <c r="F18" s="66" t="n">
        <f aca="false">D18*J18</f>
        <v>0.571544831143697</v>
      </c>
      <c r="G18" s="58" t="n">
        <v>0</v>
      </c>
      <c r="H18" s="67" t="n">
        <f aca="false">IF(G18=0,,G18/C18)</f>
        <v>0</v>
      </c>
      <c r="I18" s="68" t="n">
        <f aca="false">IF(G18=0,,G18-F18)</f>
        <v>0</v>
      </c>
      <c r="J18" s="61" t="n">
        <f aca="false">J17*(1-Diretrizes!G$5)</f>
        <v>0.0342010342781962</v>
      </c>
      <c r="K18" s="62" t="str">
        <f aca="false">IF(AND(D18&gt;$N$9,D17&lt;$N$9),"OK","NOK")</f>
        <v>NOK</v>
      </c>
      <c r="L18" s="62"/>
      <c r="M18" s="78"/>
      <c r="N18" s="79"/>
      <c r="O18" s="50"/>
      <c r="P18" s="50"/>
      <c r="Q18" s="79"/>
    </row>
    <row r="19" customFormat="false" ht="18.75" hidden="false" customHeight="true" outlineLevel="0" collapsed="false">
      <c r="B19" s="55" t="n">
        <v>17</v>
      </c>
      <c r="C19" s="65" t="n">
        <f aca="false">IF(G18&lt;&gt;0,C18+G18,)</f>
        <v>0</v>
      </c>
      <c r="D19" s="66" t="n">
        <f aca="false">D18*(1+J18)</f>
        <v>17.2828766141146</v>
      </c>
      <c r="E19" s="65" t="n">
        <f aca="false">C19*J19</f>
        <v>0</v>
      </c>
      <c r="F19" s="66" t="n">
        <f aca="false">D19*J19</f>
        <v>0.576314949117539</v>
      </c>
      <c r="G19" s="58" t="n">
        <v>0</v>
      </c>
      <c r="H19" s="67" t="n">
        <f aca="false">IF(G19=0,,G19/C19)</f>
        <v>0</v>
      </c>
      <c r="I19" s="68" t="n">
        <f aca="false">IF(G19=0,,G19-F19)</f>
        <v>0</v>
      </c>
      <c r="J19" s="61" t="n">
        <f aca="false">J18*(1-Diretrizes!G$5)</f>
        <v>0.0333460084212413</v>
      </c>
      <c r="K19" s="62" t="str">
        <f aca="false">IF(AND(D19&gt;$N$9,D18&lt;$N$9),"OK","NOK")</f>
        <v>NOK</v>
      </c>
      <c r="L19" s="62"/>
      <c r="M19" s="75"/>
      <c r="N19" s="75"/>
      <c r="O19" s="50"/>
      <c r="P19" s="50"/>
      <c r="Q19" s="75"/>
    </row>
    <row r="20" customFormat="false" ht="18.75" hidden="false" customHeight="true" outlineLevel="0" collapsed="false">
      <c r="B20" s="55" t="n">
        <v>18</v>
      </c>
      <c r="C20" s="65" t="n">
        <f aca="false">IF(G19&lt;&gt;0,C19+G19,)</f>
        <v>0</v>
      </c>
      <c r="D20" s="66" t="n">
        <f aca="false">D19*(1+J19)</f>
        <v>17.8591915632321</v>
      </c>
      <c r="E20" s="65" t="n">
        <f aca="false">C20*J20</f>
        <v>0</v>
      </c>
      <c r="F20" s="66" t="n">
        <f aca="false">D20*J20</f>
        <v>0.580644433457496</v>
      </c>
      <c r="G20" s="58" t="n">
        <v>0</v>
      </c>
      <c r="H20" s="67" t="n">
        <f aca="false">IF(G20=0,,G20/C20)</f>
        <v>0</v>
      </c>
      <c r="I20" s="68" t="n">
        <f aca="false">IF(G20=0,,G20-F20)</f>
        <v>0</v>
      </c>
      <c r="J20" s="61" t="n">
        <f aca="false">J19*(1-Diretrizes!G$5)</f>
        <v>0.0325123582107102</v>
      </c>
      <c r="K20" s="62" t="str">
        <f aca="false">IF(AND(D20&gt;$N$9,D19&lt;$N$9),"OK","NOK")</f>
        <v>NOK</v>
      </c>
      <c r="L20" s="62"/>
      <c r="M20" s="75"/>
      <c r="N20" s="75"/>
      <c r="O20" s="50"/>
      <c r="P20" s="50"/>
      <c r="Q20" s="75"/>
    </row>
    <row r="21" customFormat="false" ht="18.75" hidden="false" customHeight="true" outlineLevel="0" collapsed="false">
      <c r="B21" s="55" t="n">
        <v>19</v>
      </c>
      <c r="C21" s="65" t="n">
        <f aca="false">IF(G20&lt;&gt;0,C20+G20,)</f>
        <v>0</v>
      </c>
      <c r="D21" s="66" t="n">
        <f aca="false">D20*(1+J20)</f>
        <v>18.4398359966896</v>
      </c>
      <c r="E21" s="65" t="n">
        <f aca="false">C21*J21</f>
        <v>0</v>
      </c>
      <c r="F21" s="66" t="n">
        <f aca="false">D21*J21</f>
        <v>0.584534489439344</v>
      </c>
      <c r="G21" s="58" t="n">
        <v>0</v>
      </c>
      <c r="H21" s="67" t="n">
        <f aca="false">IF(G21=0,,G21/C21)</f>
        <v>0</v>
      </c>
      <c r="I21" s="68" t="n">
        <f aca="false">IF(G21=0,,G21-F21)</f>
        <v>0</v>
      </c>
      <c r="J21" s="61" t="n">
        <f aca="false">J20*(1-Diretrizes!G$5)</f>
        <v>0.0316995492554425</v>
      </c>
      <c r="K21" s="62" t="str">
        <f aca="false">IF(AND(D21&gt;$N$9,D20&lt;$N$9),"OK","NOK")</f>
        <v>OK</v>
      </c>
      <c r="L21" s="62"/>
      <c r="M21" s="75"/>
      <c r="N21" s="77"/>
      <c r="O21" s="50"/>
      <c r="P21" s="50"/>
      <c r="Q21" s="75"/>
    </row>
    <row r="22" customFormat="false" ht="15" hidden="false" customHeight="true" outlineLevel="0" collapsed="false">
      <c r="B22" s="55" t="n">
        <v>20</v>
      </c>
      <c r="C22" s="65" t="n">
        <f aca="false">IF(G21&lt;&gt;0,C21+G21,)</f>
        <v>0</v>
      </c>
      <c r="D22" s="66" t="n">
        <f aca="false">D21*(1+J21)</f>
        <v>19.024370486129</v>
      </c>
      <c r="E22" s="65" t="n">
        <f aca="false">C22*J22</f>
        <v>0</v>
      </c>
      <c r="F22" s="66" t="n">
        <f aca="false">D22*J22</f>
        <v>0.58798737004686</v>
      </c>
      <c r="G22" s="58" t="n">
        <v>0</v>
      </c>
      <c r="H22" s="67" t="n">
        <f aca="false">IF(G22=0,,G22/C22)</f>
        <v>0</v>
      </c>
      <c r="I22" s="68" t="n">
        <f aca="false">IF(G22=0,,G22-F22)</f>
        <v>0</v>
      </c>
      <c r="J22" s="61" t="n">
        <f aca="false">J21*(1-Diretrizes!G$5)</f>
        <v>0.0309070605240564</v>
      </c>
      <c r="K22" s="62" t="str">
        <f aca="false">IF(AND(D22&gt;$N$9,D21&lt;$N$9),"OK","NOK")</f>
        <v>NOK</v>
      </c>
      <c r="L22" s="62"/>
      <c r="M22" s="75"/>
      <c r="N22" s="75"/>
      <c r="O22" s="50"/>
      <c r="P22" s="50"/>
      <c r="Q22" s="75"/>
    </row>
    <row r="23" customFormat="false" ht="15" hidden="false" customHeight="true" outlineLevel="0" collapsed="false">
      <c r="B23" s="55" t="n">
        <v>21</v>
      </c>
      <c r="C23" s="65" t="n">
        <f aca="false">IF(G22&lt;&gt;0,C22+G22,)</f>
        <v>0</v>
      </c>
      <c r="D23" s="66" t="n">
        <f aca="false">D22*(1+J22)</f>
        <v>19.6123578561758</v>
      </c>
      <c r="E23" s="65" t="n">
        <f aca="false">C23*J23</f>
        <v>0</v>
      </c>
      <c r="F23" s="66" t="n">
        <f aca="false">D23*J23</f>
        <v>0.591006322998273</v>
      </c>
      <c r="G23" s="58" t="n">
        <v>0</v>
      </c>
      <c r="H23" s="67" t="n">
        <f aca="false">IF(G23=0,,G23/C23)</f>
        <v>0</v>
      </c>
      <c r="I23" s="68" t="n">
        <f aca="false">IF(G23=0,,G23-F23)</f>
        <v>0</v>
      </c>
      <c r="J23" s="61" t="n">
        <f aca="false">J22*(1-Diretrizes!G$5)</f>
        <v>0.030134384010955</v>
      </c>
      <c r="K23" s="62" t="str">
        <f aca="false">IF(AND(D23&gt;$N$9,D22&lt;$N$9),"OK","NOK")</f>
        <v>NOK</v>
      </c>
      <c r="L23" s="62"/>
      <c r="M23" s="75"/>
      <c r="N23" s="75"/>
      <c r="O23" s="50"/>
      <c r="P23" s="50"/>
      <c r="Q23" s="75"/>
    </row>
    <row r="24" customFormat="false" ht="15" hidden="false" customHeight="true" outlineLevel="0" collapsed="false">
      <c r="B24" s="55" t="n">
        <v>22</v>
      </c>
      <c r="C24" s="65" t="n">
        <f aca="false">IF(G23&lt;&gt;0,C23+G23,)</f>
        <v>0</v>
      </c>
      <c r="D24" s="66" t="n">
        <f aca="false">D23*(1+J23)</f>
        <v>20.2033641791741</v>
      </c>
      <c r="E24" s="65" t="n">
        <f aca="false">C24*J24</f>
        <v>0</v>
      </c>
      <c r="F24" s="66" t="n">
        <f aca="false">D24*J24</f>
        <v>0.593595536126194</v>
      </c>
      <c r="G24" s="58" t="n">
        <v>0</v>
      </c>
      <c r="H24" s="67" t="n">
        <f aca="false">IF(G24=0,,G24/C24)</f>
        <v>0</v>
      </c>
      <c r="I24" s="68" t="n">
        <f aca="false">IF(G24=0,,G24-F24)</f>
        <v>0</v>
      </c>
      <c r="J24" s="61" t="n">
        <f aca="false">J23*(1-Diretrizes!G$5)</f>
        <v>0.0293810244106811</v>
      </c>
      <c r="K24" s="62" t="str">
        <f aca="false">IF(AND(D24&gt;$N$9,D23&lt;$N$9),"OK","NOK")</f>
        <v>NOK</v>
      </c>
      <c r="L24" s="62"/>
      <c r="M24" s="75"/>
      <c r="N24" s="75"/>
      <c r="O24" s="50"/>
      <c r="P24" s="50"/>
      <c r="Q24" s="75"/>
    </row>
    <row r="25" customFormat="false" ht="15" hidden="false" customHeight="true" outlineLevel="0" collapsed="false">
      <c r="B25" s="55" t="n">
        <v>23</v>
      </c>
      <c r="C25" s="65" t="n">
        <f aca="false">IF(G24&lt;&gt;0,C24+G24,)</f>
        <v>0</v>
      </c>
      <c r="D25" s="66" t="n">
        <f aca="false">D24*(1+J24)</f>
        <v>20.7969597153003</v>
      </c>
      <c r="E25" s="65" t="n">
        <f aca="false">C25*J25</f>
        <v>0</v>
      </c>
      <c r="F25" s="66" t="n">
        <f aca="false">D25*J25</f>
        <v>0.59576008153661</v>
      </c>
      <c r="G25" s="58" t="n">
        <v>0</v>
      </c>
      <c r="H25" s="67" t="n">
        <f aca="false">IF(G25=0,,G25/C25)</f>
        <v>0</v>
      </c>
      <c r="I25" s="68" t="n">
        <f aca="false">IF(G25=0,,G25-F25)</f>
        <v>0</v>
      </c>
      <c r="J25" s="61" t="n">
        <f aca="false">J24*(1-Diretrizes!G$5)</f>
        <v>0.0286464988004141</v>
      </c>
      <c r="K25" s="62" t="str">
        <f aca="false">IF(AND(D25&gt;$N$9,D24&lt;$N$9),"OK","NOK")</f>
        <v>NOK</v>
      </c>
      <c r="L25" s="62"/>
      <c r="M25" s="75"/>
      <c r="N25" s="75"/>
      <c r="O25" s="50"/>
      <c r="P25" s="50"/>
      <c r="Q25" s="75"/>
    </row>
    <row r="26" customFormat="false" ht="15" hidden="false" customHeight="true" outlineLevel="0" collapsed="false">
      <c r="B26" s="55" t="n">
        <v>24</v>
      </c>
      <c r="C26" s="65" t="n">
        <f aca="false">IF(G25&lt;&gt;0,C25+G25,)</f>
        <v>0</v>
      </c>
      <c r="D26" s="66" t="n">
        <f aca="false">D25*(1+J25)</f>
        <v>21.3927197968369</v>
      </c>
      <c r="E26" s="65" t="n">
        <f aca="false">C26*J26</f>
        <v>0</v>
      </c>
      <c r="F26" s="66" t="n">
        <f aca="false">D26*J26</f>
        <v>0.59750585894774</v>
      </c>
      <c r="G26" s="58" t="n">
        <v>0</v>
      </c>
      <c r="H26" s="67" t="n">
        <f aca="false">IF(G26=0,,G26/C26)</f>
        <v>0</v>
      </c>
      <c r="I26" s="68" t="n">
        <f aca="false">IF(G26=0,,G26-F26)</f>
        <v>0</v>
      </c>
      <c r="J26" s="61" t="n">
        <f aca="false">J25*(1-Diretrizes!G$5)</f>
        <v>0.0279303363304037</v>
      </c>
      <c r="K26" s="62" t="str">
        <f aca="false">IF(AND(D26&gt;$N$9,D25&lt;$N$9),"OK","NOK")</f>
        <v>NOK</v>
      </c>
      <c r="L26" s="62"/>
      <c r="M26" s="80"/>
      <c r="N26" s="75"/>
      <c r="O26" s="50"/>
      <c r="P26" s="50"/>
      <c r="Q26" s="75"/>
    </row>
    <row r="27" customFormat="false" ht="15" hidden="false" customHeight="true" outlineLevel="0" collapsed="false">
      <c r="B27" s="55" t="n">
        <v>25</v>
      </c>
      <c r="C27" s="65" t="n">
        <f aca="false">IF(G26&lt;&gt;0,C26+G26,)</f>
        <v>0</v>
      </c>
      <c r="D27" s="66" t="n">
        <f aca="false">D26*(1+J26)</f>
        <v>21.9902256557846</v>
      </c>
      <c r="E27" s="65" t="n">
        <f aca="false">C27*J27</f>
        <v>0</v>
      </c>
      <c r="F27" s="66" t="n">
        <f aca="false">D27*J27</f>
        <v>0.598839538583851</v>
      </c>
      <c r="G27" s="58" t="n">
        <v>0</v>
      </c>
      <c r="H27" s="67" t="n">
        <f aca="false">IF(G27=0,,G27/C27)</f>
        <v>0</v>
      </c>
      <c r="I27" s="68" t="n">
        <f aca="false">IF(G27=0,,G27-F27)</f>
        <v>0</v>
      </c>
      <c r="J27" s="61" t="n">
        <f aca="false">J26*(1-Diretrizes!G$5)</f>
        <v>0.0272320779221437</v>
      </c>
      <c r="K27" s="62" t="str">
        <f aca="false">IF(AND(D27&gt;$N$9,D26&lt;$N$9),"OK","NOK")</f>
        <v>NOK</v>
      </c>
      <c r="L27" s="62"/>
      <c r="M27" s="75"/>
      <c r="N27" s="75"/>
      <c r="O27" s="50"/>
      <c r="P27" s="50"/>
      <c r="Q27" s="75"/>
    </row>
    <row r="28" customFormat="false" ht="15" hidden="false" customHeight="true" outlineLevel="0" collapsed="false">
      <c r="B28" s="55" t="n">
        <v>26</v>
      </c>
      <c r="C28" s="65" t="n">
        <f aca="false">IF(G27&lt;&gt;0,C27+G27,)</f>
        <v>0</v>
      </c>
      <c r="D28" s="66" t="n">
        <f aca="false">D27*(1+J27)</f>
        <v>22.5890651943685</v>
      </c>
      <c r="E28" s="65" t="n">
        <f aca="false">C28*J28</f>
        <v>0</v>
      </c>
      <c r="F28" s="66" t="n">
        <f aca="false">D28*J28</f>
        <v>0.599768503972391</v>
      </c>
      <c r="G28" s="58" t="n">
        <v>0</v>
      </c>
      <c r="H28" s="67" t="n">
        <f aca="false">IF(G28=0,,G28/C28)</f>
        <v>0</v>
      </c>
      <c r="I28" s="68" t="n">
        <f aca="false">IF(G28=0,,G28-F28)</f>
        <v>0</v>
      </c>
      <c r="J28" s="61" t="n">
        <f aca="false">J27*(1-Diretrizes!G$5)</f>
        <v>0.0265512759740901</v>
      </c>
      <c r="K28" s="62" t="str">
        <f aca="false">IF(AND(D28&gt;$N$9,D27&lt;$N$9),"OK","NOK")</f>
        <v>NOK</v>
      </c>
      <c r="L28" s="62"/>
      <c r="M28" s="75"/>
      <c r="N28" s="75"/>
      <c r="O28" s="50"/>
      <c r="P28" s="50"/>
      <c r="Q28" s="75"/>
    </row>
    <row r="29" customFormat="false" ht="15" hidden="false" customHeight="true" outlineLevel="0" collapsed="false">
      <c r="B29" s="55" t="n">
        <v>27</v>
      </c>
      <c r="C29" s="65" t="n">
        <f aca="false">IF(G28&lt;&gt;0,C28+G28,)</f>
        <v>0</v>
      </c>
      <c r="D29" s="66" t="n">
        <f aca="false">D28*(1+J28)</f>
        <v>23.1888336983409</v>
      </c>
      <c r="E29" s="65" t="n">
        <f aca="false">C29*J29</f>
        <v>0</v>
      </c>
      <c r="F29" s="66" t="n">
        <f aca="false">D29*J29</f>
        <v>0.60030079496588</v>
      </c>
      <c r="G29" s="58" t="n">
        <v>0</v>
      </c>
      <c r="H29" s="67" t="n">
        <f aca="false">IF(G29=0,,G29/C29)</f>
        <v>0</v>
      </c>
      <c r="I29" s="68" t="n">
        <f aca="false">IF(G29=0,,G29-F29)</f>
        <v>0</v>
      </c>
      <c r="J29" s="61" t="n">
        <f aca="false">J28*(1-Diretrizes!G$5)</f>
        <v>0.0258874940747378</v>
      </c>
      <c r="K29" s="62" t="str">
        <f aca="false">IF(AND(D29&gt;$N$9,D28&lt;$N$9),"OK","NOK")</f>
        <v>NOK</v>
      </c>
      <c r="L29" s="62"/>
      <c r="M29" s="75"/>
      <c r="N29" s="77"/>
      <c r="O29" s="50"/>
      <c r="P29" s="50"/>
      <c r="Q29" s="75"/>
    </row>
    <row r="30" customFormat="false" ht="15.75" hidden="false" customHeight="false" outlineLevel="0" collapsed="false">
      <c r="B30" s="55" t="n">
        <v>28</v>
      </c>
      <c r="C30" s="65" t="n">
        <f aca="false">IF(G29&lt;&gt;0,C29+G29,)</f>
        <v>0</v>
      </c>
      <c r="D30" s="66" t="n">
        <f aca="false">D29*(1+J29)</f>
        <v>23.7891344933068</v>
      </c>
      <c r="E30" s="65" t="n">
        <f aca="false">C30*J30</f>
        <v>0</v>
      </c>
      <c r="F30" s="66" t="n">
        <f aca="false">D30*J30</f>
        <v>0.600445051282655</v>
      </c>
      <c r="G30" s="58" t="n">
        <v>0</v>
      </c>
      <c r="H30" s="67" t="n">
        <f aca="false">IF(G30=0,,G30/C30)</f>
        <v>0</v>
      </c>
      <c r="I30" s="68" t="n">
        <f aca="false">IF(G30=0,,G30-F30)</f>
        <v>0</v>
      </c>
      <c r="J30" s="61" t="n">
        <f aca="false">J29*(1-Diretrizes!G$5)</f>
        <v>0.0252403067228694</v>
      </c>
      <c r="K30" s="62" t="str">
        <f aca="false">IF(AND(D30&gt;$N$9,D29&lt;$N$9),"OK","NOK")</f>
        <v>NOK</v>
      </c>
      <c r="L30" s="62"/>
      <c r="M30" s="75"/>
      <c r="N30" s="75"/>
      <c r="O30" s="50"/>
      <c r="P30" s="50"/>
      <c r="Q30" s="75"/>
    </row>
    <row r="31" customFormat="false" ht="15.75" hidden="false" customHeight="false" outlineLevel="0" collapsed="false">
      <c r="B31" s="55" t="n">
        <v>29</v>
      </c>
      <c r="C31" s="65" t="n">
        <f aca="false">IF(G30&lt;&gt;0,C30+G30,)</f>
        <v>0</v>
      </c>
      <c r="D31" s="66" t="n">
        <f aca="false">D30*(1+J30)</f>
        <v>24.3895795445894</v>
      </c>
      <c r="E31" s="65" t="n">
        <f aca="false">C31*J31</f>
        <v>0</v>
      </c>
      <c r="F31" s="66" t="n">
        <f aca="false">D31*J31</f>
        <v>0.600210456833575</v>
      </c>
      <c r="G31" s="58" t="n">
        <v>0</v>
      </c>
      <c r="H31" s="67" t="n">
        <f aca="false">IF(G31=0,,G31/C31)</f>
        <v>0</v>
      </c>
      <c r="I31" s="68" t="n">
        <f aca="false">IF(G31=0,,G31-F31)</f>
        <v>0</v>
      </c>
      <c r="J31" s="61" t="n">
        <f aca="false">J30*(1-Diretrizes!G$5)</f>
        <v>0.0246092990547976</v>
      </c>
      <c r="K31" s="62" t="str">
        <f aca="false">IF(AND(D31&gt;$N$9,D30&lt;$N$9),"OK","NOK")</f>
        <v>NOK</v>
      </c>
      <c r="L31" s="62"/>
      <c r="M31" s="75"/>
      <c r="N31" s="75"/>
      <c r="O31" s="50"/>
      <c r="P31" s="50"/>
      <c r="Q31" s="75"/>
    </row>
    <row r="32" customFormat="false" ht="15.75" hidden="false" customHeight="false" outlineLevel="0" collapsed="false">
      <c r="B32" s="55" t="n">
        <v>30</v>
      </c>
      <c r="C32" s="65" t="n">
        <f aca="false">IF(G31&lt;&gt;0,C31+G31,)</f>
        <v>0</v>
      </c>
      <c r="D32" s="66" t="n">
        <f aca="false">D31*(1+J31)</f>
        <v>24.989790001423</v>
      </c>
      <c r="E32" s="65" t="n">
        <f aca="false">C32*J32</f>
        <v>0</v>
      </c>
      <c r="F32" s="66" t="n">
        <f aca="false">D32*J32</f>
        <v>0.59960668507507</v>
      </c>
      <c r="G32" s="58" t="n">
        <v>0</v>
      </c>
      <c r="H32" s="67" t="n">
        <f aca="false">IF(G32=0,,G32/C32)</f>
        <v>0</v>
      </c>
      <c r="I32" s="68" t="n">
        <f aca="false">IF(G32=0,,G32-F32)</f>
        <v>0</v>
      </c>
      <c r="J32" s="61" t="n">
        <f aca="false">J31*(1-Diretrizes!G$5)</f>
        <v>0.0239940665784277</v>
      </c>
      <c r="K32" s="62" t="str">
        <f aca="false">IF(AND(D32&gt;$N$9,D31&lt;$N$9),"OK","NOK")</f>
        <v>NOK</v>
      </c>
      <c r="L32" s="62"/>
      <c r="M32" s="75"/>
      <c r="N32" s="75"/>
      <c r="O32" s="50"/>
      <c r="P32" s="50"/>
      <c r="Q32" s="75"/>
    </row>
    <row r="33" customFormat="false" ht="15.75" hidden="false" customHeight="false" outlineLevel="0" collapsed="false">
      <c r="B33" s="55" t="n">
        <v>31</v>
      </c>
      <c r="C33" s="65" t="n">
        <f aca="false">IF(G32&lt;&gt;0,C32+G32,)</f>
        <v>0</v>
      </c>
      <c r="D33" s="66" t="n">
        <f aca="false">D32*(1+J32)</f>
        <v>25.5893966864981</v>
      </c>
      <c r="E33" s="65" t="n">
        <f aca="false">C33*J33</f>
        <v>0</v>
      </c>
      <c r="F33" s="66" t="n">
        <f aca="false">D33*J33</f>
        <v>0.598643845602691</v>
      </c>
      <c r="G33" s="58" t="n">
        <v>0</v>
      </c>
      <c r="H33" s="67" t="n">
        <f aca="false">IF(G33=0,,G33/C33)</f>
        <v>0</v>
      </c>
      <c r="I33" s="68" t="n">
        <f aca="false">IF(G33=0,,G33-F33)</f>
        <v>0</v>
      </c>
      <c r="J33" s="61" t="n">
        <f aca="false">J32*(1-Diretrizes!G$5)</f>
        <v>0.023394214913967</v>
      </c>
      <c r="K33" s="62" t="str">
        <f aca="false">IF(AND(D33&gt;$N$9,D32&lt;$N$9),"OK","NOK")</f>
        <v>NOK</v>
      </c>
      <c r="L33" s="62"/>
      <c r="M33" s="80"/>
      <c r="N33" s="75"/>
      <c r="O33" s="50"/>
      <c r="P33" s="50"/>
      <c r="Q33" s="75"/>
    </row>
    <row r="34" customFormat="false" ht="15.75" hidden="false" customHeight="false" outlineLevel="0" collapsed="false">
      <c r="B34" s="55" t="n">
        <v>32</v>
      </c>
      <c r="C34" s="65" t="n">
        <f aca="false">IF(G33&lt;&gt;0,C33+G33,)</f>
        <v>0</v>
      </c>
      <c r="D34" s="66" t="n">
        <f aca="false">D33*(1+J33)</f>
        <v>26.1880405321008</v>
      </c>
      <c r="E34" s="65" t="n">
        <f aca="false">C34*J34</f>
        <v>0</v>
      </c>
      <c r="F34" s="66" t="n">
        <f aca="false">D34*J34</f>
        <v>0.597332432174052</v>
      </c>
      <c r="G34" s="58" t="n">
        <v>0</v>
      </c>
      <c r="H34" s="67" t="n">
        <f aca="false">IF(G34=0,,G34/C34)</f>
        <v>0</v>
      </c>
      <c r="I34" s="68" t="n">
        <f aca="false">IF(G34=0,,G34-F34)</f>
        <v>0</v>
      </c>
      <c r="J34" s="61" t="n">
        <f aca="false">J33*(1-Diretrizes!G$5)</f>
        <v>0.0228093595411178</v>
      </c>
      <c r="K34" s="62" t="str">
        <f aca="false">IF(AND(D34&gt;$N$9,D33&lt;$N$9),"OK","NOK")</f>
        <v>NOK</v>
      </c>
      <c r="L34" s="62"/>
      <c r="M34" s="75"/>
      <c r="N34" s="75"/>
      <c r="O34" s="50"/>
      <c r="P34" s="50"/>
      <c r="Q34" s="75"/>
    </row>
    <row r="35" customFormat="false" ht="15.75" hidden="false" customHeight="false" outlineLevel="0" collapsed="false">
      <c r="B35" s="55" t="n">
        <v>33</v>
      </c>
      <c r="C35" s="65" t="n">
        <f aca="false">IF(G34&lt;&gt;0,C34+G34,)</f>
        <v>0</v>
      </c>
      <c r="D35" s="66" t="n">
        <f aca="false">D34*(1+J34)</f>
        <v>26.7853729642748</v>
      </c>
      <c r="E35" s="65" t="n">
        <f aca="false">C35*J35</f>
        <v>0</v>
      </c>
      <c r="F35" s="66" t="n">
        <f aca="false">D35*J35</f>
        <v>0.595683272325455</v>
      </c>
      <c r="G35" s="58" t="n">
        <v>0</v>
      </c>
      <c r="H35" s="67" t="n">
        <f aca="false">IF(G35=0,,G35/C35)</f>
        <v>0</v>
      </c>
      <c r="I35" s="68" t="n">
        <f aca="false">IF(G35=0,,G35-F35)</f>
        <v>0</v>
      </c>
      <c r="J35" s="61" t="n">
        <f aca="false">J34*(1-Diretrizes!G$5)</f>
        <v>0.0222391255525899</v>
      </c>
      <c r="K35" s="62" t="str">
        <f aca="false">IF(AND(D35&gt;$N$9,D34&lt;$N$9),"OK","NOK")</f>
        <v>NOK</v>
      </c>
      <c r="L35" s="62"/>
      <c r="M35" s="75"/>
      <c r="N35" s="75"/>
      <c r="O35" s="50"/>
      <c r="P35" s="50"/>
      <c r="Q35" s="75"/>
    </row>
    <row r="36" customFormat="false" ht="15.75" hidden="false" customHeight="false" outlineLevel="0" collapsed="false">
      <c r="B36" s="55" t="n">
        <v>34</v>
      </c>
      <c r="C36" s="65" t="n">
        <f aca="false">IF(G35&lt;&gt;0,C35+G35,)</f>
        <v>0</v>
      </c>
      <c r="D36" s="66" t="n">
        <f aca="false">D35*(1+J35)</f>
        <v>27.3810562366003</v>
      </c>
      <c r="E36" s="65" t="n">
        <f aca="false">C36*J36</f>
        <v>0</v>
      </c>
      <c r="F36" s="66" t="n">
        <f aca="false">D36*J36</f>
        <v>0.59370747872307</v>
      </c>
      <c r="G36" s="58" t="n">
        <v>0</v>
      </c>
      <c r="H36" s="67" t="n">
        <f aca="false">IF(G36=0,,G36/C36)</f>
        <v>0</v>
      </c>
      <c r="I36" s="68" t="n">
        <f aca="false">IF(G36=0,,G36-F36)</f>
        <v>0</v>
      </c>
      <c r="J36" s="61" t="n">
        <f aca="false">J35*(1-Diretrizes!G$5)</f>
        <v>0.0216831474137751</v>
      </c>
      <c r="K36" s="62" t="str">
        <f aca="false">IF(AND(D36&gt;$N$9,D35&lt;$N$9),"OK","NOK")</f>
        <v>NOK</v>
      </c>
      <c r="L36" s="62"/>
      <c r="M36" s="75"/>
      <c r="N36" s="77"/>
      <c r="O36" s="50"/>
      <c r="P36" s="50"/>
      <c r="Q36" s="75"/>
    </row>
    <row r="37" customFormat="false" ht="15.75" hidden="false" customHeight="false" outlineLevel="0" collapsed="false">
      <c r="B37" s="55" t="n">
        <v>35</v>
      </c>
      <c r="C37" s="65" t="n">
        <f aca="false">IF(G36&lt;&gt;0,C36+G36,)</f>
        <v>0</v>
      </c>
      <c r="D37" s="66" t="n">
        <f aca="false">D36*(1+J36)</f>
        <v>27.9747637153233</v>
      </c>
      <c r="E37" s="65" t="n">
        <f aca="false">C37*J37</f>
        <v>0</v>
      </c>
      <c r="F37" s="66" t="n">
        <f aca="false">D37*J37</f>
        <v>0.59141640236726</v>
      </c>
      <c r="G37" s="58" t="n">
        <v>0</v>
      </c>
      <c r="H37" s="67" t="n">
        <f aca="false">IF(G37=0,,G37/C37)</f>
        <v>0</v>
      </c>
      <c r="I37" s="68" t="n">
        <f aca="false">IF(G37=0,,G37-F37)</f>
        <v>0</v>
      </c>
      <c r="J37" s="61" t="n">
        <f aca="false">J36*(1-Diretrizes!G$5)</f>
        <v>0.0211410687284307</v>
      </c>
      <c r="K37" s="62" t="str">
        <f aca="false">IF(AND(D37&gt;$N$9,D36&lt;$N$9),"OK","NOK")</f>
        <v>NOK</v>
      </c>
      <c r="L37" s="62"/>
      <c r="M37" s="75"/>
      <c r="N37" s="75"/>
      <c r="O37" s="50"/>
      <c r="P37" s="50"/>
      <c r="Q37" s="75"/>
    </row>
    <row r="38" customFormat="false" ht="15.75" hidden="false" customHeight="false" outlineLevel="0" collapsed="false">
      <c r="B38" s="55" t="n">
        <v>36</v>
      </c>
      <c r="C38" s="65" t="n">
        <f aca="false">IF(G37&lt;&gt;0,C37+G37,)</f>
        <v>0</v>
      </c>
      <c r="D38" s="66" t="n">
        <f aca="false">D37*(1+J37)</f>
        <v>28.5661801176906</v>
      </c>
      <c r="E38" s="65" t="n">
        <f aca="false">C38*J38</f>
        <v>0</v>
      </c>
      <c r="F38" s="66" t="n">
        <f aca="false">D38*J38</f>
        <v>0.588821587747409</v>
      </c>
      <c r="G38" s="58" t="n">
        <v>0</v>
      </c>
      <c r="H38" s="67" t="n">
        <f aca="false">IF(G38=0,,G38/C38)</f>
        <v>0</v>
      </c>
      <c r="I38" s="68" t="n">
        <f aca="false">IF(G38=0,,G38-F38)</f>
        <v>0</v>
      </c>
      <c r="J38" s="61" t="n">
        <f aca="false">J37*(1-Diretrizes!G$5)</f>
        <v>0.02061254201022</v>
      </c>
      <c r="K38" s="62" t="str">
        <f aca="false">IF(AND(D38&gt;$N$9,D37&lt;$N$9),"OK","NOK")</f>
        <v>NOK</v>
      </c>
      <c r="L38" s="62"/>
      <c r="M38" s="75"/>
      <c r="N38" s="75"/>
      <c r="O38" s="50"/>
      <c r="P38" s="50"/>
      <c r="Q38" s="75"/>
    </row>
    <row r="39" customFormat="false" ht="15.75" hidden="false" customHeight="false" outlineLevel="0" collapsed="false">
      <c r="B39" s="55" t="n">
        <v>37</v>
      </c>
      <c r="C39" s="65" t="n">
        <f aca="false">IF(G38&lt;&gt;0,C38+G38,)</f>
        <v>0</v>
      </c>
      <c r="D39" s="66" t="n">
        <f aca="false">D38*(1+J38)</f>
        <v>29.155001705438</v>
      </c>
      <c r="E39" s="65" t="n">
        <f aca="false">C39*J39</f>
        <v>0</v>
      </c>
      <c r="F39" s="66" t="n">
        <f aca="false">D39*J39</f>
        <v>0.585934730024842</v>
      </c>
      <c r="G39" s="58" t="n">
        <v>0</v>
      </c>
      <c r="H39" s="67" t="n">
        <f aca="false">IF(G39=0,,G39/C39)</f>
        <v>0</v>
      </c>
      <c r="I39" s="68" t="n">
        <f aca="false">IF(G39=0,,G39-F39)</f>
        <v>0</v>
      </c>
      <c r="J39" s="61" t="n">
        <f aca="false">J38*(1-Diretrizes!G$5)</f>
        <v>0.0200972284599645</v>
      </c>
      <c r="K39" s="62" t="str">
        <f aca="false">IF(AND(D39&gt;$N$9,D38&lt;$N$9),"OK","NOK")</f>
        <v>NOK</v>
      </c>
      <c r="L39" s="62"/>
      <c r="M39" s="75"/>
      <c r="N39" s="75"/>
      <c r="O39" s="50"/>
      <c r="P39" s="50"/>
      <c r="Q39" s="75"/>
    </row>
    <row r="40" customFormat="false" ht="15.75" hidden="false" customHeight="false" outlineLevel="0" collapsed="false">
      <c r="B40" s="55" t="n">
        <v>38</v>
      </c>
      <c r="C40" s="65" t="n">
        <f aca="false">IF(G39&lt;&gt;0,C39+G39,)</f>
        <v>0</v>
      </c>
      <c r="D40" s="66" t="n">
        <f aca="false">D39*(1+J39)</f>
        <v>29.7409364354629</v>
      </c>
      <c r="E40" s="65" t="n">
        <f aca="false">C40*J40</f>
        <v>0</v>
      </c>
      <c r="F40" s="66" t="n">
        <f aca="false">D40*J40</f>
        <v>0.58276763430286</v>
      </c>
      <c r="G40" s="58" t="n">
        <v>0</v>
      </c>
      <c r="H40" s="67" t="n">
        <f aca="false">IF(G40=0,,G40/C40)</f>
        <v>0</v>
      </c>
      <c r="I40" s="68" t="n">
        <f aca="false">IF(G40=0,,G40-F40)</f>
        <v>0</v>
      </c>
      <c r="J40" s="61" t="n">
        <f aca="false">J39*(1-Diretrizes!G$5)</f>
        <v>0.0195947977484654</v>
      </c>
      <c r="K40" s="62" t="str">
        <f aca="false">IF(AND(D40&gt;$N$9,D39&lt;$N$9),"OK","NOK")</f>
        <v>NOK</v>
      </c>
      <c r="L40" s="62"/>
      <c r="M40" s="75"/>
      <c r="N40" s="75"/>
      <c r="O40" s="50"/>
      <c r="P40" s="50"/>
      <c r="Q40" s="75"/>
    </row>
    <row r="41" customFormat="false" ht="15.75" hidden="false" customHeight="false" outlineLevel="0" collapsed="false">
      <c r="B41" s="55" t="n">
        <v>39</v>
      </c>
      <c r="C41" s="65" t="n">
        <f aca="false">IF(G40&lt;&gt;0,C40+G40,)</f>
        <v>0</v>
      </c>
      <c r="D41" s="66" t="n">
        <f aca="false">D40*(1+J40)</f>
        <v>30.3237040697657</v>
      </c>
      <c r="E41" s="65" t="n">
        <f aca="false">C41*J41</f>
        <v>0</v>
      </c>
      <c r="F41" s="66" t="n">
        <f aca="false">D41*J41</f>
        <v>0.57933217702559</v>
      </c>
      <c r="G41" s="58" t="n">
        <v>0</v>
      </c>
      <c r="H41" s="67" t="n">
        <f aca="false">IF(G41=0,,G41/C41)</f>
        <v>0</v>
      </c>
      <c r="I41" s="68" t="n">
        <f aca="false">IF(G41=0,,G41-F41)</f>
        <v>0</v>
      </c>
      <c r="J41" s="61" t="n">
        <f aca="false">J40*(1-Diretrizes!G$5)</f>
        <v>0.0191049278047537</v>
      </c>
      <c r="K41" s="62" t="str">
        <f aca="false">IF(AND(D41&gt;$N$9,D40&lt;$N$9),"OK","NOK")</f>
        <v>NOK</v>
      </c>
      <c r="L41" s="62"/>
      <c r="M41" s="75"/>
      <c r="N41" s="75"/>
      <c r="O41" s="50"/>
      <c r="P41" s="50"/>
      <c r="Q41" s="75"/>
    </row>
    <row r="42" customFormat="false" ht="15.75" hidden="false" customHeight="false" outlineLevel="0" collapsed="false">
      <c r="B42" s="55" t="n">
        <v>40</v>
      </c>
      <c r="C42" s="65" t="n">
        <f aca="false">IF(G41&lt;&gt;0,C41+G41,)</f>
        <v>0</v>
      </c>
      <c r="D42" s="66" t="n">
        <f aca="false">D41*(1+J41)</f>
        <v>30.9030362467913</v>
      </c>
      <c r="E42" s="65" t="n">
        <f aca="false">C42*J42</f>
        <v>0</v>
      </c>
      <c r="F42" s="66" t="n">
        <f aca="false">D42*J42</f>
        <v>0.57564026953157</v>
      </c>
      <c r="G42" s="58" t="n">
        <v>0</v>
      </c>
      <c r="H42" s="67" t="n">
        <f aca="false">IF(G42=0,,G42/C42)</f>
        <v>0</v>
      </c>
      <c r="I42" s="68" t="n">
        <f aca="false">IF(G42=0,,G42-F42)</f>
        <v>0</v>
      </c>
      <c r="J42" s="61" t="n">
        <f aca="false">J41*(1-Diretrizes!G$5)</f>
        <v>0.0186273046096349</v>
      </c>
      <c r="K42" s="62" t="str">
        <f aca="false">IF(AND(D42&gt;$N$9,D41&lt;$N$9),"OK","NOK")</f>
        <v>NOK</v>
      </c>
      <c r="L42" s="62"/>
      <c r="M42" s="75"/>
      <c r="N42" s="75"/>
      <c r="O42" s="50"/>
      <c r="P42" s="50"/>
      <c r="Q42" s="75"/>
    </row>
    <row r="43" customFormat="false" ht="15.75" hidden="false" customHeight="false" outlineLevel="0" collapsed="false">
      <c r="B43" s="55" t="n">
        <v>41</v>
      </c>
      <c r="C43" s="65" t="n">
        <f aca="false">IF(G42&lt;&gt;0,C42+G42,)</f>
        <v>0</v>
      </c>
      <c r="D43" s="66" t="n">
        <f aca="false">D42*(1+J42)</f>
        <v>31.4786765163229</v>
      </c>
      <c r="E43" s="65" t="n">
        <f aca="false">C43*J43</f>
        <v>0</v>
      </c>
      <c r="F43" s="66" t="n">
        <f aca="false">D43*J43</f>
        <v>0.571703823773264</v>
      </c>
      <c r="G43" s="58" t="n">
        <v>0</v>
      </c>
      <c r="H43" s="67" t="n">
        <f aca="false">IF(G43=0,,G43/C43)</f>
        <v>0</v>
      </c>
      <c r="I43" s="68" t="n">
        <f aca="false">IF(G43=0,,G43-F43)</f>
        <v>0</v>
      </c>
      <c r="J43" s="61" t="n">
        <f aca="false">J42*(1-Diretrizes!G$5)</f>
        <v>0.018161621994394</v>
      </c>
      <c r="K43" s="62" t="str">
        <f aca="false">IF(AND(D43&gt;$N$9,D42&lt;$N$9),"OK","NOK")</f>
        <v>NOK</v>
      </c>
      <c r="L43" s="62"/>
      <c r="M43" s="75"/>
      <c r="N43" s="75"/>
      <c r="O43" s="50"/>
      <c r="P43" s="50"/>
      <c r="Q43" s="75"/>
    </row>
    <row r="44" customFormat="false" ht="15.75" hidden="false" customHeight="false" outlineLevel="0" collapsed="false">
      <c r="B44" s="55" t="n">
        <v>42</v>
      </c>
      <c r="C44" s="65" t="n">
        <f aca="false">IF(G43&lt;&gt;0,C43+G43,)</f>
        <v>0</v>
      </c>
      <c r="D44" s="66" t="n">
        <f aca="false">D43*(1+J43)</f>
        <v>32.0503803400961</v>
      </c>
      <c r="E44" s="65" t="n">
        <f aca="false">C44*J44</f>
        <v>0</v>
      </c>
      <c r="F44" s="66" t="n">
        <f aca="false">D44*J44</f>
        <v>0.56753472020055</v>
      </c>
      <c r="G44" s="58" t="n">
        <v>0</v>
      </c>
      <c r="H44" s="67" t="n">
        <f aca="false">IF(G44=0,,G44/C44)</f>
        <v>0</v>
      </c>
      <c r="I44" s="68" t="n">
        <f aca="false">IF(G44=0,,G44-F44)</f>
        <v>0</v>
      </c>
      <c r="J44" s="61" t="n">
        <f aca="false">J43*(1-Diretrizes!G$5)</f>
        <v>0.0177075814445342</v>
      </c>
      <c r="K44" s="62" t="str">
        <f aca="false">IF(AND(D44&gt;$N$9,D43&lt;$N$9),"OK","NOK")</f>
        <v>NOK</v>
      </c>
      <c r="L44" s="62"/>
      <c r="M44" s="75"/>
      <c r="N44" s="75"/>
      <c r="O44" s="50"/>
      <c r="P44" s="50"/>
      <c r="Q44" s="75"/>
    </row>
    <row r="45" customFormat="false" ht="15.75" hidden="false" customHeight="false" outlineLevel="0" collapsed="false">
      <c r="B45" s="55" t="n">
        <v>43</v>
      </c>
      <c r="C45" s="65" t="n">
        <f aca="false">IF(G44&lt;&gt;0,C44+G44,)</f>
        <v>0</v>
      </c>
      <c r="D45" s="66" t="n">
        <f aca="false">D44*(1+J44)</f>
        <v>32.6179150602967</v>
      </c>
      <c r="E45" s="65" t="n">
        <f aca="false">C45*J45</f>
        <v>0</v>
      </c>
      <c r="F45" s="66" t="n">
        <f aca="false">D45*J45</f>
        <v>0.563144777794073</v>
      </c>
      <c r="G45" s="58" t="n">
        <v>0</v>
      </c>
      <c r="H45" s="67" t="n">
        <f aca="false">IF(G45=0,,G45/C45)</f>
        <v>0</v>
      </c>
      <c r="I45" s="68" t="n">
        <f aca="false">IF(G45=0,,G45-F45)</f>
        <v>0</v>
      </c>
      <c r="J45" s="61" t="n">
        <f aca="false">J44*(1-Diretrizes!G$5)</f>
        <v>0.0172648919084208</v>
      </c>
      <c r="K45" s="62" t="str">
        <f aca="false">IF(AND(D45&gt;$N$9,D44&lt;$N$9),"OK","NOK")</f>
        <v>NOK</v>
      </c>
      <c r="L45" s="62"/>
      <c r="M45" s="75"/>
      <c r="N45" s="75"/>
      <c r="O45" s="50"/>
      <c r="P45" s="50"/>
      <c r="Q45" s="75"/>
    </row>
    <row r="46" customFormat="false" ht="15.75" hidden="false" customHeight="false" outlineLevel="0" collapsed="false">
      <c r="B46" s="55" t="n">
        <v>44</v>
      </c>
      <c r="C46" s="65" t="n">
        <f aca="false">IF(G45&lt;&gt;0,C45+G45,)</f>
        <v>0</v>
      </c>
      <c r="D46" s="66" t="n">
        <f aca="false">D45*(1+J45)</f>
        <v>33.1810598380908</v>
      </c>
      <c r="E46" s="65" t="n">
        <f aca="false">C46*J46</f>
        <v>0</v>
      </c>
      <c r="F46" s="66" t="n">
        <f aca="false">D46*J46</f>
        <v>0.558545726223693</v>
      </c>
      <c r="G46" s="58" t="n">
        <v>0</v>
      </c>
      <c r="H46" s="67" t="n">
        <f aca="false">IF(G46=0,,G46/C46)</f>
        <v>0</v>
      </c>
      <c r="I46" s="68" t="n">
        <f aca="false">IF(G46=0,,G46-F46)</f>
        <v>0</v>
      </c>
      <c r="J46" s="61" t="n">
        <f aca="false">J45*(1-Diretrizes!G$5)</f>
        <v>0.0168332696107103</v>
      </c>
      <c r="K46" s="62" t="str">
        <f aca="false">IF(AND(D46&gt;$N$9,D45&lt;$N$9),"OK","NOK")</f>
        <v>NOK</v>
      </c>
      <c r="L46" s="62"/>
      <c r="M46" s="75"/>
      <c r="N46" s="75"/>
      <c r="O46" s="50"/>
      <c r="P46" s="50"/>
      <c r="Q46" s="75"/>
    </row>
    <row r="47" customFormat="false" ht="15.75" hidden="false" customHeight="false" outlineLevel="0" collapsed="false">
      <c r="B47" s="55" t="n">
        <v>45</v>
      </c>
      <c r="C47" s="65" t="n">
        <f aca="false">IF(G46&lt;&gt;0,C46+G46,)</f>
        <v>0</v>
      </c>
      <c r="D47" s="66" t="n">
        <f aca="false">D46*(1+J46)</f>
        <v>33.7396055643145</v>
      </c>
      <c r="E47" s="65" t="n">
        <f aca="false">C47*J47</f>
        <v>0</v>
      </c>
      <c r="F47" s="66" t="n">
        <f aca="false">D47*J47</f>
        <v>0.553749180097547</v>
      </c>
      <c r="G47" s="58" t="n">
        <v>0</v>
      </c>
      <c r="H47" s="67" t="n">
        <f aca="false">IF(G47=0,,G47/C47)</f>
        <v>0</v>
      </c>
      <c r="I47" s="68" t="n">
        <f aca="false">IF(G47=0,,G47-F47)</f>
        <v>0</v>
      </c>
      <c r="J47" s="61" t="n">
        <f aca="false">J46*(1-Diretrizes!G$5)</f>
        <v>0.0164124378704425</v>
      </c>
      <c r="K47" s="62" t="str">
        <f aca="false">IF(AND(D47&gt;$N$9,D46&lt;$N$9),"OK","NOK")</f>
        <v>NOK</v>
      </c>
      <c r="L47" s="62"/>
      <c r="M47" s="75"/>
      <c r="N47" s="75"/>
      <c r="O47" s="50"/>
      <c r="P47" s="50"/>
      <c r="Q47" s="75"/>
    </row>
    <row r="48" customFormat="false" ht="15.75" hidden="false" customHeight="false" outlineLevel="0" collapsed="false">
      <c r="B48" s="55" t="n">
        <v>46</v>
      </c>
      <c r="C48" s="65" t="n">
        <f aca="false">IF(G47&lt;&gt;0,C47+G47,)</f>
        <v>0</v>
      </c>
      <c r="D48" s="66" t="n">
        <f aca="false">D47*(1+J47)</f>
        <v>34.293354744412</v>
      </c>
      <c r="E48" s="65" t="n">
        <f aca="false">C48*J48</f>
        <v>0</v>
      </c>
      <c r="F48" s="66" t="n">
        <f aca="false">D48*J48</f>
        <v>0.548766615258916</v>
      </c>
      <c r="G48" s="58" t="n">
        <v>0</v>
      </c>
      <c r="H48" s="67" t="n">
        <f aca="false">IF(G48=0,,G48/C48)</f>
        <v>0</v>
      </c>
      <c r="I48" s="68" t="n">
        <f aca="false">IF(G48=0,,G48-F48)</f>
        <v>0</v>
      </c>
      <c r="J48" s="61" t="n">
        <f aca="false">J47*(1-Diretrizes!G$5)</f>
        <v>0.0160021269236815</v>
      </c>
      <c r="K48" s="62" t="str">
        <f aca="false">IF(AND(D48&gt;$N$9,D47&lt;$N$9),"OK","NOK")</f>
        <v>NOK</v>
      </c>
      <c r="L48" s="62"/>
      <c r="M48" s="75"/>
      <c r="N48" s="75"/>
      <c r="O48" s="50"/>
      <c r="P48" s="50"/>
      <c r="Q48" s="75"/>
    </row>
    <row r="49" customFormat="false" ht="15.75" hidden="false" customHeight="false" outlineLevel="0" collapsed="false">
      <c r="B49" s="55" t="n">
        <v>47</v>
      </c>
      <c r="C49" s="65" t="n">
        <f aca="false">IF(G48&lt;&gt;0,C48+G48,)</f>
        <v>0</v>
      </c>
      <c r="D49" s="66" t="n">
        <f aca="false">D48*(1+J48)</f>
        <v>34.8421213596709</v>
      </c>
      <c r="E49" s="65" t="n">
        <f aca="false">C49*J49</f>
        <v>0</v>
      </c>
      <c r="F49" s="66" t="n">
        <f aca="false">D49*J49</f>
        <v>0.543609347080572</v>
      </c>
      <c r="G49" s="58" t="n">
        <v>0</v>
      </c>
      <c r="H49" s="67" t="n">
        <f aca="false">IF(G49=0,,G49/C49)</f>
        <v>0</v>
      </c>
      <c r="I49" s="68" t="n">
        <f aca="false">IF(G49=0,,G49-F49)</f>
        <v>0</v>
      </c>
      <c r="J49" s="61" t="n">
        <f aca="false">J48*(1-Diretrizes!G$5)</f>
        <v>0.0156020737505894</v>
      </c>
      <c r="K49" s="62" t="str">
        <f aca="false">IF(AND(D49&gt;$N$9,D48&lt;$N$9),"OK","NOK")</f>
        <v>NOK</v>
      </c>
      <c r="L49" s="62"/>
      <c r="M49" s="75"/>
      <c r="N49" s="75"/>
      <c r="O49" s="50"/>
      <c r="P49" s="50"/>
      <c r="Q49" s="75"/>
    </row>
    <row r="50" customFormat="false" ht="15.75" hidden="false" customHeight="false" outlineLevel="0" collapsed="false">
      <c r="B50" s="55" t="n">
        <v>48</v>
      </c>
      <c r="C50" s="65" t="n">
        <f aca="false">IF(G49&lt;&gt;0,C49+G49,)</f>
        <v>0</v>
      </c>
      <c r="D50" s="66" t="n">
        <f aca="false">D49*(1+J49)</f>
        <v>35.3857307067515</v>
      </c>
      <c r="E50" s="65" t="n">
        <f aca="false">C50*J50</f>
        <v>0</v>
      </c>
      <c r="F50" s="66" t="n">
        <f aca="false">D50*J50</f>
        <v>0.538288510700103</v>
      </c>
      <c r="G50" s="58" t="n">
        <v>0</v>
      </c>
      <c r="H50" s="67" t="n">
        <f aca="false">IF(G50=0,,G50/C50)</f>
        <v>0</v>
      </c>
      <c r="I50" s="68" t="n">
        <f aca="false">IF(G50=0,,G50-F50)</f>
        <v>0</v>
      </c>
      <c r="J50" s="61" t="n">
        <f aca="false">J49*(1-Diretrizes!G$5)</f>
        <v>0.0152120219068247</v>
      </c>
      <c r="K50" s="62" t="str">
        <f aca="false">IF(AND(D50&gt;$N$9,D49&lt;$N$9),"OK","NOK")</f>
        <v>NOK</v>
      </c>
      <c r="L50" s="62"/>
      <c r="M50" s="75"/>
      <c r="N50" s="75"/>
      <c r="O50" s="50"/>
      <c r="P50" s="50"/>
      <c r="Q50" s="75"/>
    </row>
    <row r="51" customFormat="false" ht="15.75" hidden="false" customHeight="false" outlineLevel="0" collapsed="false">
      <c r="B51" s="55" t="n">
        <v>49</v>
      </c>
      <c r="C51" s="65" t="n">
        <f aca="false">IF(G50&lt;&gt;0,C50+G50,)</f>
        <v>0</v>
      </c>
      <c r="D51" s="66" t="n">
        <f aca="false">D50*(1+J50)</f>
        <v>35.9240192174516</v>
      </c>
      <c r="E51" s="65" t="n">
        <f aca="false">C51*J51</f>
        <v>0</v>
      </c>
      <c r="F51" s="66" t="n">
        <f aca="false">D51*J51</f>
        <v>0.532815043134139</v>
      </c>
      <c r="G51" s="58" t="n">
        <v>0</v>
      </c>
      <c r="H51" s="67" t="n">
        <f aca="false">IF(G51=0,,G51/C51)</f>
        <v>0</v>
      </c>
      <c r="I51" s="68" t="n">
        <f aca="false">IF(G51=0,,G51-F51)</f>
        <v>0</v>
      </c>
      <c r="J51" s="61" t="n">
        <f aca="false">J50*(1-Diretrizes!G$5)</f>
        <v>0.0148317213591541</v>
      </c>
      <c r="K51" s="62" t="str">
        <f aca="false">IF(AND(D51&gt;$N$9,D50&lt;$N$9),"OK","NOK")</f>
        <v>NOK</v>
      </c>
      <c r="L51" s="62"/>
      <c r="M51" s="75"/>
      <c r="N51" s="75"/>
      <c r="O51" s="50"/>
      <c r="P51" s="50"/>
      <c r="Q51" s="75"/>
    </row>
    <row r="52" customFormat="false" ht="15.75" hidden="false" customHeight="false" outlineLevel="0" collapsed="false">
      <c r="B52" s="81" t="n">
        <v>50</v>
      </c>
      <c r="C52" s="65" t="n">
        <f aca="false">IF(G51&lt;&gt;0,C51+G51,)</f>
        <v>0</v>
      </c>
      <c r="D52" s="84" t="n">
        <f aca="false">D51*(1+J51)</f>
        <v>36.4568342605857</v>
      </c>
      <c r="E52" s="83" t="n">
        <f aca="false">C52*J52</f>
        <v>0</v>
      </c>
      <c r="F52" s="84" t="n">
        <f aca="false">D52*J52</f>
        <v>0.527199667205122</v>
      </c>
      <c r="G52" s="58" t="n">
        <v>0</v>
      </c>
      <c r="H52" s="85" t="n">
        <f aca="false">IF(G52=0,,G52/C52)</f>
        <v>0</v>
      </c>
      <c r="I52" s="86" t="n">
        <f aca="false">IF(G52=0,,G52-F52)</f>
        <v>0</v>
      </c>
      <c r="J52" s="61" t="n">
        <f aca="false">J51*(1-Diretrizes!G$5)</f>
        <v>0.0144609283251752</v>
      </c>
      <c r="K52" s="62"/>
    </row>
  </sheetData>
  <conditionalFormatting sqref="D12:D52 D4:D9">
    <cfRule type="expression" priority="2" aboveAverage="0" equalAverage="0" bottom="0" percent="0" rank="0" text="" dxfId="0">
      <formula>$K4="OK"</formula>
    </cfRule>
  </conditionalFormatting>
  <conditionalFormatting sqref="D11">
    <cfRule type="expression" priority="3" aboveAverage="0" equalAverage="0" bottom="0" percent="0" rank="0" text="" dxfId="0">
      <formula>$K9="OK"</formula>
    </cfRule>
  </conditionalFormatting>
  <conditionalFormatting sqref="D10">
    <cfRule type="expression" priority="4" aboveAverage="0" equalAverage="0" bottom="0" percent="0" rank="0" text="" dxfId="0">
      <formula>$K12="OK"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6813</TotalTime>
  <Application>LibreOffice/6.0.7.3$Linux_x86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2016-04-24T14:48:09Z</dcterms:created>
  <dc:creator>admin</dc:creator>
  <dc:description/>
  <dc:language>pt-BR</dc:language>
  <cp:lastModifiedBy/>
  <dcterms:modified xsi:type="dcterms:W3CDTF">2019-11-07T19:11:12Z</dcterms:modified>
  <cp:revision>44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