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<sst xmlns="http://schemas.openxmlformats.org/spreadsheetml/2006/main" count="138" uniqueCount="51">
  <si>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</si>
  <si>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</si>
  <si>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</si>
  <si>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</si>
  <si>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</si>
  <si>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</si>
  <si>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</si>
  <si>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</si>
  <si>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</si>
  <si>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</si>
  <si>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</si>
  <si>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</si>
  <si>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</si>
  <si>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</si>
  <si>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</si>
  <si>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</si>
  <si>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</si>
  <si>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</si>
  <si>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</si>
  <si>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</si>
  <si>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</si>
  <si>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</si>
  <si>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</si>
  <si>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</si>
  <si>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</si>
  <si>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</si>
  <si>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</si>
  <si>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</si>
  <si>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</si>
  <si>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</si>
  <si>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</si>
  <si>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</si>
  <si>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</si>
  <si>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</si>
  <si>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</si>
  <si>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</si>
  <si>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</si>
  <si>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</si>
  <si>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</si>
  <si>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07-11</t>
  </si>
  <si>
    <t xml:space="preserve">Banca inicial</t>
  </si>
  <si>
    <t xml:space="preserve">Data Fim</t>
  </si>
  <si>
    <t xml:space="preserve">08-11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</si>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</sst>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$-409]* #,##0.00\ ;[$$-409]* \-#,##0.00\ ;[$$-409]* \-#\ ;\ @\ "/>
    <numFmt numFmtId="166" formatCode="0%"/>
    <numFmt numFmtId="167" formatCode="0.0%"/>
    <numFmt numFmtId="168" formatCode="D/M/YYYY"/>
    <numFmt numFmtId="169" formatCode="0.00%"/>
    <numFmt numFmtId="170" formatCode="&quot; R$ &quot;* #,##0.00\ ;&quot;-R$ &quot;* #,##0.00\ ;&quot; R$ &quot;* \-#\ ;\ @\ "/>
    <numFmt numFmtId="171" formatCode="\ * #,##0.00\ ;\-* #,##0.00\ ;\ * \-#\ ;\ @"/>
  </numFmts>
  <fonts count="3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6"/>
      <color rgb="FF000000"/>
      <name val="CentSchbkCyrill BT"/>
      <family val="1"/>
    </font>
    <font>
      <b val="true"/>
      <sz val="16"/>
      <name val="CentSchbkCyrill BT"/>
      <family val="1"/>
    </font>
    <font>
      <b val="true"/>
      <sz val="16"/>
      <color rgb="FFFFFFFF"/>
      <name val="CentSchbkCyrill BT"/>
      <family val="1"/>
    </font>
    <font>
      <sz val="16"/>
      <name val="CentSchbkCyrill BT"/>
      <family val="1"/>
    </font>
    <font>
      <b val="true"/>
      <i val="true"/>
      <sz val="12"/>
      <color rgb="FF000000"/>
      <name val="Calibri"/>
      <family val="2"/>
    </font>
    <font>
      <sz val="11"/>
      <color rgb="FF000000"/>
      <name val="CentSchbkCyrill BT"/>
      <family val="1"/>
    </font>
    <font>
      <sz val="10"/>
      <color rgb="FFFFFFFF"/>
      <name val="CentSchbkCyrill BT"/>
      <family val="1"/>
    </font>
    <font>
      <b val="true"/>
      <sz val="11"/>
      <color rgb="FFFFFFFF"/>
      <name val="CentSchbkCyrill BT"/>
      <family val="1"/>
    </font>
    <font>
      <sz val="14"/>
      <color rgb="FFFFFFFF"/>
      <name val="CentSchbkCyrill BT"/>
      <family val="1"/>
    </font>
    <font>
      <sz val="12"/>
      <name val="CentSchbkCyrill BT"/>
      <family val="1"/>
    </font>
    <font>
      <sz val="14"/>
      <color rgb="FF000000"/>
      <name val="CentSchbkCyrill BT"/>
      <family val="1"/>
    </font>
    <font>
      <sz val="14"/>
      <name val="CentSchbkCyrill BT"/>
      <family val="1"/>
    </font>
    <font>
      <b val="true"/>
      <sz val="11"/>
      <color rgb="FF000000"/>
      <name val="CentSchbkCyrill BT"/>
      <family val="1"/>
    </font>
    <font>
      <sz val="10"/>
      <name val="CentSchbkCyrill BT"/>
      <family val="1"/>
    </font>
    <font>
      <sz val="10"/>
      <color rgb="FF000000"/>
      <name val="CentSchbkCyrill BT"/>
      <family val="1"/>
    </font>
    <font>
      <sz val="11"/>
      <color rgb="FF4C4C4C"/>
      <name val="CentSchbkCyrill BT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2F0D9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DDDDDD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1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1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9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7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1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1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1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1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1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6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1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10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3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10" borderId="1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3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1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1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7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7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dxfs count="1">
    <dxf>
      <font>
        <name val="Calibri"/>
        <family val="2"/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4C4C4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6.32</v>
      </c>
      <c r="D8" s="29" t="n">
        <f aca="false">'Ciclo 2'!N5</f>
        <v>-1.02</v>
      </c>
      <c r="E8" s="30" t="n">
        <f aca="false">'Ciclo 3'!N5</f>
        <v>4.5</v>
      </c>
      <c r="F8" s="29" t="n">
        <f aca="false">'Ciclo 4'!N5</f>
        <v>6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6.32</v>
      </c>
      <c r="D9" s="25" t="n">
        <f aca="false">C10+D8</f>
        <v>2.3</v>
      </c>
      <c r="E9" s="26" t="n">
        <f aca="false">C10+D10+E8</f>
        <v>2.3</v>
      </c>
      <c r="F9" s="25" t="n">
        <f aca="false">C10+D10+E10+F8</f>
        <v>3.8</v>
      </c>
      <c r="G9" s="27" t="n">
        <f aca="false">C10+D10+E10+F10+G8</f>
        <v>6.8</v>
      </c>
      <c r="H9" s="1"/>
      <c r="I9" s="12" t="n">
        <f aca="false">SUM(C11:G11)</f>
        <v>28.5</v>
      </c>
      <c r="J9" s="12" t="n">
        <f aca="false">SUM(C10:G10)</f>
        <v>-2.2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3.32</v>
      </c>
      <c r="D10" s="25" t="n">
        <f aca="false">'Ciclo 2'!Q9</f>
        <v>-5.52</v>
      </c>
      <c r="E10" s="26" t="n">
        <f aca="false">'Ciclo 3'!Q9</f>
        <v>0</v>
      </c>
      <c r="F10" s="32" t="n">
        <f aca="false">'Ciclo 4'!Q9</f>
        <v>0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0.17</v>
      </c>
      <c r="H3" s="59" t="n">
        <f aca="false">IF(G3=0,,G3/C3)</f>
        <v>0.0566666666666667</v>
      </c>
      <c r="I3" s="60" t="n">
        <f aca="false">G3-F3</f>
        <v>0.02</v>
      </c>
      <c r="J3" s="61" t="n">
        <f aca="false">Diretrizes!C4</f>
        <v>0.05</v>
      </c>
      <c r="K3" s="62"/>
      <c r="L3" s="62"/>
      <c r="M3" s="51" t="s">
        <v>41</v>
      </c>
      <c r="N3" s="52" t="s">
        <v>42</v>
      </c>
      <c r="O3" s="63"/>
      <c r="P3" s="51" t="s">
        <v>43</v>
      </c>
      <c r="Q3" s="64" t="n">
        <f aca="false">SUM(G3:G395)+Q2</f>
        <v>6.32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3.17</v>
      </c>
      <c r="D4" s="66" t="n">
        <f aca="false">D3*(1+J3)</f>
        <v>3.15</v>
      </c>
      <c r="E4" s="65" t="n">
        <f aca="false">C4*J4</f>
        <v>0.1545375</v>
      </c>
      <c r="F4" s="66" t="n">
        <f aca="false">D4*J4</f>
        <v>0.1535625</v>
      </c>
      <c r="G4" s="58" t="n">
        <v>0.14</v>
      </c>
      <c r="H4" s="67" t="n">
        <f aca="false">IF(G4=0,,G4/C4)</f>
        <v>0.0441640378548896</v>
      </c>
      <c r="I4" s="68" t="n">
        <f aca="false">IF(G4=0,,G4-F4)</f>
        <v>-0.0135625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3.32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3.31</v>
      </c>
      <c r="D5" s="66" t="n">
        <f aca="false">D4*(1+J4)</f>
        <v>3.3035625</v>
      </c>
      <c r="E5" s="65" t="n">
        <f aca="false">C5*J5</f>
        <v>0.1573284375</v>
      </c>
      <c r="F5" s="66" t="n">
        <f aca="false">D5*J5</f>
        <v>0.157022455078125</v>
      </c>
      <c r="G5" s="58" t="n">
        <v>0.36</v>
      </c>
      <c r="H5" s="67" t="n">
        <f aca="false">IF(G5=0,,G5/C5)</f>
        <v>0.108761329305136</v>
      </c>
      <c r="I5" s="68" t="n">
        <f aca="false">IF(G5=0,,G5-F5)</f>
        <v>0.202977544921875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6.32</v>
      </c>
      <c r="O5" s="53"/>
      <c r="P5" s="51" t="s">
        <v>46</v>
      </c>
      <c r="Q5" s="69" t="n">
        <f aca="false">Q3/(Q2)-1</f>
        <v>1.10666666666667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3.67</v>
      </c>
      <c r="D6" s="66" t="n">
        <f aca="false">D5*(1+J5)</f>
        <v>3.46058495507813</v>
      </c>
      <c r="E6" s="65" t="n">
        <f aca="false">C6*J6</f>
        <v>0.1700786953125</v>
      </c>
      <c r="F6" s="66" t="n">
        <f aca="false">D6*J6</f>
        <v>0.160373780429906</v>
      </c>
      <c r="G6" s="58" t="n">
        <v>0.52</v>
      </c>
      <c r="H6" s="67" t="n">
        <f aca="false">IF(G6=0,,G6/C6)</f>
        <v>0.141689373297003</v>
      </c>
      <c r="I6" s="68" t="n">
        <f aca="false">IF(G6=0,,G6-F6)</f>
        <v>0.359626219570094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3.32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4.19</v>
      </c>
      <c r="D7" s="66" t="n">
        <f aca="false">D6*(1+J6)</f>
        <v>3.62095873550803</v>
      </c>
      <c r="E7" s="65" t="n">
        <f aca="false">C7*J7</f>
        <v>0.189322613085937</v>
      </c>
      <c r="F7" s="66" t="n">
        <f aca="false">D7*J7</f>
        <v>0.163610828086571</v>
      </c>
      <c r="G7" s="58" t="n">
        <v>0.65</v>
      </c>
      <c r="H7" s="67" t="n">
        <f aca="false">IF(G7=0,,G7/C7)</f>
        <v>0.155131264916468</v>
      </c>
      <c r="I7" s="68" t="n">
        <f aca="false">IF(G7=0,,G7-F7)</f>
        <v>0.486389171913429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1.10666666666667</v>
      </c>
      <c r="O7" s="70"/>
      <c r="P7" s="51" t="s">
        <v>48</v>
      </c>
      <c r="Q7" s="72" t="n">
        <f aca="false">SUM(I3:I395)</f>
        <v>2.02639372496422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4.84</v>
      </c>
      <c r="D8" s="66" t="n">
        <f aca="false">D7*(1+J7)</f>
        <v>3.7845695635946</v>
      </c>
      <c r="E8" s="65" t="n">
        <f aca="false">C8*J8</f>
        <v>0.213225157792969</v>
      </c>
      <c r="F8" s="66" t="n">
        <f aca="false">D8*J8</f>
        <v>0.166728397185109</v>
      </c>
      <c r="G8" s="58" t="n">
        <v>0.76</v>
      </c>
      <c r="H8" s="67" t="n">
        <f aca="false">IF(G8=0,,G8/C8)</f>
        <v>0.15702479338843</v>
      </c>
      <c r="I8" s="68" t="n">
        <f aca="false">IF(G8=0,,G8-F8)</f>
        <v>0.593271602814891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5.6</v>
      </c>
      <c r="D9" s="66" t="n">
        <f aca="false">D8*(1+J8)</f>
        <v>3.95129796077971</v>
      </c>
      <c r="E9" s="65" t="n">
        <f aca="false">C9*J9</f>
        <v>0.240539124287109</v>
      </c>
      <c r="F9" s="66" t="n">
        <f aca="false">D9*J9</f>
        <v>0.169721741300606</v>
      </c>
      <c r="G9" s="58" t="n">
        <v>0.4</v>
      </c>
      <c r="H9" s="67" t="n">
        <f aca="false">IF(G9=0,,G9/C9)</f>
        <v>0.0714285714285714</v>
      </c>
      <c r="I9" s="68" t="n">
        <f aca="false">IF(G9=0,,G9-F9)</f>
        <v>0.230278258699394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Diretrizes!C7</f>
        <v>6</v>
      </c>
      <c r="O9" s="53"/>
      <c r="P9" s="51" t="s">
        <v>50</v>
      </c>
      <c r="Q9" s="73" t="n">
        <f aca="false">IF(G3=0,,N5-'Ciclo 2'!Q2)</f>
        <v>3.32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6</v>
      </c>
      <c r="D10" s="66" t="n">
        <f aca="false">D9*(1+J9)</f>
        <v>4.12101970208032</v>
      </c>
      <c r="E10" s="65" t="n">
        <f aca="false">C10*J10</f>
        <v>0.251277478049927</v>
      </c>
      <c r="F10" s="66" t="n">
        <f aca="false">D10*J10</f>
        <v>0.172586572955467</v>
      </c>
      <c r="G10" s="58" t="n">
        <v>0.32</v>
      </c>
      <c r="H10" s="67" t="n">
        <f aca="false">IF(G10=0,,G10/C10)</f>
        <v>0.0533333333333333</v>
      </c>
      <c r="I10" s="68" t="n">
        <f aca="false">IF(G10=0,,G10-F10)</f>
        <v>0.147413427044533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6.32</v>
      </c>
      <c r="D11" s="66" t="n">
        <f aca="false">D10*(1+J10)</f>
        <v>4.29360627503579</v>
      </c>
      <c r="E11" s="65" t="n">
        <f aca="false">C11*J11</f>
        <v>0.258061969957275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7.33007521859489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4.9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4.9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4.9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4.9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4.9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4.9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4.9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4.9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4.9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4.9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9.91364547848763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4.9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4.9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4.9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4.9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4.9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4.9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4.9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4.9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4.9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4.9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4.9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G26" activeCellId="0" sqref="G26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7" t="s">
        <v>42</v>
      </c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0.15</v>
      </c>
      <c r="H3" s="59" t="n">
        <f aca="false">IF(G3=0,,G3/C3)</f>
        <v>0.05</v>
      </c>
      <c r="I3" s="60" t="n">
        <f aca="false">G3-F3</f>
        <v>0</v>
      </c>
      <c r="J3" s="61" t="n">
        <f aca="false">Diretrizes!D4</f>
        <v>0.05</v>
      </c>
      <c r="K3" s="62"/>
      <c r="L3" s="88"/>
      <c r="M3" s="51" t="s">
        <v>41</v>
      </c>
      <c r="N3" s="87"/>
      <c r="O3" s="63"/>
      <c r="P3" s="51" t="s">
        <v>43</v>
      </c>
      <c r="Q3" s="64" t="n">
        <f aca="false">SUM(G3:G402)+Q2</f>
        <v>-1.02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3.15</v>
      </c>
      <c r="D4" s="66" t="n">
        <f aca="false">D3*(1+J3)</f>
        <v>3.15</v>
      </c>
      <c r="E4" s="65" t="n">
        <f aca="false">C4*J4</f>
        <v>0.1535625</v>
      </c>
      <c r="F4" s="66" t="n">
        <f aca="false">D4*J4</f>
        <v>0.1535625</v>
      </c>
      <c r="G4" s="58" t="n">
        <v>-0.7</v>
      </c>
      <c r="H4" s="67" t="n">
        <f aca="false">IF(G4=0,,G4/C4)</f>
        <v>-0.222222222222222</v>
      </c>
      <c r="I4" s="68" t="n">
        <f aca="false">IF(G4=0,,G4-F4)</f>
        <v>-0.8535625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8"/>
      <c r="M4" s="63"/>
      <c r="N4" s="63"/>
      <c r="O4" s="53"/>
      <c r="P4" s="51" t="s">
        <v>44</v>
      </c>
      <c r="Q4" s="64" t="n">
        <f aca="false">Q3-Q2</f>
        <v>-4.02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2.45</v>
      </c>
      <c r="D5" s="66" t="n">
        <f aca="false">D4*(1+J4)</f>
        <v>3.3035625</v>
      </c>
      <c r="E5" s="65" t="n">
        <f aca="false">C5*J5</f>
        <v>0.1164515625</v>
      </c>
      <c r="F5" s="66" t="n">
        <f aca="false">D5*J5</f>
        <v>0.157022455078125</v>
      </c>
      <c r="G5" s="58" t="n">
        <v>0.26</v>
      </c>
      <c r="H5" s="67" t="n">
        <f aca="false">IF(G5=0,,G5/C5)</f>
        <v>0.106122448979592</v>
      </c>
      <c r="I5" s="68" t="n">
        <f aca="false">IF(G5=0,,G5-F5)</f>
        <v>0.102977544921875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8"/>
      <c r="M5" s="51" t="s">
        <v>45</v>
      </c>
      <c r="N5" s="54" t="n">
        <f aca="false">N6+Q2</f>
        <v>-1.02</v>
      </c>
      <c r="O5" s="53"/>
      <c r="P5" s="51" t="s">
        <v>46</v>
      </c>
      <c r="Q5" s="69" t="n">
        <f aca="false">Q3/(Q2)-1</f>
        <v>-1.34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2.71</v>
      </c>
      <c r="D6" s="66" t="n">
        <f aca="false">D5*(1+J5)</f>
        <v>3.46058495507813</v>
      </c>
      <c r="E6" s="65" t="n">
        <f aca="false">C6*J6</f>
        <v>0.1255894453125</v>
      </c>
      <c r="F6" s="66" t="n">
        <f aca="false">D6*J6</f>
        <v>0.160373780429906</v>
      </c>
      <c r="G6" s="58" t="n">
        <v>0.15</v>
      </c>
      <c r="H6" s="67" t="n">
        <f aca="false">IF(G6=0,,G6/C6)</f>
        <v>0.0553505535055351</v>
      </c>
      <c r="I6" s="68" t="n">
        <f aca="false">IF(G6=0,,G6-F6)</f>
        <v>-0.010373780429906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8"/>
      <c r="M6" s="51" t="s">
        <v>47</v>
      </c>
      <c r="N6" s="64" t="n">
        <f aca="false">SUM(G3:G25)</f>
        <v>-4.02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2.86</v>
      </c>
      <c r="D7" s="66" t="n">
        <f aca="false">D6*(1+J6)</f>
        <v>3.62095873550803</v>
      </c>
      <c r="E7" s="65" t="n">
        <f aca="false">C7*J7</f>
        <v>0.129227368359375</v>
      </c>
      <c r="F7" s="66" t="n">
        <f aca="false">D7*J7</f>
        <v>0.163610828086571</v>
      </c>
      <c r="G7" s="58" t="n">
        <v>0.17</v>
      </c>
      <c r="H7" s="67" t="n">
        <f aca="false">IF(G7=0,,G7/C7)</f>
        <v>0.0594405594405594</v>
      </c>
      <c r="I7" s="68" t="n">
        <f aca="false">IF(G7=0,,G7-F7)</f>
        <v>0.006389171913429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8"/>
      <c r="M7" s="51" t="s">
        <v>46</v>
      </c>
      <c r="N7" s="69" t="n">
        <f aca="false">N5/Q2-1</f>
        <v>-1.34</v>
      </c>
      <c r="O7" s="70"/>
      <c r="P7" s="51" t="s">
        <v>48</v>
      </c>
      <c r="Q7" s="72" t="n">
        <f aca="false">SUM(I3:I402)</f>
        <v>-8.15090659894564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3.03</v>
      </c>
      <c r="D8" s="66" t="n">
        <f aca="false">D7*(1+J7)</f>
        <v>3.7845695635946</v>
      </c>
      <c r="E8" s="65" t="n">
        <f aca="false">C8*J8</f>
        <v>0.133485997543945</v>
      </c>
      <c r="F8" s="66" t="n">
        <f aca="false">D8*J8</f>
        <v>0.166728397185108</v>
      </c>
      <c r="G8" s="58" t="n">
        <v>0.22</v>
      </c>
      <c r="H8" s="67" t="n">
        <f aca="false">IF(G8=0,,G8/C8)</f>
        <v>0.0726072607260726</v>
      </c>
      <c r="I8" s="68" t="n">
        <f aca="false">IF(G8=0,,G8-F8)</f>
        <v>0.053271602814892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8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3.25</v>
      </c>
      <c r="D9" s="66" t="n">
        <f aca="false">D8*(1+J8)</f>
        <v>3.95129796077971</v>
      </c>
      <c r="E9" s="65" t="n">
        <f aca="false">C9*J9</f>
        <v>0.139598598916626</v>
      </c>
      <c r="F9" s="66" t="n">
        <f aca="false">D9*J9</f>
        <v>0.169721741300606</v>
      </c>
      <c r="G9" s="58" t="n">
        <v>0.15</v>
      </c>
      <c r="H9" s="67" t="n">
        <f aca="false">IF(G9=0,,G9/C9)</f>
        <v>0.0461538461538462</v>
      </c>
      <c r="I9" s="68" t="n">
        <f aca="false">IF(G9=0,,G9-F9)</f>
        <v>-0.019721741300606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8"/>
      <c r="M9" s="51" t="s">
        <v>49</v>
      </c>
      <c r="N9" s="73" t="n">
        <f aca="false">Diretrizes!D7</f>
        <v>6</v>
      </c>
      <c r="O9" s="53"/>
      <c r="P9" s="51" t="s">
        <v>50</v>
      </c>
      <c r="Q9" s="73" t="n">
        <f aca="false">IF(G3=0,,N5-'Ciclo 3'!Q2)</f>
        <v>-5.52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3.4</v>
      </c>
      <c r="D10" s="66" t="n">
        <f aca="false">D9*(1+J9)</f>
        <v>4.12101970208032</v>
      </c>
      <c r="E10" s="65" t="n">
        <f aca="false">C10*J10</f>
        <v>0.142390570894959</v>
      </c>
      <c r="F10" s="66" t="n">
        <f aca="false">D10*J10</f>
        <v>0.172586572955467</v>
      </c>
      <c r="G10" s="58" t="n">
        <v>0.21</v>
      </c>
      <c r="H10" s="67" t="n">
        <f aca="false">IF(G10=0,,G10/C10)</f>
        <v>0.0617647058823529</v>
      </c>
      <c r="I10" s="68" t="n">
        <f aca="false">IF(G10=0,,G10-F10)</f>
        <v>0.037413427044533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3.61</v>
      </c>
      <c r="D11" s="66" t="n">
        <f aca="false">D10*(1+J10)</f>
        <v>4.29360627503578</v>
      </c>
      <c r="E11" s="65" t="n">
        <f aca="false">C11*J11</f>
        <v>0.147405650561038</v>
      </c>
      <c r="F11" s="66" t="n">
        <f aca="false">D11*J11</f>
        <v>0.175319065436179</v>
      </c>
      <c r="G11" s="58" t="n">
        <v>0.06</v>
      </c>
      <c r="H11" s="67" t="n">
        <f aca="false">IF(G11=0,,G11/C11)</f>
        <v>0.0166204986149585</v>
      </c>
      <c r="I11" s="68" t="n">
        <f aca="false">IF(G11=0,,G11-F11)</f>
        <v>-0.115319065436179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3.67</v>
      </c>
      <c r="D12" s="66" t="n">
        <f aca="false">D11*(1+J11)</f>
        <v>4.46892534047196</v>
      </c>
      <c r="E12" s="65" t="n">
        <f aca="false">C12*J12</f>
        <v>0.146109215822725</v>
      </c>
      <c r="F12" s="66" t="n">
        <f aca="false">D12*J12</f>
        <v>0.17791585206176</v>
      </c>
      <c r="G12" s="58" t="n">
        <v>-1.91</v>
      </c>
      <c r="H12" s="67" t="n">
        <f aca="false">IF(G12=0,,G12/C12)</f>
        <v>-0.520435967302452</v>
      </c>
      <c r="I12" s="68" t="n">
        <f aca="false">IF(G12=0,,G12-F12)</f>
        <v>-2.08791585206176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1.76</v>
      </c>
      <c r="D13" s="66" t="n">
        <f aca="false">D12*(1+J12)</f>
        <v>4.64684119253372</v>
      </c>
      <c r="E13" s="65" t="n">
        <f aca="false">C13*J13</f>
        <v>0.0683170066353665</v>
      </c>
      <c r="F13" s="66" t="n">
        <f aca="false">D13*J13</f>
        <v>0.180374023058989</v>
      </c>
      <c r="G13" s="58" t="n">
        <v>0.31</v>
      </c>
      <c r="H13" s="67" t="n">
        <f aca="false">IF(G13=0,,G13/C13)</f>
        <v>0.176136363636364</v>
      </c>
      <c r="I13" s="68" t="n">
        <f aca="false">IF(G13=0,,G13-F13)</f>
        <v>0.129625976941011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2.07</v>
      </c>
      <c r="D14" s="66" t="n">
        <f aca="false">D13*(1+J13)</f>
        <v>4.82721521559271</v>
      </c>
      <c r="E14" s="65" t="n">
        <f aca="false">C14*J14</f>
        <v>0.0783413628646752</v>
      </c>
      <c r="F14" s="66" t="n">
        <f aca="false">D14*J14</f>
        <v>0.182691120208034</v>
      </c>
      <c r="G14" s="58" t="n">
        <v>1.18</v>
      </c>
      <c r="H14" s="67" t="n">
        <f aca="false">IF(G14=0,,G14/C14)</f>
        <v>0.570048309178744</v>
      </c>
      <c r="I14" s="68" t="n">
        <f aca="false">IF(G14=0,,G14-F14)</f>
        <v>0.997308879791966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3.25</v>
      </c>
      <c r="D15" s="66" t="n">
        <f aca="false">D14*(1+J14)</f>
        <v>5.00990633580075</v>
      </c>
      <c r="E15" s="65" t="n">
        <f aca="false">C15*J15</f>
        <v>0.119924731196831</v>
      </c>
      <c r="F15" s="66" t="n">
        <f aca="false">D15*J15</f>
        <v>0.184865129428371</v>
      </c>
      <c r="G15" s="58" t="n">
        <v>0.03</v>
      </c>
      <c r="H15" s="67" t="n">
        <f aca="false">IF(G15=0,,G15/C15)</f>
        <v>0.00923076923076923</v>
      </c>
      <c r="I15" s="68" t="n">
        <f aca="false">IF(G15=0,,G15-F15)</f>
        <v>-0.154865129428371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3.28</v>
      </c>
      <c r="D16" s="66" t="n">
        <f aca="false">D15*(1+J15)</f>
        <v>5.19477146522912</v>
      </c>
      <c r="E16" s="65" t="n">
        <f aca="false">C16*J16</f>
        <v>0.118005935497681</v>
      </c>
      <c r="F16" s="66" t="n">
        <f aca="false">D16*J16</f>
        <v>0.18689447147897</v>
      </c>
      <c r="G16" s="58" t="n">
        <v>0.19</v>
      </c>
      <c r="H16" s="67" t="n">
        <f aca="false">IF(G16=0,,G16/C16)</f>
        <v>0.0579268292682927</v>
      </c>
      <c r="I16" s="68" t="n">
        <f aca="false">IF(G16=0,,G16-F16)</f>
        <v>0.00310552852102999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3.47</v>
      </c>
      <c r="D17" s="66" t="n">
        <f aca="false">D16*(1+J16)</f>
        <v>5.38166593670809</v>
      </c>
      <c r="E17" s="65" t="n">
        <f aca="false">C17*J17</f>
        <v>0.121720604046503</v>
      </c>
      <c r="F17" s="66" t="n">
        <f aca="false">D17*J17</f>
        <v>0.188777990948876</v>
      </c>
      <c r="G17" s="58" t="n">
        <v>0.12</v>
      </c>
      <c r="H17" s="67" t="n">
        <f aca="false">IF(G17=0,,G17/C17)</f>
        <v>0.0345821325648415</v>
      </c>
      <c r="I17" s="68" t="n">
        <f aca="false">IF(G17=0,,G17-F17)</f>
        <v>-0.068777990948876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3.59</v>
      </c>
      <c r="D18" s="66" t="n">
        <f aca="false">D17*(1+J17)</f>
        <v>5.57044392765696</v>
      </c>
      <c r="E18" s="65" t="n">
        <f aca="false">C18*J18</f>
        <v>0.122781713058724</v>
      </c>
      <c r="F18" s="66" t="n">
        <f aca="false">D18*J18</f>
        <v>0.190514943714566</v>
      </c>
      <c r="G18" s="58" t="n">
        <v>0.31</v>
      </c>
      <c r="H18" s="67" t="n">
        <f aca="false">IF(G18=0,,G18/C18)</f>
        <v>0.0863509749303621</v>
      </c>
      <c r="I18" s="68" t="n">
        <f aca="false">IF(G18=0,,G18-F18)</f>
        <v>0.119485056285434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3.9</v>
      </c>
      <c r="D19" s="66" t="n">
        <f aca="false">D18*(1+J18)</f>
        <v>5.76095887137153</v>
      </c>
      <c r="E19" s="65" t="n">
        <f aca="false">C19*J19</f>
        <v>0.130049432842841</v>
      </c>
      <c r="F19" s="66" t="n">
        <f aca="false">D19*J19</f>
        <v>0.19210498303918</v>
      </c>
      <c r="G19" s="58" t="n">
        <v>0.19</v>
      </c>
      <c r="H19" s="67" t="n">
        <f aca="false">IF(G19=0,,G19/C19)</f>
        <v>0.0487179487179487</v>
      </c>
      <c r="I19" s="68" t="n">
        <f aca="false">IF(G19=0,,G19-F19)</f>
        <v>-0.00210498303918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4.09</v>
      </c>
      <c r="D20" s="66" t="n">
        <f aca="false">D19*(1+J19)</f>
        <v>5.95306385441071</v>
      </c>
      <c r="E20" s="65" t="n">
        <f aca="false">C20*J20</f>
        <v>0.132975545081805</v>
      </c>
      <c r="F20" s="66" t="n">
        <f aca="false">D20*J20</f>
        <v>0.193548144485832</v>
      </c>
      <c r="G20" s="58" t="n">
        <v>0.05</v>
      </c>
      <c r="H20" s="67" t="n">
        <f aca="false">IF(G20=0,,G20/C20)</f>
        <v>0.0122249388753056</v>
      </c>
      <c r="I20" s="68" t="n">
        <f aca="false">IF(G20=0,,G20-F20)</f>
        <v>-0.143548144485832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4.14</v>
      </c>
      <c r="D21" s="66" t="n">
        <f aca="false">D20*(1+J20)</f>
        <v>6.14661199889654</v>
      </c>
      <c r="E21" s="65" t="n">
        <f aca="false">C21*J21</f>
        <v>0.131236133917532</v>
      </c>
      <c r="F21" s="66" t="n">
        <f aca="false">D21*J21</f>
        <v>0.194844829813115</v>
      </c>
      <c r="G21" s="58" t="n">
        <v>0.22</v>
      </c>
      <c r="H21" s="67" t="n">
        <f aca="false">IF(G21=0,,G21/C21)</f>
        <v>0.0531400966183575</v>
      </c>
      <c r="I21" s="68" t="n">
        <f aca="false">IF(G21=0,,G21-F21)</f>
        <v>0.025155170186885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4.36</v>
      </c>
      <c r="D22" s="66" t="n">
        <f aca="false">D21*(1+J21)</f>
        <v>6.34145682870966</v>
      </c>
      <c r="E22" s="65" t="n">
        <f aca="false">C22*J22</f>
        <v>0.134754783884886</v>
      </c>
      <c r="F22" s="66" t="n">
        <f aca="false">D22*J22</f>
        <v>0.19599579001562</v>
      </c>
      <c r="G22" s="58" t="n">
        <v>0.31</v>
      </c>
      <c r="H22" s="67" t="n">
        <f aca="false">IF(G22=0,,G22/C22)</f>
        <v>0.0711009174311927</v>
      </c>
      <c r="I22" s="68" t="n">
        <f aca="false">IF(G22=0,,G22-F22)</f>
        <v>0.11400420998438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4.67</v>
      </c>
      <c r="D23" s="66" t="n">
        <f aca="false">D22*(1+J22)</f>
        <v>6.53745261872528</v>
      </c>
      <c r="E23" s="65" t="n">
        <f aca="false">C23*J23</f>
        <v>0.14072757333116</v>
      </c>
      <c r="F23" s="66" t="n">
        <f aca="false">D23*J23</f>
        <v>0.197002107666091</v>
      </c>
      <c r="G23" s="58" t="n">
        <v>0.15</v>
      </c>
      <c r="H23" s="67" t="n">
        <f aca="false">IF(G23=0,,G23/C23)</f>
        <v>0.0321199143468951</v>
      </c>
      <c r="I23" s="68" t="n">
        <f aca="false">IF(G23=0,,G23-F23)</f>
        <v>-0.047002107666091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4.82</v>
      </c>
      <c r="D24" s="66" t="n">
        <f aca="false">D23*(1+J23)</f>
        <v>6.73445472639137</v>
      </c>
      <c r="E24" s="65" t="n">
        <f aca="false">C24*J24</f>
        <v>0.141616537659483</v>
      </c>
      <c r="F24" s="66" t="n">
        <f aca="false">D24*J24</f>
        <v>0.197865178708732</v>
      </c>
      <c r="G24" s="58" t="n">
        <v>-4.19</v>
      </c>
      <c r="H24" s="67" t="n">
        <f aca="false">IF(G24=0,,G24/C24)</f>
        <v>-0.869294605809129</v>
      </c>
      <c r="I24" s="68" t="n">
        <f aca="false">IF(G24=0,,G24-F24)</f>
        <v>-4.38786517870873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0.629999999999999</v>
      </c>
      <c r="D25" s="66" t="n">
        <f aca="false">D24*(1+J24)</f>
        <v>6.9323199051001</v>
      </c>
      <c r="E25" s="65" t="n">
        <f aca="false">C25*J25</f>
        <v>0.0180472942442609</v>
      </c>
      <c r="F25" s="66" t="n">
        <f aca="false">D25*J25</f>
        <v>0.198586693845537</v>
      </c>
      <c r="G25" s="58" t="n">
        <v>-1.65</v>
      </c>
      <c r="H25" s="67" t="n">
        <f aca="false">IF(G25=0,,G25/C25)</f>
        <v>-2.61904761904762</v>
      </c>
      <c r="I25" s="68" t="n">
        <f aca="false">IF(G25=0,,G25-F25)</f>
        <v>-1.84858669384554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-1.02</v>
      </c>
      <c r="D26" s="66" t="n">
        <f aca="false">D25*(1+J25)</f>
        <v>7.13090659894564</v>
      </c>
      <c r="E26" s="65" t="n">
        <f aca="false">C26*J26</f>
        <v>-0.0284889430570118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Diretrizes!E3</f>
        <v>4.5</v>
      </c>
    </row>
    <row r="3" customFormat="false" ht="17.3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/>
      <c r="H3" s="59" t="n">
        <f aca="false">IF(G3=0,,G3/C3)</f>
        <v>0</v>
      </c>
      <c r="I3" s="60" t="n">
        <f aca="false">G3-F3</f>
        <v>-0.225</v>
      </c>
      <c r="J3" s="61" t="n">
        <f aca="false">Diretrizes!E4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f aca="false">SUM(G3:G401)+Q2</f>
        <v>4.5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4.725</v>
      </c>
      <c r="E4" s="65" t="n">
        <f aca="false">C4*J4</f>
        <v>0</v>
      </c>
      <c r="F4" s="66" t="n">
        <f aca="false">D4*J4</f>
        <v>0.23034375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4.95534375</v>
      </c>
      <c r="E5" s="65" t="n">
        <f aca="false">C5*J5</f>
        <v>0</v>
      </c>
      <c r="F5" s="66" t="n">
        <f aca="false">D5*J5</f>
        <v>0.235533682617188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4.5</v>
      </c>
      <c r="O5" s="53"/>
      <c r="P5" s="51" t="s">
        <v>46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5.19087743261719</v>
      </c>
      <c r="E6" s="65" t="n">
        <f aca="false">C6*J6</f>
        <v>0</v>
      </c>
      <c r="F6" s="66" t="n">
        <f aca="false">D6*J6</f>
        <v>0.240560670644859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5.43143810326205</v>
      </c>
      <c r="E7" s="65" t="n">
        <f aca="false">C7*J7</f>
        <v>0</v>
      </c>
      <c r="F7" s="66" t="n">
        <f aca="false">D7*J7</f>
        <v>0.245416242129856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-0.225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5.6768543453919</v>
      </c>
      <c r="E8" s="65" t="n">
        <f aca="false">C8*J8</f>
        <v>0</v>
      </c>
      <c r="F8" s="66" t="n">
        <f aca="false">D8*J8</f>
        <v>0.250092595777663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Diretrizes!E7</f>
        <v>9</v>
      </c>
      <c r="O9" s="53"/>
      <c r="P9" s="51" t="s">
        <v>50</v>
      </c>
      <c r="Q9" s="73" t="n">
        <f aca="false">IF(G3=0,,N5-'Ciclo 4'!Q2)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18.2284171302929</v>
      </c>
      <c r="E52" s="83" t="n">
        <f aca="false">C52*J52</f>
        <v>0</v>
      </c>
      <c r="F52" s="84" t="n">
        <f aca="false">D52*J52</f>
        <v>0.263599833602561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Diretrizes!F3</f>
        <v>6</v>
      </c>
    </row>
    <row r="3" customFormat="false" ht="17.3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/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f aca="false">SUM(G3:G402)+Q2</f>
        <v>6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</v>
      </c>
      <c r="O5" s="53"/>
      <c r="P5" s="51" t="s">
        <v>46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SUM(I3:I402)</f>
        <v>-0.3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IF(G3=0,,N5-'Ciclo 5'!Q2)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24.3045561737238</v>
      </c>
      <c r="E52" s="83" t="n">
        <f aca="false">C52*J52</f>
        <v>0</v>
      </c>
      <c r="F52" s="84" t="n">
        <f aca="false">D52*J52</f>
        <v>0.351466444803415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43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Diretrizes!G7</f>
        <v>18</v>
      </c>
      <c r="O9" s="53"/>
      <c r="P9" s="51" t="s">
        <v>50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90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36.4568342605857</v>
      </c>
      <c r="E52" s="83" t="n">
        <f aca="false">C52*J52</f>
        <v>0</v>
      </c>
      <c r="F52" s="84" t="n">
        <f aca="false">D52*J52</f>
        <v>0.527199667205122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8480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2019-11-10T14:07:57Z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