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<sst xmlns="http://schemas.openxmlformats.org/spreadsheetml/2006/main" count="140" uniqueCount="54">
  <si>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</si>
  <si>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</si>
  <si>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</si>
  <si>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</si>
  <si>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</si>
  <si>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</si>
  <si>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</si>
  <si>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</si>
  <si>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</si>
  <si>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</si>
  <si>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</si>
  <si>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</si>
  <si>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</si>
  <si>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</si>
  <si>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</si>
  <si>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</si>
  <si>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</si>
  <si>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</si>
  <si>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</si>
  <si>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</si>
  <si>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</si>
  <si>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</si>
  <si>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</si>
  <si>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</si>
  <si>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</si>
  <si>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</si>
  <si>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</si>
  <si>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</si>
  <si>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</si>
  <si>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</si>
  <si>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</si>
  <si>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</si>
  <si>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</si>
  <si>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</si>
  <si>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</si>
  <si>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</si>
  <si>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</si>
  <si>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</si>
  <si>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</si>
  <si>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10-11</t>
  </si>
  <si>
    <t xml:space="preserve">Banca inicial</t>
  </si>
  <si>
    <t xml:space="preserve">Data Fim</t>
  </si>
  <si>
    <t xml:space="preserve">12-11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</si>
  <si>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</si>
  <si>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</si>
  <si>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</si>
  <si>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</si>
  <si>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</si>
  <si>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</si>
  <si>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</si>
  <si>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</si>
  <si>
    <t xml:space="preserve">obs linha 10 foi $1.47 mas como passou deixei $1 no ciclo 2</t>
  </si>
  <si>
    <t xml:space="preserve">15-11</t>
  </si>
  <si>
    <t xml:space="preserve">obs linha 7 é $1 do ciclo 1 que sobrou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</si>
</sst>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6.05</v>
      </c>
      <c r="D8" s="29" t="n">
        <f aca="false">'Ciclo 2'!N5</f>
        <v>2.05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6.05</v>
      </c>
      <c r="D9" s="25" t="n">
        <f aca="false">C10+D8</f>
        <v>5.1</v>
      </c>
      <c r="E9" s="26" t="n">
        <f aca="false">C10+D10+E8</f>
        <v>5.1</v>
      </c>
      <c r="F9" s="25" t="n">
        <f aca="false">C10+D10+E10+F8</f>
        <v>6.6</v>
      </c>
      <c r="G9" s="27" t="n">
        <f aca="false">C10+D10+E10+F10+G8</f>
        <v>9.6</v>
      </c>
      <c r="H9" s="1"/>
      <c r="I9" s="12" t="n">
        <f aca="false">SUM(C11:G11)</f>
        <v>28.5</v>
      </c>
      <c r="J9" s="12" t="n">
        <f aca="false">SUM(C10:G10)</f>
        <v>0.6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3.05</v>
      </c>
      <c r="D10" s="25" t="n">
        <f aca="false">'Ciclo 2'!Q9</f>
        <v>-2.45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0.15</v>
      </c>
      <c r="H3" s="59" t="n">
        <f aca="false">IF(G3=0,,G3/C3)</f>
        <v>0.05</v>
      </c>
      <c r="I3" s="60" t="n">
        <f aca="false">G3-F3</f>
        <v>0</v>
      </c>
      <c r="J3" s="61" t="n">
        <f aca="false">Diretrizes!C4</f>
        <v>0.05</v>
      </c>
      <c r="K3" s="62"/>
      <c r="L3" s="62"/>
      <c r="M3" s="51" t="s">
        <v>41</v>
      </c>
      <c r="N3" s="52" t="s">
        <v>42</v>
      </c>
      <c r="O3" s="63"/>
      <c r="P3" s="51" t="s">
        <v>43</v>
      </c>
      <c r="Q3" s="64" t="n">
        <f aca="false">SUM(G3:G395)+Q2</f>
        <v>6.05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3.15</v>
      </c>
      <c r="D4" s="66" t="n">
        <f aca="false">D3*(1+J3)</f>
        <v>3.15</v>
      </c>
      <c r="E4" s="65" t="n">
        <f aca="false">C4*J4</f>
        <v>0.1535625</v>
      </c>
      <c r="F4" s="66" t="n">
        <f aca="false">D4*J4</f>
        <v>0.1535625</v>
      </c>
      <c r="G4" s="58" t="n">
        <v>0.17</v>
      </c>
      <c r="H4" s="67" t="n">
        <f aca="false">IF(G4=0,,G4/C4)</f>
        <v>0.053968253968254</v>
      </c>
      <c r="I4" s="68" t="n">
        <f aca="false">IF(G4=0,,G4-F4)</f>
        <v>0.0164375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3.05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3.32</v>
      </c>
      <c r="D5" s="66" t="n">
        <f aca="false">D4*(1+J4)</f>
        <v>3.3035625</v>
      </c>
      <c r="E5" s="65" t="n">
        <f aca="false">C5*J5</f>
        <v>0.15780375</v>
      </c>
      <c r="F5" s="66" t="n">
        <f aca="false">D5*J5</f>
        <v>0.157022455078125</v>
      </c>
      <c r="G5" s="58" t="n">
        <v>0.28</v>
      </c>
      <c r="H5" s="67" t="n">
        <f aca="false">IF(G5=0,,G5/C5)</f>
        <v>0.0843373493975904</v>
      </c>
      <c r="I5" s="68" t="n">
        <f aca="false">IF(G5=0,,G5-F5)</f>
        <v>0.122977544921875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6.05</v>
      </c>
      <c r="O5" s="53"/>
      <c r="P5" s="51" t="s">
        <v>46</v>
      </c>
      <c r="Q5" s="69" t="n">
        <f aca="false">Q3/(Q2)-1</f>
        <v>1.01666666666667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3.6</v>
      </c>
      <c r="D6" s="66" t="n">
        <f aca="false">D5*(1+J5)</f>
        <v>3.46058495507813</v>
      </c>
      <c r="E6" s="65" t="n">
        <f aca="false">C6*J6</f>
        <v>0.1668346875</v>
      </c>
      <c r="F6" s="66" t="n">
        <f aca="false">D6*J6</f>
        <v>0.160373780429906</v>
      </c>
      <c r="G6" s="58" t="n">
        <v>0.16</v>
      </c>
      <c r="H6" s="67" t="n">
        <f aca="false">IF(G6=0,,G6/C6)</f>
        <v>0.0444444444444445</v>
      </c>
      <c r="I6" s="68" t="n">
        <f aca="false">IF(G6=0,,G6-F6)</f>
        <v>-0.000373780429906018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3.05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3.76</v>
      </c>
      <c r="D7" s="66" t="n">
        <f aca="false">D6*(1+J6)</f>
        <v>3.62095873550803</v>
      </c>
      <c r="E7" s="65" t="n">
        <f aca="false">C7*J7</f>
        <v>0.1698933234375</v>
      </c>
      <c r="F7" s="66" t="n">
        <f aca="false">D7*J7</f>
        <v>0.163610828086571</v>
      </c>
      <c r="G7" s="58" t="n">
        <v>0.31</v>
      </c>
      <c r="H7" s="67" t="n">
        <f aca="false">IF(G7=0,,G7/C7)</f>
        <v>0.0824468085106383</v>
      </c>
      <c r="I7" s="68" t="n">
        <f aca="false">IF(G7=0,,G7-F7)</f>
        <v>0.146389171913429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1.01666666666667</v>
      </c>
      <c r="O7" s="70"/>
      <c r="P7" s="51" t="s">
        <v>48</v>
      </c>
      <c r="Q7" s="72" t="n">
        <f aca="false">SUM(I3:I395)</f>
        <v>1.75639372496422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4.07</v>
      </c>
      <c r="D8" s="66" t="n">
        <f aca="false">D7*(1+J7)</f>
        <v>3.7845695635946</v>
      </c>
      <c r="E8" s="65" t="n">
        <f aca="false">C8*J8</f>
        <v>0.179302973598633</v>
      </c>
      <c r="F8" s="66" t="n">
        <f aca="false">D8*J8</f>
        <v>0.166728397185109</v>
      </c>
      <c r="G8" s="58" t="n">
        <v>0.38</v>
      </c>
      <c r="H8" s="67" t="n">
        <f aca="false">IF(G8=0,,G8/C8)</f>
        <v>0.0933660933660934</v>
      </c>
      <c r="I8" s="68" t="n">
        <f aca="false">IF(G8=0,,G8-F8)</f>
        <v>0.213271602814891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4.45</v>
      </c>
      <c r="D9" s="66" t="n">
        <f aca="false">D8*(1+J8)</f>
        <v>3.95129796077971</v>
      </c>
      <c r="E9" s="65" t="n">
        <f aca="false">C9*J9</f>
        <v>0.191142696978149</v>
      </c>
      <c r="F9" s="66" t="n">
        <f aca="false">D9*J9</f>
        <v>0.169721741300606</v>
      </c>
      <c r="G9" s="58" t="n">
        <v>1.13</v>
      </c>
      <c r="H9" s="67" t="n">
        <f aca="false">IF(G9=0,,G9/C9)</f>
        <v>0.253932584269663</v>
      </c>
      <c r="I9" s="68" t="n">
        <f aca="false">IF(G9=0,,G9-F9)</f>
        <v>0.960278258699394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Diretrizes!C7</f>
        <v>6</v>
      </c>
      <c r="O9" s="53"/>
      <c r="P9" s="51" t="s">
        <v>50</v>
      </c>
      <c r="Q9" s="73" t="n">
        <f aca="false">IF(G3=0,,N5-'Ciclo 2'!Q2)</f>
        <v>3.05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5.58</v>
      </c>
      <c r="D10" s="66" t="n">
        <f aca="false">D9*(1+J9)</f>
        <v>4.12101970208032</v>
      </c>
      <c r="E10" s="65" t="n">
        <f aca="false">C10*J10</f>
        <v>0.233688054586432</v>
      </c>
      <c r="F10" s="66" t="n">
        <f aca="false">D10*J10</f>
        <v>0.172586572955467</v>
      </c>
      <c r="G10" s="58" t="n">
        <v>0.47</v>
      </c>
      <c r="H10" s="67" t="n">
        <f aca="false">IF(G10=0,,G10/C10)</f>
        <v>0.0842293906810036</v>
      </c>
      <c r="I10" s="68" t="n">
        <f aca="false">IF(G10=0,,G10-F10)</f>
        <v>0.297413427044533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6.05</v>
      </c>
      <c r="D11" s="66" t="n">
        <f aca="false">D10*(1+J10)</f>
        <v>4.29360627503579</v>
      </c>
      <c r="E11" s="65" t="n">
        <f aca="false">C11*J11</f>
        <v>0.247037170607834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 t="s">
        <v>51</v>
      </c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 t="s">
        <v>52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-0.44</v>
      </c>
      <c r="H3" s="59" t="n">
        <f aca="false">IF(G3=0,,G3/C3)</f>
        <v>-0.146666666666667</v>
      </c>
      <c r="I3" s="60" t="n">
        <f aca="false">G3-F3</f>
        <v>-0.59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43</v>
      </c>
      <c r="Q3" s="64" t="n">
        <f aca="false">SUM(G3:G402)+Q2</f>
        <v>2.05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2.56</v>
      </c>
      <c r="D4" s="66" t="n">
        <f aca="false">D3*(1+J3)</f>
        <v>3.15</v>
      </c>
      <c r="E4" s="65" t="n">
        <f aca="false">C4*J4</f>
        <v>0.1248</v>
      </c>
      <c r="F4" s="66" t="n">
        <f aca="false">D4*J4</f>
        <v>0.1535625</v>
      </c>
      <c r="G4" s="58" t="n">
        <v>0.12</v>
      </c>
      <c r="H4" s="67" t="n">
        <f aca="false">IF(G4=0,,G4/C4)</f>
        <v>0.046875</v>
      </c>
      <c r="I4" s="68" t="n">
        <f aca="false">IF(G4=0,,G4-F4)</f>
        <v>-0.0335625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44</v>
      </c>
      <c r="Q4" s="64" t="n">
        <f aca="false">Q3-Q2</f>
        <v>-0.95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2.68</v>
      </c>
      <c r="D5" s="66" t="n">
        <f aca="false">D4*(1+J4)</f>
        <v>3.3035625</v>
      </c>
      <c r="E5" s="65" t="n">
        <f aca="false">C5*J5</f>
        <v>0.12738375</v>
      </c>
      <c r="F5" s="66" t="n">
        <f aca="false">D5*J5</f>
        <v>0.157022455078125</v>
      </c>
      <c r="G5" s="58" t="n">
        <v>0.56</v>
      </c>
      <c r="H5" s="67" t="n">
        <f aca="false">IF(G5=0,,G5/C5)</f>
        <v>0.208955223880597</v>
      </c>
      <c r="I5" s="68" t="n">
        <f aca="false">IF(G5=0,,G5-F5)</f>
        <v>0.402977544921875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45</v>
      </c>
      <c r="N5" s="54" t="n">
        <f aca="false">N6+Q2</f>
        <v>2.05</v>
      </c>
      <c r="O5" s="53"/>
      <c r="P5" s="51" t="s">
        <v>46</v>
      </c>
      <c r="Q5" s="69" t="n">
        <f aca="false">Q3/(Q2)-1</f>
        <v>-0.316666666666667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3.24</v>
      </c>
      <c r="D6" s="66" t="n">
        <f aca="false">D5*(1+J5)</f>
        <v>3.46058495507813</v>
      </c>
      <c r="E6" s="65" t="n">
        <f aca="false">C6*J6</f>
        <v>0.15015121875</v>
      </c>
      <c r="F6" s="66" t="n">
        <f aca="false">D6*J6</f>
        <v>0.160373780429906</v>
      </c>
      <c r="G6" s="58" t="n">
        <v>0.42</v>
      </c>
      <c r="H6" s="67" t="n">
        <f aca="false">IF(G6=0,,G6/C6)</f>
        <v>0.12962962962963</v>
      </c>
      <c r="I6" s="68" t="n">
        <f aca="false">IF(G6=0,,G6-F6)</f>
        <v>0.259626219570094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47</v>
      </c>
      <c r="N6" s="64" t="n">
        <f aca="false">SUM(G3:G25)</f>
        <v>-0.95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3.66</v>
      </c>
      <c r="D7" s="66" t="n">
        <f aca="false">D6*(1+J6)</f>
        <v>3.62095873550803</v>
      </c>
      <c r="E7" s="65" t="n">
        <f aca="false">C7*J7</f>
        <v>0.165374883984375</v>
      </c>
      <c r="F7" s="66" t="n">
        <f aca="false">D7*J7</f>
        <v>0.163610828086571</v>
      </c>
      <c r="G7" s="58" t="n">
        <v>1</v>
      </c>
      <c r="H7" s="67" t="n">
        <f aca="false">IF(G7=0,,G7/C7)</f>
        <v>0.273224043715847</v>
      </c>
      <c r="I7" s="68" t="n">
        <f aca="false">IF(G7=0,,G7-F7)</f>
        <v>0.836389171913429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46</v>
      </c>
      <c r="N7" s="69" t="n">
        <f aca="false">N5/Q2-1</f>
        <v>-0.316666666666667</v>
      </c>
      <c r="O7" s="70"/>
      <c r="P7" s="51" t="s">
        <v>48</v>
      </c>
      <c r="Q7" s="72" t="n">
        <f aca="false">SUM(I3:I402)</f>
        <v>-3.3316659367081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4.66</v>
      </c>
      <c r="D8" s="66" t="n">
        <f aca="false">D7*(1+J7)</f>
        <v>3.7845695635946</v>
      </c>
      <c r="E8" s="65" t="n">
        <f aca="false">C8*J8</f>
        <v>0.205295296552734</v>
      </c>
      <c r="F8" s="66" t="n">
        <f aca="false">D8*J8</f>
        <v>0.166728397185108</v>
      </c>
      <c r="G8" s="58" t="n">
        <v>-2.69</v>
      </c>
      <c r="H8" s="67" t="n">
        <f aca="false">IF(G8=0,,G8/C8)</f>
        <v>-0.57725321888412</v>
      </c>
      <c r="I8" s="68" t="n">
        <f aca="false">IF(G8=0,,G8-F8)</f>
        <v>-2.85672839718511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1.97</v>
      </c>
      <c r="D9" s="66" t="n">
        <f aca="false">D8*(1+J8)</f>
        <v>3.95129796077971</v>
      </c>
      <c r="E9" s="65" t="n">
        <f aca="false">C9*J9</f>
        <v>0.0846182276510009</v>
      </c>
      <c r="F9" s="66" t="n">
        <f aca="false">D9*J9</f>
        <v>0.169721741300606</v>
      </c>
      <c r="G9" s="58" t="n">
        <v>1.26</v>
      </c>
      <c r="H9" s="67" t="n">
        <f aca="false">IF(G9=0,,G9/C9)</f>
        <v>0.639593908629442</v>
      </c>
      <c r="I9" s="68" t="n">
        <f aca="false">IF(G9=0,,G9-F9)</f>
        <v>1.09027825869939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49</v>
      </c>
      <c r="N9" s="73" t="n">
        <f aca="false">Diretrizes!D7</f>
        <v>6</v>
      </c>
      <c r="O9" s="53"/>
      <c r="P9" s="51" t="s">
        <v>50</v>
      </c>
      <c r="Q9" s="73" t="n">
        <f aca="false">IF(G3=0,,N5-'Ciclo 3'!Q2)</f>
        <v>-2.45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3.23</v>
      </c>
      <c r="D10" s="66" t="n">
        <f aca="false">D9*(1+J9)</f>
        <v>4.12101970208032</v>
      </c>
      <c r="E10" s="65" t="n">
        <f aca="false">C10*J10</f>
        <v>0.135271042350211</v>
      </c>
      <c r="F10" s="66" t="n">
        <f aca="false">D10*J10</f>
        <v>0.172586572955467</v>
      </c>
      <c r="G10" s="58" t="n">
        <v>2</v>
      </c>
      <c r="H10" s="67" t="n">
        <f aca="false">IF(G10=0,,G10/C10)</f>
        <v>0.619195046439629</v>
      </c>
      <c r="I10" s="68" t="n">
        <f aca="false">IF(G10=0,,G10-F10)</f>
        <v>1.82741342704453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5.23</v>
      </c>
      <c r="D11" s="66" t="n">
        <f aca="false">D10*(1+J10)</f>
        <v>4.29360627503578</v>
      </c>
      <c r="E11" s="65" t="n">
        <f aca="false">C11*J11</f>
        <v>0.213554446657681</v>
      </c>
      <c r="F11" s="66" t="n">
        <f aca="false">D11*J11</f>
        <v>0.175319065436179</v>
      </c>
      <c r="G11" s="58" t="n">
        <v>0.19</v>
      </c>
      <c r="H11" s="67" t="n">
        <f aca="false">IF(G11=0,,G11/C11)</f>
        <v>0.0363288718929254</v>
      </c>
      <c r="I11" s="68" t="n">
        <f aca="false">IF(G11=0,,G11-F11)</f>
        <v>0.014680934563821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5.42</v>
      </c>
      <c r="D12" s="66" t="n">
        <f aca="false">D11*(1+J11)</f>
        <v>4.46892534047196</v>
      </c>
      <c r="E12" s="65" t="n">
        <f aca="false">C12*J12</f>
        <v>0.215779822822661</v>
      </c>
      <c r="F12" s="66" t="n">
        <f aca="false">D12*J12</f>
        <v>0.17791585206176</v>
      </c>
      <c r="G12" s="58" t="n">
        <v>0.18</v>
      </c>
      <c r="H12" s="67" t="n">
        <f aca="false">IF(G12=0,,G12/C12)</f>
        <v>0.033210332103321</v>
      </c>
      <c r="I12" s="68" t="n">
        <f aca="false">IF(G12=0,,G12-F12)</f>
        <v>0.00208414793823999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 t="s">
        <v>53</v>
      </c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5.6</v>
      </c>
      <c r="D13" s="66" t="n">
        <f aca="false">D12*(1+J12)</f>
        <v>4.64684119253372</v>
      </c>
      <c r="E13" s="65" t="n">
        <f aca="false">C13*J13</f>
        <v>0.217372293839803</v>
      </c>
      <c r="F13" s="66" t="n">
        <f aca="false">D13*J13</f>
        <v>0.180374023058989</v>
      </c>
      <c r="G13" s="58" t="n">
        <v>-2.43</v>
      </c>
      <c r="H13" s="67" t="n">
        <f aca="false">IF(G13=0,,G13/C13)</f>
        <v>-0.433928571428571</v>
      </c>
      <c r="I13" s="68" t="n">
        <f aca="false">IF(G13=0,,G13-F13)</f>
        <v>-2.61037402305899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3.17</v>
      </c>
      <c r="D14" s="66" t="n">
        <f aca="false">D13*(1+J13)</f>
        <v>4.82721521559271</v>
      </c>
      <c r="E14" s="65" t="n">
        <f aca="false">C14*J14</f>
        <v>0.119972038783102</v>
      </c>
      <c r="F14" s="66" t="n">
        <f aca="false">D14*J14</f>
        <v>0.182691120208034</v>
      </c>
      <c r="G14" s="58" t="n">
        <v>0.28</v>
      </c>
      <c r="H14" s="67" t="n">
        <f aca="false">IF(G14=0,,G14/C14)</f>
        <v>0.0883280757097792</v>
      </c>
      <c r="I14" s="68" t="n">
        <f aca="false">IF(G14=0,,G14-F14)</f>
        <v>0.097308879791966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3.45</v>
      </c>
      <c r="D15" s="66" t="n">
        <f aca="false">D14*(1+J14)</f>
        <v>5.00990633580075</v>
      </c>
      <c r="E15" s="65" t="n">
        <f aca="false">C15*J15</f>
        <v>0.127304714655097</v>
      </c>
      <c r="F15" s="66" t="n">
        <f aca="false">D15*J15</f>
        <v>0.184865129428371</v>
      </c>
      <c r="G15" s="58" t="n">
        <v>1.1</v>
      </c>
      <c r="H15" s="67" t="n">
        <f aca="false">IF(G15=0,,G15/C15)</f>
        <v>0.318840579710145</v>
      </c>
      <c r="I15" s="68" t="n">
        <f aca="false">IF(G15=0,,G15-F15)</f>
        <v>0.915134870571629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4.55</v>
      </c>
      <c r="D16" s="66" t="n">
        <f aca="false">D15*(1+J15)</f>
        <v>5.19477146522912</v>
      </c>
      <c r="E16" s="65" t="n">
        <f aca="false">C16*J16</f>
        <v>0.163697258083674</v>
      </c>
      <c r="F16" s="66" t="n">
        <f aca="false">D16*J16</f>
        <v>0.18689447147897</v>
      </c>
      <c r="G16" s="58" t="n">
        <v>-2.5</v>
      </c>
      <c r="H16" s="67" t="n">
        <f aca="false">IF(G16=0,,G16/C16)</f>
        <v>-0.54945054945055</v>
      </c>
      <c r="I16" s="68" t="n">
        <f aca="false">IF(G16=0,,G16-F16)</f>
        <v>-2.68689447147897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2.05</v>
      </c>
      <c r="D17" s="66" t="n">
        <f aca="false">D16*(1+J16)</f>
        <v>5.38166593670809</v>
      </c>
      <c r="E17" s="65" t="n">
        <f aca="false">C17*J17</f>
        <v>0.0719098669438996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4.5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Diretrizes!E7</f>
        <v>9</v>
      </c>
      <c r="O9" s="53"/>
      <c r="P9" s="51" t="s">
        <v>50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6</v>
      </c>
      <c r="O5" s="53"/>
      <c r="P5" s="51" t="s">
        <v>46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Diretrizes!F7</f>
        <v>12</v>
      </c>
      <c r="O9" s="53"/>
      <c r="P9" s="51" t="s">
        <v>50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43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44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45</v>
      </c>
      <c r="N5" s="54" t="n">
        <f aca="false">N6+Q2</f>
        <v>9</v>
      </c>
      <c r="O5" s="53"/>
      <c r="P5" s="51" t="s">
        <v>46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47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46</v>
      </c>
      <c r="N7" s="69" t="n">
        <f aca="false">N5/Q2-1</f>
        <v>0</v>
      </c>
      <c r="O7" s="70"/>
      <c r="P7" s="51" t="s">
        <v>48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49</v>
      </c>
      <c r="N9" s="73" t="n">
        <f aca="false">Diretrizes!G7</f>
        <v>18</v>
      </c>
      <c r="O9" s="53"/>
      <c r="P9" s="51" t="s">
        <v>50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9959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2019-11-22T00:24:28Z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