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<sst xmlns="http://schemas.openxmlformats.org/spreadsheetml/2006/main" count="141" uniqueCount="54">
  <si>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</si>
  <si>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</si>
  <si>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</si>
  <si>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</si>
  <si>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</si>
  <si>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</si>
  <si>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</si>
  <si>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</si>
  <si>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</si>
  <si>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</si>
  <si>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</si>
  <si>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</si>
  <si>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</si>
  <si>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</si>
  <si>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</si>
  <si>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</si>
  <si>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</si>
  <si>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</si>
  <si>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</si>
  <si>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</si>
  <si>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</si>
  <si>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</si>
  <si>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</si>
  <si>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</si>
  <si>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</si>
  <si>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</si>
  <si>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</si>
  <si>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</si>
  <si>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</si>
  <si>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</si>
  <si>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</si>
  <si>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</si>
  <si>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</si>
  <si>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</si>
  <si>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</si>
  <si>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</si>
  <si>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</si>
  <si>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</si>
  <si>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</si>
  <si>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06-10</t>
  </si>
  <si>
    <t xml:space="preserve">Banca inicial</t>
  </si>
  <si>
    <t xml:space="preserve">Data Fim</t>
  </si>
  <si>
    <t xml:space="preserve">09-10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</si>
  <si>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</si>
  <si>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</si>
  <si>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</si>
  <si>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</si>
  <si>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</si>
  <si>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</si>
  <si>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</si>
  <si>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</si>
  <si>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10-10</t>
  </si>
  <si>
    <t xml:space="preserve">12-10</t>
  </si>
  <si>
    <t xml:space="preserve">13-10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</si>
</sst>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6.2</v>
      </c>
      <c r="D8" s="29" t="n">
        <f aca="false">'Ciclo 2'!N5</f>
        <v>6.39</v>
      </c>
      <c r="E8" s="30" t="n">
        <f aca="false">'Ciclo 3'!N5</f>
        <v>9.59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6.2</v>
      </c>
      <c r="D9" s="25" t="n">
        <f aca="false">C10+D8</f>
        <v>9.59</v>
      </c>
      <c r="E9" s="26" t="n">
        <f aca="false">C10+D10+E8</f>
        <v>14.68</v>
      </c>
      <c r="F9" s="25" t="n">
        <f aca="false">C10+D10+E10+F8</f>
        <v>14.68</v>
      </c>
      <c r="G9" s="27" t="n">
        <f aca="false">C10+D10+E10+F10+G8</f>
        <v>17.68</v>
      </c>
      <c r="H9" s="1"/>
      <c r="I9" s="12" t="n">
        <f aca="false">SUM(C11:G11)</f>
        <v>28.5</v>
      </c>
      <c r="J9" s="12" t="n">
        <f aca="false">SUM(C10:G10)</f>
        <v>8.68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3.2</v>
      </c>
      <c r="D10" s="25" t="n">
        <f aca="false">'Ciclo 2'!Q9</f>
        <v>1.89</v>
      </c>
      <c r="E10" s="26" t="n">
        <f aca="false">'Ciclo 3'!Q9</f>
        <v>3.59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0.23</v>
      </c>
      <c r="H3" s="59" t="n">
        <f aca="false">IF(G3=0,,G3/C3)</f>
        <v>0.0766666666666667</v>
      </c>
      <c r="I3" s="60" t="n">
        <f aca="false">G3-F3</f>
        <v>0.08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6.2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3.23</v>
      </c>
      <c r="D4" s="66" t="n">
        <f aca="false">D3*(1+J3)</f>
        <v>3.15</v>
      </c>
      <c r="E4" s="65" t="n">
        <f aca="false">C4*J4</f>
        <v>0.1574625</v>
      </c>
      <c r="F4" s="66" t="n">
        <f aca="false">D4*J4</f>
        <v>0.1535625</v>
      </c>
      <c r="G4" s="58" t="n">
        <v>0.74</v>
      </c>
      <c r="H4" s="67" t="n">
        <f aca="false">IF(G4=0,,G4/C4)</f>
        <v>0.229102167182663</v>
      </c>
      <c r="I4" s="68" t="n">
        <f aca="false">IF(G4=0,,G4-F4)</f>
        <v>0.5864375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3.2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3.97</v>
      </c>
      <c r="D5" s="66" t="n">
        <f aca="false">D4*(1+J4)</f>
        <v>3.3035625</v>
      </c>
      <c r="E5" s="65" t="n">
        <f aca="false">C5*J5</f>
        <v>0.1886990625</v>
      </c>
      <c r="F5" s="66" t="n">
        <f aca="false">D5*J5</f>
        <v>0.157022455078125</v>
      </c>
      <c r="G5" s="58" t="n">
        <v>0.63</v>
      </c>
      <c r="H5" s="67" t="n">
        <f aca="false">IF(G5=0,,G5/C5)</f>
        <v>0.158690176322418</v>
      </c>
      <c r="I5" s="68" t="n">
        <f aca="false">IF(G5=0,,G5-F5)</f>
        <v>0.472977544921875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6.2</v>
      </c>
      <c r="O5" s="53"/>
      <c r="P5" s="51" t="s">
        <v>46</v>
      </c>
      <c r="Q5" s="69" t="n">
        <f aca="false">Q3/(Q2)-1</f>
        <v>1.06666666666667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4.6</v>
      </c>
      <c r="D6" s="66" t="n">
        <f aca="false">D5*(1+J5)</f>
        <v>3.46058495507813</v>
      </c>
      <c r="E6" s="65" t="n">
        <f aca="false">C6*J6</f>
        <v>0.21317765625</v>
      </c>
      <c r="F6" s="66" t="n">
        <f aca="false">D6*J6</f>
        <v>0.160373780429906</v>
      </c>
      <c r="G6" s="58" t="n">
        <v>-0.03</v>
      </c>
      <c r="H6" s="67" t="n">
        <f aca="false">IF(G6=0,,G6/C6)</f>
        <v>-0.00652173913043478</v>
      </c>
      <c r="I6" s="68" t="n">
        <f aca="false">IF(G6=0,,G6-F6)</f>
        <v>-0.190373780429906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3.2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4.57</v>
      </c>
      <c r="D7" s="66" t="n">
        <f aca="false">D6*(1+J6)</f>
        <v>3.62095873550803</v>
      </c>
      <c r="E7" s="65" t="n">
        <f aca="false">C7*J7</f>
        <v>0.206492683007812</v>
      </c>
      <c r="F7" s="66" t="n">
        <f aca="false">D7*J7</f>
        <v>0.163610828086571</v>
      </c>
      <c r="G7" s="58" t="n">
        <v>0.03</v>
      </c>
      <c r="H7" s="67" t="n">
        <f aca="false">IF(G7=0,,G7/C7)</f>
        <v>0.00656455142231948</v>
      </c>
      <c r="I7" s="68" t="n">
        <f aca="false">IF(G7=0,,G7-F7)</f>
        <v>-0.133610828086571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1.06666666666667</v>
      </c>
      <c r="O7" s="70"/>
      <c r="P7" s="51" t="s">
        <v>48</v>
      </c>
      <c r="Q7" s="72" t="n">
        <f aca="false">SUM(I3:I395)</f>
        <v>1.73107465952804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4.6</v>
      </c>
      <c r="D8" s="66" t="n">
        <f aca="false">D7*(1+J7)</f>
        <v>3.7845695635946</v>
      </c>
      <c r="E8" s="65" t="n">
        <f aca="false">C8*J8</f>
        <v>0.202652009472656</v>
      </c>
      <c r="F8" s="66" t="n">
        <f aca="false">D8*J8</f>
        <v>0.166728397185109</v>
      </c>
      <c r="G8" s="58" t="n">
        <v>0.19</v>
      </c>
      <c r="H8" s="67" t="n">
        <f aca="false">IF(G8=0,,G8/C8)</f>
        <v>0.041304347826087</v>
      </c>
      <c r="I8" s="68" t="n">
        <f aca="false">IF(G8=0,,G8-F8)</f>
        <v>0.023271602814891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4.79</v>
      </c>
      <c r="D9" s="66" t="n">
        <f aca="false">D8*(1+J8)</f>
        <v>3.95129796077971</v>
      </c>
      <c r="E9" s="65" t="n">
        <f aca="false">C9*J9</f>
        <v>0.205746858095581</v>
      </c>
      <c r="F9" s="66" t="n">
        <f aca="false">D9*J9</f>
        <v>0.169721741300606</v>
      </c>
      <c r="G9" s="58" t="n">
        <v>0.24</v>
      </c>
      <c r="H9" s="67" t="n">
        <f aca="false">IF(G9=0,,G9/C9)</f>
        <v>0.0501043841336117</v>
      </c>
      <c r="I9" s="68" t="n">
        <f aca="false">IF(G9=0,,G9-F9)</f>
        <v>0.070278258699394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3.2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5.03</v>
      </c>
      <c r="D10" s="66" t="n">
        <f aca="false">D9*(1+J9)</f>
        <v>4.12101970208032</v>
      </c>
      <c r="E10" s="65" t="n">
        <f aca="false">C10*J10</f>
        <v>0.210654285765189</v>
      </c>
      <c r="F10" s="66" t="n">
        <f aca="false">D10*J10</f>
        <v>0.172586572955467</v>
      </c>
      <c r="G10" s="58" t="n">
        <v>0.39</v>
      </c>
      <c r="H10" s="67" t="n">
        <f aca="false">IF(G10=0,,G10/C10)</f>
        <v>0.0775347912524851</v>
      </c>
      <c r="I10" s="68" t="n">
        <f aca="false">IF(G10=0,,G10-F10)</f>
        <v>0.217413427044533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5.42</v>
      </c>
      <c r="D11" s="66" t="n">
        <f aca="false">D10*(1+J10)</f>
        <v>4.29360627503579</v>
      </c>
      <c r="E11" s="65" t="n">
        <f aca="false">C11*J11</f>
        <v>0.221312638792473</v>
      </c>
      <c r="F11" s="66" t="n">
        <f aca="false">D11*J11</f>
        <v>0.175319065436179</v>
      </c>
      <c r="G11" s="58" t="n">
        <v>0.78</v>
      </c>
      <c r="H11" s="67" t="n">
        <f aca="false">IF(G11=0,,G11/C11)</f>
        <v>0.143911439114391</v>
      </c>
      <c r="I11" s="68" t="n">
        <f aca="false">IF(G11=0,,G11-F11)</f>
        <v>0.604680934563821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6.2</v>
      </c>
      <c r="D12" s="66" t="n">
        <f aca="false">D11*(1+J11)</f>
        <v>4.46892534047196</v>
      </c>
      <c r="E12" s="65" t="n">
        <f aca="false">C12*J12</f>
        <v>0.246833007656919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v>1</v>
      </c>
      <c r="E21" s="65" t="n">
        <f aca="false">C21*J21</f>
        <v>0</v>
      </c>
      <c r="F21" s="66" t="n">
        <f aca="false">D21*J21</f>
        <v>0.0316995492554425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NOK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D20*(1+J20)</f>
        <v>6.14661199889654</v>
      </c>
      <c r="E22" s="65" t="n">
        <f aca="false">C22*J22</f>
        <v>0</v>
      </c>
      <c r="F22" s="66" t="n">
        <f aca="false">D22*J22</f>
        <v>0.189973709067787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6.33658570796433</v>
      </c>
      <c r="E23" s="65" t="n">
        <f aca="false">C23*J23</f>
        <v>0</v>
      </c>
      <c r="F23" s="66" t="n">
        <f aca="false">D23*J23</f>
        <v>0.190949107042126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6.52753481500646</v>
      </c>
      <c r="E24" s="65" t="n">
        <f aca="false">C24*J24</f>
        <v>0</v>
      </c>
      <c r="F24" s="66" t="n">
        <f aca="false">D24*J24</f>
        <v>0.191785659741275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6.71932047474773</v>
      </c>
      <c r="E25" s="65" t="n">
        <f aca="false">C25*J25</f>
        <v>0</v>
      </c>
      <c r="F25" s="66" t="n">
        <f aca="false">D25*J25</f>
        <v>0.192485005919459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6.91180548066719</v>
      </c>
      <c r="E26" s="65" t="n">
        <f aca="false">C26*J26</f>
        <v>0</v>
      </c>
      <c r="F26" s="66" t="n">
        <f aca="false">D26*J26</f>
        <v>0.193049051725362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7.10485453239255</v>
      </c>
      <c r="E27" s="65" t="n">
        <f aca="false">C27*J27</f>
        <v>0</v>
      </c>
      <c r="F27" s="66" t="n">
        <f aca="false">D27*J27</f>
        <v>0.19347995225161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7.29833448464416</v>
      </c>
      <c r="E28" s="65" t="n">
        <f aca="false">C28*J28</f>
        <v>0</v>
      </c>
      <c r="F28" s="66" t="n">
        <f aca="false">D28*J28</f>
        <v>0.193780093053006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7.49211457769717</v>
      </c>
      <c r="E29" s="65" t="n">
        <f aca="false">C29*J29</f>
        <v>0</v>
      </c>
      <c r="F29" s="66" t="n">
        <f aca="false">D29*J29</f>
        <v>0.193952071737392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7.68606664943456</v>
      </c>
      <c r="E30" s="65" t="n">
        <f aca="false">C30*J30</f>
        <v>0</v>
      </c>
      <c r="F30" s="66" t="n">
        <f aca="false">D30*J30</f>
        <v>0.193998679724145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7.88006532915871</v>
      </c>
      <c r="E31" s="65" t="n">
        <f aca="false">C31*J31</f>
        <v>0</v>
      </c>
      <c r="F31" s="66" t="n">
        <f aca="false">D31*J31</f>
        <v>0.193922884256609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8.07398821341532</v>
      </c>
      <c r="E32" s="65" t="n">
        <f aca="false">C32*J32</f>
        <v>0</v>
      </c>
      <c r="F32" s="66" t="n">
        <f aca="false">D32*J32</f>
        <v>0.193727810746128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8.26771602416144</v>
      </c>
      <c r="E33" s="65" t="n">
        <f aca="false">C33*J33</f>
        <v>0</v>
      </c>
      <c r="F33" s="66" t="n">
        <f aca="false">D33*J33</f>
        <v>0.193416725516882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8.46113274967832</v>
      </c>
      <c r="E34" s="65" t="n">
        <f aca="false">C34*J34</f>
        <v>0</v>
      </c>
      <c r="F34" s="66" t="n">
        <f aca="false">D34*J34</f>
        <v>0.19299301901254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8.65412576869086</v>
      </c>
      <c r="E35" s="65" t="n">
        <f aca="false">C35*J35</f>
        <v>0</v>
      </c>
      <c r="F35" s="66" t="n">
        <f aca="false">D35*J35</f>
        <v>0.19246018951782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8.84658595820869</v>
      </c>
      <c r="E36" s="65" t="n">
        <f aca="false">C36*J36</f>
        <v>0</v>
      </c>
      <c r="F36" s="66" t="n">
        <f aca="false">D36*J36</f>
        <v>0.191821827440472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9.03840778564916</v>
      </c>
      <c r="E37" s="65" t="n">
        <f aca="false">C37*J37</f>
        <v>0</v>
      </c>
      <c r="F37" s="66" t="n">
        <f aca="false">D37*J37</f>
        <v>0.191081600191992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9.22948938584115</v>
      </c>
      <c r="E38" s="65" t="n">
        <f aca="false">C38*J38</f>
        <v>0</v>
      </c>
      <c r="F38" s="66" t="n">
        <f aca="false">D38*J38</f>
        <v>0.19024323769853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9.41973262353968</v>
      </c>
      <c r="E39" s="65" t="n">
        <f aca="false">C39*J39</f>
        <v>0</v>
      </c>
      <c r="F39" s="66" t="n">
        <f aca="false">D39*J39</f>
        <v>0.189310518567058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9.60904314210674</v>
      </c>
      <c r="E40" s="65" t="n">
        <f aca="false">C40*J40</f>
        <v>0</v>
      </c>
      <c r="F40" s="66" t="n">
        <f aca="false">D40*J40</f>
        <v>0.18828725692586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9.7973303990326</v>
      </c>
      <c r="E41" s="65" t="n">
        <f aca="false">C41*J41</f>
        <v>0</v>
      </c>
      <c r="F41" s="66" t="n">
        <f aca="false">D41*J41</f>
        <v>0.187177289952837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9.98450768898543</v>
      </c>
      <c r="E42" s="65" t="n">
        <f aca="false">C42*J42</f>
        <v>0</v>
      </c>
      <c r="F42" s="66" t="n">
        <f aca="false">D42*J42</f>
        <v>0.185984466099973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10.1704921550854</v>
      </c>
      <c r="E43" s="65" t="n">
        <f aca="false">C43*J43</f>
        <v>0</v>
      </c>
      <c r="F43" s="66" t="n">
        <f aca="false">D43*J43</f>
        <v>0.184712634017611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10.355204789103</v>
      </c>
      <c r="E44" s="65" t="n">
        <f aca="false">C44*J44</f>
        <v>0</v>
      </c>
      <c r="F44" s="66" t="n">
        <f aca="false">D44*J44</f>
        <v>0.183365632177872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10.5385704212809</v>
      </c>
      <c r="E45" s="65" t="n">
        <f aca="false">C45*J45</f>
        <v>0</v>
      </c>
      <c r="F45" s="66" t="n">
        <f aca="false">D45*J45</f>
        <v>0.181947279192695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10.7205177004736</v>
      </c>
      <c r="E46" s="65" t="n">
        <f aca="false">C46*J46</f>
        <v>0</v>
      </c>
      <c r="F46" s="66" t="n">
        <f aca="false">D46*J46</f>
        <v>0.180461364818464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10.9009790652921</v>
      </c>
      <c r="E47" s="65" t="n">
        <f aca="false">C47*J47</f>
        <v>0</v>
      </c>
      <c r="F47" s="66" t="n">
        <f aca="false">D47*J47</f>
        <v>0.1789116416361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11.0798907069281</v>
      </c>
      <c r="E48" s="65" t="n">
        <f aca="false">C48*J48</f>
        <v>0</v>
      </c>
      <c r="F48" s="66" t="n">
        <f aca="false">D48*J48</f>
        <v>0.177301817392783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11.2571925243209</v>
      </c>
      <c r="E49" s="65" t="n">
        <f aca="false">C49*J49</f>
        <v>0</v>
      </c>
      <c r="F49" s="66" t="n">
        <f aca="false">D49*J49</f>
        <v>0.175635547989039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11.43282807231</v>
      </c>
      <c r="E50" s="65" t="n">
        <f aca="false">C50*J50</f>
        <v>0</v>
      </c>
      <c r="F50" s="66" t="n">
        <f aca="false">D50*J50</f>
        <v>0.17391643109294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11.6067445034029</v>
      </c>
      <c r="E51" s="65" t="n">
        <f aca="false">C51*J51</f>
        <v>0</v>
      </c>
      <c r="F51" s="66" t="n">
        <f aca="false">D51*J51</f>
        <v>0.172148000361365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11.7788925037643</v>
      </c>
      <c r="E52" s="83" t="n">
        <f aca="false">C52*J52</f>
        <v>0</v>
      </c>
      <c r="F52" s="82" t="n">
        <f aca="false">D52*J52</f>
        <v>0.170333720246879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6" t="s">
        <v>51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0.93</v>
      </c>
      <c r="H3" s="59" t="n">
        <f aca="false">IF(G3=0,,G3/C3)</f>
        <v>0.31</v>
      </c>
      <c r="I3" s="60" t="n">
        <f aca="false">G3-F3</f>
        <v>0.78</v>
      </c>
      <c r="J3" s="61" t="n">
        <f aca="false">Diretrizes!D4</f>
        <v>0.05</v>
      </c>
      <c r="K3" s="62"/>
      <c r="L3" s="87"/>
      <c r="M3" s="51" t="s">
        <v>41</v>
      </c>
      <c r="N3" s="86" t="s">
        <v>52</v>
      </c>
      <c r="O3" s="63"/>
      <c r="P3" s="51" t="s">
        <v>43</v>
      </c>
      <c r="Q3" s="64" t="n">
        <f aca="false">SUM(G3:G402)+Q2</f>
        <v>6.39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3.93</v>
      </c>
      <c r="D4" s="66" t="n">
        <f aca="false">D3*(1+J3)</f>
        <v>3.15</v>
      </c>
      <c r="E4" s="65" t="n">
        <f aca="false">C4*J4</f>
        <v>0.1915875</v>
      </c>
      <c r="F4" s="66" t="n">
        <f aca="false">D4*J4</f>
        <v>0.1535625</v>
      </c>
      <c r="G4" s="58" t="n">
        <v>-0.11</v>
      </c>
      <c r="H4" s="67" t="n">
        <f aca="false">IF(G4=0,,G4/C4)</f>
        <v>-0.0279898218829517</v>
      </c>
      <c r="I4" s="68" t="n">
        <f aca="false">IF(G4=0,,G4-F4)</f>
        <v>-0.2635625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7"/>
      <c r="M4" s="63"/>
      <c r="N4" s="63"/>
      <c r="O4" s="53"/>
      <c r="P4" s="51" t="s">
        <v>44</v>
      </c>
      <c r="Q4" s="64" t="n">
        <f aca="false">Q3-Q2</f>
        <v>3.39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3.82</v>
      </c>
      <c r="D5" s="66" t="n">
        <f aca="false">D4*(1+J4)</f>
        <v>3.3035625</v>
      </c>
      <c r="E5" s="65" t="n">
        <f aca="false">C5*J5</f>
        <v>0.181569375</v>
      </c>
      <c r="F5" s="66" t="n">
        <f aca="false">D5*J5</f>
        <v>0.157022455078125</v>
      </c>
      <c r="G5" s="58" t="n">
        <v>0.93</v>
      </c>
      <c r="H5" s="67" t="n">
        <f aca="false">IF(G5=0,,G5/C5)</f>
        <v>0.243455497382199</v>
      </c>
      <c r="I5" s="68" t="n">
        <f aca="false">IF(G5=0,,G5-F5)</f>
        <v>0.772977544921875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7"/>
      <c r="M5" s="51" t="s">
        <v>45</v>
      </c>
      <c r="N5" s="54" t="n">
        <f aca="false">N6+Q2</f>
        <v>6.39</v>
      </c>
      <c r="O5" s="53"/>
      <c r="P5" s="51" t="s">
        <v>46</v>
      </c>
      <c r="Q5" s="69" t="n">
        <f aca="false">Q3/(Q2)-1</f>
        <v>1.13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4.75</v>
      </c>
      <c r="D6" s="66" t="n">
        <f aca="false">D5*(1+J5)</f>
        <v>3.46058495507813</v>
      </c>
      <c r="E6" s="65" t="n">
        <f aca="false">C6*J6</f>
        <v>0.2201291015625</v>
      </c>
      <c r="F6" s="66" t="n">
        <f aca="false">D6*J6</f>
        <v>0.160373780429906</v>
      </c>
      <c r="G6" s="58" t="n">
        <v>0.83</v>
      </c>
      <c r="H6" s="67" t="n">
        <f aca="false">IF(G6=0,,G6/C6)</f>
        <v>0.174736842105263</v>
      </c>
      <c r="I6" s="68" t="n">
        <f aca="false">IF(G6=0,,G6-F6)</f>
        <v>0.669626219570094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7"/>
      <c r="M6" s="51" t="s">
        <v>47</v>
      </c>
      <c r="N6" s="64" t="n">
        <f aca="false">SUM(G3:G25)</f>
        <v>3.39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5.58</v>
      </c>
      <c r="D7" s="66" t="n">
        <f aca="false">D6*(1+J6)</f>
        <v>3.62095873550803</v>
      </c>
      <c r="E7" s="65" t="n">
        <f aca="false">C7*J7</f>
        <v>0.252128921484375</v>
      </c>
      <c r="F7" s="66" t="n">
        <f aca="false">D7*J7</f>
        <v>0.163610828086571</v>
      </c>
      <c r="G7" s="58" t="n">
        <v>0.81</v>
      </c>
      <c r="H7" s="67" t="n">
        <f aca="false">IF(G7=0,,G7/C7)</f>
        <v>0.145161290322581</v>
      </c>
      <c r="I7" s="68" t="n">
        <f aca="false">IF(G7=0,,G7-F7)</f>
        <v>0.646389171913429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7"/>
      <c r="M7" s="51" t="s">
        <v>46</v>
      </c>
      <c r="N7" s="69" t="n">
        <f aca="false">N5/Q2-1</f>
        <v>1.13</v>
      </c>
      <c r="O7" s="70"/>
      <c r="P7" s="51" t="s">
        <v>48</v>
      </c>
      <c r="Q7" s="72" t="n">
        <f aca="false">SUM(I3:I402)</f>
        <v>2.6054304364054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6.39</v>
      </c>
      <c r="D8" s="66" t="n">
        <f aca="false">D7*(1+J7)</f>
        <v>3.7845695635946</v>
      </c>
      <c r="E8" s="65" t="n">
        <f aca="false">C8*J8</f>
        <v>0.28151007402832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7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7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1.89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2" t="n">
        <f aca="false">D52*J52</f>
        <v>0.175733222401707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" activeCellId="0" sqref="N4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 t="s">
        <v>52</v>
      </c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 t="n">
        <v>0.91</v>
      </c>
      <c r="H3" s="59" t="n">
        <f aca="false">IF(G3=0,,G3/C3)</f>
        <v>0.202222222222222</v>
      </c>
      <c r="I3" s="60" t="n">
        <f aca="false">G3-F3</f>
        <v>0.685</v>
      </c>
      <c r="J3" s="61" t="n">
        <f aca="false">Diretrizes!E4</f>
        <v>0.05</v>
      </c>
      <c r="K3" s="62"/>
      <c r="L3" s="62"/>
      <c r="M3" s="51" t="s">
        <v>41</v>
      </c>
      <c r="N3" s="88" t="s">
        <v>53</v>
      </c>
      <c r="O3" s="63"/>
      <c r="P3" s="51" t="s">
        <v>43</v>
      </c>
      <c r="Q3" s="64" t="n">
        <f aca="false">SUM(G3:G401)+Q2</f>
        <v>9.59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5.41</v>
      </c>
      <c r="D4" s="66" t="n">
        <f aca="false">D3*(1+J3)</f>
        <v>4.725</v>
      </c>
      <c r="E4" s="65" t="n">
        <f aca="false">C4*J4</f>
        <v>0.2637375</v>
      </c>
      <c r="F4" s="66" t="n">
        <f aca="false">D4*J4</f>
        <v>0.23034375</v>
      </c>
      <c r="G4" s="58" t="n">
        <v>0.75</v>
      </c>
      <c r="H4" s="67" t="n">
        <f aca="false">IF(G4=0,,G4/C4)</f>
        <v>0.138632162661738</v>
      </c>
      <c r="I4" s="68" t="n">
        <f aca="false">IF(G4=0,,G4-F4)</f>
        <v>0.51965625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5.09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6.16</v>
      </c>
      <c r="D5" s="66" t="n">
        <f aca="false">D4*(1+J4)</f>
        <v>4.95534375</v>
      </c>
      <c r="E5" s="65" t="n">
        <f aca="false">C5*J5</f>
        <v>0.2927925</v>
      </c>
      <c r="F5" s="66" t="n">
        <f aca="false">D5*J5</f>
        <v>0.235533682617188</v>
      </c>
      <c r="G5" s="58" t="n">
        <v>0.7</v>
      </c>
      <c r="H5" s="67" t="n">
        <f aca="false">IF(G5=0,,G5/C5)</f>
        <v>0.113636363636364</v>
      </c>
      <c r="I5" s="68" t="n">
        <f aca="false">IF(G5=0,,G5-F5)</f>
        <v>0.464466317382812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9.59</v>
      </c>
      <c r="O5" s="53"/>
      <c r="P5" s="51" t="s">
        <v>46</v>
      </c>
      <c r="Q5" s="69" t="n">
        <f aca="false">Q3/(Q2)-1</f>
        <v>1.13111111111111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6.86</v>
      </c>
      <c r="D6" s="66" t="n">
        <f aca="false">D5*(1+J5)</f>
        <v>5.19087743261719</v>
      </c>
      <c r="E6" s="65" t="n">
        <f aca="false">C6*J6</f>
        <v>0.317912765625</v>
      </c>
      <c r="F6" s="66" t="n">
        <f aca="false">D6*J6</f>
        <v>0.240560670644859</v>
      </c>
      <c r="G6" s="58" t="n">
        <v>1.12</v>
      </c>
      <c r="H6" s="67" t="n">
        <f aca="false">IF(G6=0,,G6/C6)</f>
        <v>0.163265306122449</v>
      </c>
      <c r="I6" s="68" t="n">
        <f aca="false">IF(G6=0,,G6-F6)</f>
        <v>0.879439329355141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5.09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7.98</v>
      </c>
      <c r="D7" s="66" t="n">
        <f aca="false">D6*(1+J6)</f>
        <v>5.43143810326205</v>
      </c>
      <c r="E7" s="65" t="n">
        <f aca="false">C7*J7</f>
        <v>0.360571468359375</v>
      </c>
      <c r="F7" s="66" t="n">
        <f aca="false">D7*J7</f>
        <v>0.245416242129856</v>
      </c>
      <c r="G7" s="58" t="n">
        <v>1.61</v>
      </c>
      <c r="H7" s="67" t="n">
        <f aca="false">IF(G7=0,,G7/C7)</f>
        <v>0.201754385964912</v>
      </c>
      <c r="I7" s="68" t="n">
        <f aca="false">IF(G7=0,,G7-F7)</f>
        <v>1.36458375787014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1.13111111111111</v>
      </c>
      <c r="O7" s="70"/>
      <c r="P7" s="51" t="s">
        <v>48</v>
      </c>
      <c r="Q7" s="72" t="n">
        <f aca="false">SUM(I3:I401)</f>
        <v>3.9131456546081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9.59</v>
      </c>
      <c r="D8" s="66" t="n">
        <f aca="false">D7*(1+J7)</f>
        <v>5.6768543453919</v>
      </c>
      <c r="E8" s="65" t="n">
        <f aca="false">C8*J8</f>
        <v>0.42248538496582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3.59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18.2284171302929</v>
      </c>
      <c r="E52" s="83" t="n">
        <f aca="false">C52*J52</f>
        <v>0</v>
      </c>
      <c r="F52" s="82" t="n">
        <f aca="false">D52*J52</f>
        <v>0.263599833602561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24.3045561737238</v>
      </c>
      <c r="E52" s="83" t="n">
        <f aca="false">C52*J52</f>
        <v>0</v>
      </c>
      <c r="F52" s="82" t="n">
        <f aca="false">D52*J52</f>
        <v>0.351466444803415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6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8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89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36.4568342605857</v>
      </c>
      <c r="E52" s="83" t="n">
        <f aca="false">C52*J52</f>
        <v>0</v>
      </c>
      <c r="F52" s="82" t="n">
        <f aca="false">D52*J52</f>
        <v>0.527199667205122</v>
      </c>
      <c r="G52" s="58" t="n">
        <v>0</v>
      </c>
      <c r="H52" s="84" t="n">
        <f aca="false">IF(G52=0,,G52/C52)</f>
        <v>0</v>
      </c>
      <c r="I52" s="85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9618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2019-10-13T18:31:52Z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