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<sst xmlns="http://schemas.openxmlformats.org/spreadsheetml/2006/main" count="142" uniqueCount="53">
  <si>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</si>
  <si>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</si>
  <si>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</si>
  <si>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</si>
  <si>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</si>
  <si>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</si>
  <si>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</si>
  <si>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</si>
  <si>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</si>
  <si>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</si>
  <si>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</si>
  <si>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</si>
  <si>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</si>
  <si>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</si>
  <si>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</si>
  <si>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</si>
  <si>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</si>
  <si>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</si>
  <si>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</si>
  <si>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</si>
  <si>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</si>
  <si>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</si>
  <si>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</si>
  <si>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</si>
  <si>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</si>
  <si>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</si>
  <si>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</si>
  <si>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</si>
  <si>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</si>
  <si>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</si>
  <si>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</si>
  <si>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</si>
  <si>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</si>
  <si>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</si>
  <si>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</si>
  <si>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</si>
  <si>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</si>
  <si>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</si>
  <si>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</si>
  <si>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15-10</t>
  </si>
  <si>
    <t xml:space="preserve">Banca inicial</t>
  </si>
  <si>
    <t xml:space="preserve">Data Fim</t>
  </si>
  <si>
    <t xml:space="preserve">18-10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</si>
  <si>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</si>
  <si>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</si>
  <si>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</si>
  <si>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</si>
  <si>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</si>
  <si>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</si>
  <si>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</si>
  <si>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</si>
  <si>
    <t xml:space="preserve">20-10</t>
  </si>
  <si>
    <t xml:space="preserve">22-10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</si>
</sst>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6.12</v>
      </c>
      <c r="D8" s="29" t="n">
        <f aca="false">'Ciclo 2'!N5</f>
        <v>6.94</v>
      </c>
      <c r="E8" s="30" t="n">
        <f aca="false">'Ciclo 3'!N5</f>
        <v>9.82</v>
      </c>
      <c r="F8" s="29" t="n">
        <f aca="false">'Ciclo 4'!N5</f>
        <v>3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6.12</v>
      </c>
      <c r="D9" s="25" t="n">
        <f aca="false">C10+D8</f>
        <v>10.06</v>
      </c>
      <c r="E9" s="26" t="n">
        <f aca="false">C10+D10+E8</f>
        <v>15.38</v>
      </c>
      <c r="F9" s="25" t="n">
        <f aca="false">C10+D10+E10+F8</f>
        <v>12.38</v>
      </c>
      <c r="G9" s="27" t="n">
        <f aca="false">C10+D10+E10+F10+G8</f>
        <v>12.38</v>
      </c>
      <c r="H9" s="1"/>
      <c r="I9" s="12" t="n">
        <f aca="false">SUM(C11:G11)</f>
        <v>28.5</v>
      </c>
      <c r="J9" s="12" t="n">
        <f aca="false">SUM(C10:G10)</f>
        <v>3.38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3.12</v>
      </c>
      <c r="D10" s="25" t="n">
        <f aca="false">'Ciclo 2'!Q9</f>
        <v>2.44</v>
      </c>
      <c r="E10" s="26" t="n">
        <f aca="false">'Ciclo 3'!Q9</f>
        <v>3.82</v>
      </c>
      <c r="F10" s="32" t="n">
        <f aca="false">'Ciclo 4'!Q9</f>
        <v>-6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G11" activeCellId="0" sqref="G11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0.14</v>
      </c>
      <c r="H3" s="59" t="n">
        <f aca="false">IF(G3=0,,G3/C3)</f>
        <v>0.0466666666666667</v>
      </c>
      <c r="I3" s="60" t="n">
        <f aca="false">G3-F3</f>
        <v>-0.00999999999999998</v>
      </c>
      <c r="J3" s="61" t="n">
        <f aca="false">Diretrizes!C4</f>
        <v>0.05</v>
      </c>
      <c r="K3" s="62"/>
      <c r="L3" s="62"/>
      <c r="M3" s="51" t="s">
        <v>41</v>
      </c>
      <c r="N3" s="52" t="s">
        <v>42</v>
      </c>
      <c r="O3" s="63"/>
      <c r="P3" s="51" t="s">
        <v>43</v>
      </c>
      <c r="Q3" s="64" t="n">
        <f aca="false">SUM(G3:G395)+Q2</f>
        <v>6.12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3.14</v>
      </c>
      <c r="D4" s="66" t="n">
        <f aca="false">D3*(1+J3)</f>
        <v>3.15</v>
      </c>
      <c r="E4" s="65" t="n">
        <f aca="false">C4*J4</f>
        <v>0.153075</v>
      </c>
      <c r="F4" s="66" t="n">
        <f aca="false">D4*J4</f>
        <v>0.1535625</v>
      </c>
      <c r="G4" s="58" t="n">
        <v>0.22</v>
      </c>
      <c r="H4" s="67" t="n">
        <f aca="false">IF(G4=0,,G4/C4)</f>
        <v>0.0700636942675159</v>
      </c>
      <c r="I4" s="68" t="n">
        <f aca="false">IF(G4=0,,G4-F4)</f>
        <v>0.0664375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3.12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3.36</v>
      </c>
      <c r="D5" s="66" t="n">
        <f aca="false">D4*(1+J4)</f>
        <v>3.3035625</v>
      </c>
      <c r="E5" s="65" t="n">
        <f aca="false">C5*J5</f>
        <v>0.159705</v>
      </c>
      <c r="F5" s="66" t="n">
        <f aca="false">D5*J5</f>
        <v>0.157022455078125</v>
      </c>
      <c r="G5" s="58" t="n">
        <v>0.16</v>
      </c>
      <c r="H5" s="67" t="n">
        <f aca="false">IF(G5=0,,G5/C5)</f>
        <v>0.0476190476190476</v>
      </c>
      <c r="I5" s="68" t="n">
        <f aca="false">IF(G5=0,,G5-F5)</f>
        <v>0.00297754492187499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6.12</v>
      </c>
      <c r="O5" s="53"/>
      <c r="P5" s="51" t="s">
        <v>46</v>
      </c>
      <c r="Q5" s="69" t="n">
        <f aca="false">Q3/(Q2)-1</f>
        <v>1.04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3.52</v>
      </c>
      <c r="D6" s="66" t="n">
        <f aca="false">D5*(1+J5)</f>
        <v>3.46058495507812</v>
      </c>
      <c r="E6" s="65" t="n">
        <f aca="false">C6*J6</f>
        <v>0.16312725</v>
      </c>
      <c r="F6" s="66" t="n">
        <f aca="false">D6*J6</f>
        <v>0.160373780429906</v>
      </c>
      <c r="G6" s="58" t="n">
        <v>0.65</v>
      </c>
      <c r="H6" s="67" t="n">
        <f aca="false">IF(G6=0,,G6/C6)</f>
        <v>0.184659090909091</v>
      </c>
      <c r="I6" s="68" t="n">
        <f aca="false">IF(G6=0,,G6-F6)</f>
        <v>0.489626219570094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3.12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4.17</v>
      </c>
      <c r="D7" s="66" t="n">
        <f aca="false">D6*(1+J6)</f>
        <v>3.62095873550803</v>
      </c>
      <c r="E7" s="65" t="n">
        <f aca="false">C7*J7</f>
        <v>0.188418925195312</v>
      </c>
      <c r="F7" s="66" t="n">
        <f aca="false">D7*J7</f>
        <v>0.163610828086571</v>
      </c>
      <c r="G7" s="58" t="n">
        <v>0.16</v>
      </c>
      <c r="H7" s="67" t="n">
        <f aca="false">IF(G7=0,,G7/C7)</f>
        <v>0.0383693045563549</v>
      </c>
      <c r="I7" s="68" t="n">
        <f aca="false">IF(G7=0,,G7-F7)</f>
        <v>-0.00361082808657098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1.04</v>
      </c>
      <c r="O7" s="70"/>
      <c r="P7" s="51" t="s">
        <v>48</v>
      </c>
      <c r="Q7" s="72" t="n">
        <f aca="false">SUM(I3:I395)</f>
        <v>1.82639372496422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4.33</v>
      </c>
      <c r="D8" s="66" t="n">
        <f aca="false">D7*(1+J7)</f>
        <v>3.7845695635946</v>
      </c>
      <c r="E8" s="65" t="n">
        <f aca="false">C8*J8</f>
        <v>0.190757217612304</v>
      </c>
      <c r="F8" s="66" t="n">
        <f aca="false">D8*J8</f>
        <v>0.166728397185108</v>
      </c>
      <c r="G8" s="58" t="n">
        <v>0.37</v>
      </c>
      <c r="H8" s="67" t="n">
        <f aca="false">IF(G8=0,,G8/C8)</f>
        <v>0.0854503464203233</v>
      </c>
      <c r="I8" s="68" t="n">
        <f aca="false">IF(G8=0,,G8-F8)</f>
        <v>0.203271602814892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4.7</v>
      </c>
      <c r="D9" s="66" t="n">
        <f aca="false">D8*(1+J8)</f>
        <v>3.95129796077971</v>
      </c>
      <c r="E9" s="65" t="n">
        <f aca="false">C9*J9</f>
        <v>0.201881050740967</v>
      </c>
      <c r="F9" s="66" t="n">
        <f aca="false">D9*J9</f>
        <v>0.169721741300606</v>
      </c>
      <c r="G9" s="58" t="n">
        <v>0.47</v>
      </c>
      <c r="H9" s="67" t="n">
        <f aca="false">IF(G9=0,,G9/C9)</f>
        <v>0.1</v>
      </c>
      <c r="I9" s="68" t="n">
        <f aca="false">IF(G9=0,,G9-F9)</f>
        <v>0.300278258699394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Diretrizes!C7</f>
        <v>6</v>
      </c>
      <c r="O9" s="53"/>
      <c r="P9" s="51" t="s">
        <v>50</v>
      </c>
      <c r="Q9" s="73" t="n">
        <f aca="false">IF(G3=0,,N5-'Ciclo 2'!Q2)</f>
        <v>3.12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5.17</v>
      </c>
      <c r="D10" s="66" t="n">
        <f aca="false">D9*(1+J9)</f>
        <v>4.12101970208032</v>
      </c>
      <c r="E10" s="65" t="n">
        <f aca="false">C10*J10</f>
        <v>0.216517426919687</v>
      </c>
      <c r="F10" s="66" t="n">
        <f aca="false">D10*J10</f>
        <v>0.172586572955467</v>
      </c>
      <c r="G10" s="58" t="n">
        <v>0.95</v>
      </c>
      <c r="H10" s="67" t="n">
        <f aca="false">IF(G10=0,,G10/C10)</f>
        <v>0.183752417794971</v>
      </c>
      <c r="I10" s="68" t="n">
        <f aca="false">IF(G10=0,,G10-F10)</f>
        <v>0.777413427044533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6.12</v>
      </c>
      <c r="D11" s="66" t="n">
        <f aca="false">D10*(1+J10)</f>
        <v>4.29360627503578</v>
      </c>
      <c r="E11" s="65" t="n">
        <f aca="false">C11*J11</f>
        <v>0.249895451920652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0.197865178708731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7.52968839812283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7.92971149776892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8.92845765475827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9.71833390181267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39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5.56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 t="s">
        <v>42</v>
      </c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-0.48</v>
      </c>
      <c r="H3" s="59" t="n">
        <f aca="false">IF(G3=0,,G3/C3)</f>
        <v>-0.16</v>
      </c>
      <c r="I3" s="60" t="n">
        <f aca="false">G3-F3</f>
        <v>-0.63</v>
      </c>
      <c r="J3" s="61" t="n">
        <f aca="false">Diretrizes!D4</f>
        <v>0.05</v>
      </c>
      <c r="K3" s="62"/>
      <c r="L3" s="88"/>
      <c r="M3" s="51" t="s">
        <v>41</v>
      </c>
      <c r="N3" s="87" t="s">
        <v>51</v>
      </c>
      <c r="O3" s="63"/>
      <c r="P3" s="51" t="s">
        <v>43</v>
      </c>
      <c r="Q3" s="64" t="n">
        <f aca="false">SUM(G3:G402)+Q2</f>
        <v>6.94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2.52</v>
      </c>
      <c r="D4" s="66" t="n">
        <f aca="false">D3*(1+J3)</f>
        <v>3.15</v>
      </c>
      <c r="E4" s="65" t="n">
        <f aca="false">C4*J4</f>
        <v>0.12285</v>
      </c>
      <c r="F4" s="66" t="n">
        <f aca="false">D4*J4</f>
        <v>0.1535625</v>
      </c>
      <c r="G4" s="58" t="n">
        <v>1.12</v>
      </c>
      <c r="H4" s="67" t="n">
        <f aca="false">IF(G4=0,,G4/C4)</f>
        <v>0.444444444444444</v>
      </c>
      <c r="I4" s="68" t="n">
        <f aca="false">IF(G4=0,,G4-F4)</f>
        <v>0.9664375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44</v>
      </c>
      <c r="Q4" s="64" t="n">
        <f aca="false">Q3-Q2</f>
        <v>3.94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3.64</v>
      </c>
      <c r="D5" s="66" t="n">
        <f aca="false">D4*(1+J4)</f>
        <v>3.3035625</v>
      </c>
      <c r="E5" s="65" t="n">
        <f aca="false">C5*J5</f>
        <v>0.17301375</v>
      </c>
      <c r="F5" s="66" t="n">
        <f aca="false">D5*J5</f>
        <v>0.157022455078125</v>
      </c>
      <c r="G5" s="58" t="n">
        <v>-0.36</v>
      </c>
      <c r="H5" s="67" t="n">
        <f aca="false">IF(G5=0,,G5/C5)</f>
        <v>-0.0989010989010989</v>
      </c>
      <c r="I5" s="68" t="n">
        <f aca="false">IF(G5=0,,G5-F5)</f>
        <v>-0.517022455078125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45</v>
      </c>
      <c r="N5" s="54" t="n">
        <f aca="false">N6+Q2</f>
        <v>6.94</v>
      </c>
      <c r="O5" s="53"/>
      <c r="P5" s="51" t="s">
        <v>46</v>
      </c>
      <c r="Q5" s="69" t="n">
        <f aca="false">Q3/(Q2)-1</f>
        <v>1.31333333333333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3.28</v>
      </c>
      <c r="D6" s="66" t="n">
        <f aca="false">D5*(1+J5)</f>
        <v>3.46058495507813</v>
      </c>
      <c r="E6" s="65" t="n">
        <f aca="false">C6*J6</f>
        <v>0.1520049375</v>
      </c>
      <c r="F6" s="66" t="n">
        <f aca="false">D6*J6</f>
        <v>0.160373780429906</v>
      </c>
      <c r="G6" s="58" t="n">
        <v>0.63</v>
      </c>
      <c r="H6" s="67" t="n">
        <f aca="false">IF(G6=0,,G6/C6)</f>
        <v>0.192073170731707</v>
      </c>
      <c r="I6" s="68" t="n">
        <f aca="false">IF(G6=0,,G6-F6)</f>
        <v>0.469626219570094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47</v>
      </c>
      <c r="N6" s="64" t="n">
        <f aca="false">SUM(G3:G25)</f>
        <v>3.94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3.91</v>
      </c>
      <c r="D7" s="66" t="n">
        <f aca="false">D6*(1+J6)</f>
        <v>3.62095873550803</v>
      </c>
      <c r="E7" s="65" t="n">
        <f aca="false">C7*J7</f>
        <v>0.176670982617188</v>
      </c>
      <c r="F7" s="66" t="n">
        <f aca="false">D7*J7</f>
        <v>0.163610828086571</v>
      </c>
      <c r="G7" s="58" t="n">
        <v>0.17</v>
      </c>
      <c r="H7" s="67" t="n">
        <f aca="false">IF(G7=0,,G7/C7)</f>
        <v>0.0434782608695652</v>
      </c>
      <c r="I7" s="68" t="n">
        <f aca="false">IF(G7=0,,G7-F7)</f>
        <v>0.006389171913429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46</v>
      </c>
      <c r="N7" s="69" t="n">
        <f aca="false">N5/Q2-1</f>
        <v>1.31333333333333</v>
      </c>
      <c r="O7" s="70"/>
      <c r="P7" s="51" t="s">
        <v>48</v>
      </c>
      <c r="Q7" s="72" t="n">
        <f aca="false">SUM(I3:I402)</f>
        <v>2.29315880746628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4.08</v>
      </c>
      <c r="D8" s="66" t="n">
        <f aca="false">D7*(1+J7)</f>
        <v>3.7845695635946</v>
      </c>
      <c r="E8" s="65" t="n">
        <f aca="false">C8*J8</f>
        <v>0.179743521445312</v>
      </c>
      <c r="F8" s="66" t="n">
        <f aca="false">D8*J8</f>
        <v>0.166728397185108</v>
      </c>
      <c r="G8" s="58" t="n">
        <v>0.7</v>
      </c>
      <c r="H8" s="67" t="n">
        <f aca="false">IF(G8=0,,G8/C8)</f>
        <v>0.17156862745098</v>
      </c>
      <c r="I8" s="68" t="n">
        <f aca="false">IF(G8=0,,G8-F8)</f>
        <v>0.533271602814892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4.78</v>
      </c>
      <c r="D9" s="66" t="n">
        <f aca="false">D8*(1+J8)</f>
        <v>3.95129796077971</v>
      </c>
      <c r="E9" s="65" t="n">
        <f aca="false">C9*J9</f>
        <v>0.205317323945068</v>
      </c>
      <c r="F9" s="66" t="n">
        <f aca="false">D9*J9</f>
        <v>0.169721741300606</v>
      </c>
      <c r="G9" s="58" t="n">
        <v>0.02</v>
      </c>
      <c r="H9" s="67" t="n">
        <f aca="false">IF(G9=0,,G9/C9)</f>
        <v>0.00418410041841004</v>
      </c>
      <c r="I9" s="68" t="n">
        <f aca="false">IF(G9=0,,G9-F9)</f>
        <v>-0.149721741300606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49</v>
      </c>
      <c r="N9" s="73" t="n">
        <f aca="false">Diretrizes!D7</f>
        <v>6</v>
      </c>
      <c r="O9" s="53"/>
      <c r="P9" s="51" t="s">
        <v>50</v>
      </c>
      <c r="Q9" s="73" t="n">
        <f aca="false">IF(G3=0,,N5-'Ciclo 3'!Q2)</f>
        <v>2.44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4.8</v>
      </c>
      <c r="D10" s="66" t="n">
        <f aca="false">D9*(1+J9)</f>
        <v>4.12101970208032</v>
      </c>
      <c r="E10" s="65" t="n">
        <f aca="false">C10*J10</f>
        <v>0.201021982439941</v>
      </c>
      <c r="F10" s="66" t="n">
        <f aca="false">D10*J10</f>
        <v>0.172586572955467</v>
      </c>
      <c r="G10" s="58" t="n">
        <v>0.2</v>
      </c>
      <c r="H10" s="67" t="n">
        <f aca="false">IF(G10=0,,G10/C10)</f>
        <v>0.0416666666666667</v>
      </c>
      <c r="I10" s="68" t="n">
        <f aca="false">IF(G10=0,,G10-F10)</f>
        <v>0.027413427044533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5</v>
      </c>
      <c r="D11" s="66" t="n">
        <f aca="false">D10*(1+J10)</f>
        <v>4.29360627503578</v>
      </c>
      <c r="E11" s="65" t="n">
        <f aca="false">C11*J11</f>
        <v>0.204162950915565</v>
      </c>
      <c r="F11" s="66" t="n">
        <f aca="false">D11*J11</f>
        <v>0.175319065436179</v>
      </c>
      <c r="G11" s="58" t="n">
        <v>0.64</v>
      </c>
      <c r="H11" s="67" t="n">
        <f aca="false">IF(G11=0,,G11/C11)</f>
        <v>0.128</v>
      </c>
      <c r="I11" s="68" t="n">
        <f aca="false">IF(G11=0,,G11-F11)</f>
        <v>0.464680934563821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5.64</v>
      </c>
      <c r="D12" s="66" t="n">
        <f aca="false">D11*(1+J11)</f>
        <v>4.46892534047196</v>
      </c>
      <c r="E12" s="65" t="n">
        <f aca="false">C12*J12</f>
        <v>0.224538413416939</v>
      </c>
      <c r="F12" s="66" t="n">
        <f aca="false">D12*J12</f>
        <v>0.17791585206176</v>
      </c>
      <c r="G12" s="58" t="n">
        <v>1.3</v>
      </c>
      <c r="H12" s="67" t="n">
        <f aca="false">IF(G12=0,,G12/C12)</f>
        <v>0.230496453900709</v>
      </c>
      <c r="I12" s="68" t="n">
        <f aca="false">IF(G12=0,,G12-F12)</f>
        <v>1.12208414793824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6.94</v>
      </c>
      <c r="D13" s="66" t="n">
        <f aca="false">D12*(1+J12)</f>
        <v>4.64684119253372</v>
      </c>
      <c r="E13" s="65" t="n">
        <f aca="false">C13*J13</f>
        <v>0.269386378437184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 t="s">
        <v>51</v>
      </c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 t="n">
        <v>0.47</v>
      </c>
      <c r="H3" s="59" t="n">
        <f aca="false">IF(G3=0,,G3/C3)</f>
        <v>0.104444444444444</v>
      </c>
      <c r="I3" s="60" t="n">
        <f aca="false">G3-F3</f>
        <v>0.245</v>
      </c>
      <c r="J3" s="61" t="n">
        <f aca="false">Diretrizes!E4</f>
        <v>0.05</v>
      </c>
      <c r="K3" s="62"/>
      <c r="L3" s="62"/>
      <c r="M3" s="51" t="s">
        <v>41</v>
      </c>
      <c r="N3" s="89" t="s">
        <v>52</v>
      </c>
      <c r="O3" s="63"/>
      <c r="P3" s="51" t="s">
        <v>43</v>
      </c>
      <c r="Q3" s="64" t="n">
        <f aca="false">SUM(G3:G401)+Q2</f>
        <v>9.82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4.97</v>
      </c>
      <c r="D4" s="66" t="n">
        <f aca="false">D3*(1+J3)</f>
        <v>4.725</v>
      </c>
      <c r="E4" s="65" t="n">
        <f aca="false">C4*J4</f>
        <v>0.2422875</v>
      </c>
      <c r="F4" s="66" t="n">
        <f aca="false">D4*J4</f>
        <v>0.23034375</v>
      </c>
      <c r="G4" s="58" t="n">
        <v>0.26</v>
      </c>
      <c r="H4" s="67" t="n">
        <f aca="false">IF(G4=0,,G4/C4)</f>
        <v>0.0523138832997988</v>
      </c>
      <c r="I4" s="68" t="n">
        <f aca="false">IF(G4=0,,G4-F4)</f>
        <v>0.02965625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5.32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5.23</v>
      </c>
      <c r="D5" s="66" t="n">
        <f aca="false">D4*(1+J4)</f>
        <v>4.95534375</v>
      </c>
      <c r="E5" s="65" t="n">
        <f aca="false">C5*J5</f>
        <v>0.2485884375</v>
      </c>
      <c r="F5" s="66" t="n">
        <f aca="false">D5*J5</f>
        <v>0.235533682617188</v>
      </c>
      <c r="G5" s="58" t="n">
        <v>0.08</v>
      </c>
      <c r="H5" s="67" t="n">
        <f aca="false">IF(G5=0,,G5/C5)</f>
        <v>0.0152963671128107</v>
      </c>
      <c r="I5" s="68" t="n">
        <f aca="false">IF(G5=0,,G5-F5)</f>
        <v>-0.155533682617188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9.82</v>
      </c>
      <c r="O5" s="53"/>
      <c r="P5" s="51" t="s">
        <v>46</v>
      </c>
      <c r="Q5" s="69" t="n">
        <f aca="false">Q3/(Q2)-1</f>
        <v>1.18222222222222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5.31</v>
      </c>
      <c r="D6" s="66" t="n">
        <f aca="false">D5*(1+J5)</f>
        <v>5.19087743261719</v>
      </c>
      <c r="E6" s="65" t="n">
        <f aca="false">C6*J6</f>
        <v>0.2460811640625</v>
      </c>
      <c r="F6" s="66" t="n">
        <f aca="false">D6*J6</f>
        <v>0.240560670644859</v>
      </c>
      <c r="G6" s="58" t="n">
        <v>0.93</v>
      </c>
      <c r="H6" s="67" t="n">
        <f aca="false">IF(G6=0,,G6/C6)</f>
        <v>0.175141242937853</v>
      </c>
      <c r="I6" s="68" t="n">
        <f aca="false">IF(G6=0,,G6-F6)</f>
        <v>0.689439329355141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5.32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6.24</v>
      </c>
      <c r="D7" s="66" t="n">
        <f aca="false">D6*(1+J6)</f>
        <v>5.43143810326205</v>
      </c>
      <c r="E7" s="65" t="n">
        <f aca="false">C7*J7</f>
        <v>0.281950621875</v>
      </c>
      <c r="F7" s="66" t="n">
        <f aca="false">D7*J7</f>
        <v>0.245416242129856</v>
      </c>
      <c r="G7" s="58" t="n">
        <v>0.94</v>
      </c>
      <c r="H7" s="67" t="n">
        <f aca="false">IF(G7=0,,G7/C7)</f>
        <v>0.150641025641026</v>
      </c>
      <c r="I7" s="68" t="n">
        <f aca="false">IF(G7=0,,G7-F7)</f>
        <v>0.694583757870144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1.18222222222222</v>
      </c>
      <c r="O7" s="70"/>
      <c r="P7" s="51" t="s">
        <v>48</v>
      </c>
      <c r="Q7" s="72" t="n">
        <f aca="false">SUM(I3:I401)</f>
        <v>2.57917717661093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7.18</v>
      </c>
      <c r="D8" s="66" t="n">
        <f aca="false">D7*(1+J7)</f>
        <v>5.6768543453919</v>
      </c>
      <c r="E8" s="65" t="n">
        <f aca="false">C8*J8</f>
        <v>0.316313353916015</v>
      </c>
      <c r="F8" s="66" t="n">
        <f aca="false">D8*J8</f>
        <v>0.250092595777663</v>
      </c>
      <c r="G8" s="58" t="n">
        <v>0.26</v>
      </c>
      <c r="H8" s="67" t="n">
        <f aca="false">IF(G8=0,,G8/C8)</f>
        <v>0.0362116991643454</v>
      </c>
      <c r="I8" s="68" t="n">
        <f aca="false">IF(G8=0,,G8-F8)</f>
        <v>0.00990740422233699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7.44</v>
      </c>
      <c r="D9" s="66" t="n">
        <f aca="false">D8*(1+J8)</f>
        <v>5.92694694116957</v>
      </c>
      <c r="E9" s="65" t="n">
        <f aca="false">C9*J9</f>
        <v>0.319573407981445</v>
      </c>
      <c r="F9" s="66" t="n">
        <f aca="false">D9*J9</f>
        <v>0.254582611950909</v>
      </c>
      <c r="G9" s="58" t="n">
        <v>0.52</v>
      </c>
      <c r="H9" s="67" t="n">
        <f aca="false">IF(G9=0,,G9/C9)</f>
        <v>0.0698924731182796</v>
      </c>
      <c r="I9" s="68" t="n">
        <f aca="false">IF(G9=0,,G9-F9)</f>
        <v>0.265417388049091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Diretrizes!E7</f>
        <v>9</v>
      </c>
      <c r="O9" s="53"/>
      <c r="P9" s="51" t="s">
        <v>50</v>
      </c>
      <c r="Q9" s="73" t="n">
        <f aca="false">IF(G3=0,,N5-'Ciclo 4'!Q2)</f>
        <v>3.82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7.96</v>
      </c>
      <c r="D10" s="66" t="n">
        <f aca="false">D9*(1+J9)</f>
        <v>6.18152955312048</v>
      </c>
      <c r="E10" s="65" t="n">
        <f aca="false">C10*J10</f>
        <v>0.333361454212903</v>
      </c>
      <c r="F10" s="66" t="n">
        <f aca="false">D10*J10</f>
        <v>0.258879859433201</v>
      </c>
      <c r="G10" s="58" t="n">
        <v>-0.2</v>
      </c>
      <c r="H10" s="67" t="n">
        <f aca="false">IF(G10=0,,G10/C10)</f>
        <v>-0.0251256281407035</v>
      </c>
      <c r="I10" s="68" t="n">
        <f aca="false">IF(G10=0,,G10-F10)</f>
        <v>-0.458879859433201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7.76</v>
      </c>
      <c r="D11" s="66" t="n">
        <f aca="false">D10*(1+J10)</f>
        <v>6.44040941255368</v>
      </c>
      <c r="E11" s="65" t="n">
        <f aca="false">C11*J11</f>
        <v>0.316860899820958</v>
      </c>
      <c r="F11" s="66" t="n">
        <f aca="false">D11*J11</f>
        <v>0.262978598154268</v>
      </c>
      <c r="G11" s="58" t="n">
        <v>0.4</v>
      </c>
      <c r="H11" s="67" t="n">
        <f aca="false">IF(G11=0,,G11/C11)</f>
        <v>0.0515463917525773</v>
      </c>
      <c r="I11" s="68" t="n">
        <f aca="false">IF(G11=0,,G11-F11)</f>
        <v>0.137021401845732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8.16</v>
      </c>
      <c r="D12" s="66" t="n">
        <f aca="false">D11*(1+J11)</f>
        <v>6.70338801070794</v>
      </c>
      <c r="E12" s="65" t="n">
        <f aca="false">C12*J12</f>
        <v>0.324864087496848</v>
      </c>
      <c r="F12" s="66" t="n">
        <f aca="false">D12*J12</f>
        <v>0.266873778092641</v>
      </c>
      <c r="G12" s="58" t="n">
        <v>0.66</v>
      </c>
      <c r="H12" s="67" t="n">
        <f aca="false">IF(G12=0,,G12/C12)</f>
        <v>0.0808823529411765</v>
      </c>
      <c r="I12" s="68" t="n">
        <f aca="false">IF(G12=0,,G12-F12)</f>
        <v>0.393126221907359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8.82</v>
      </c>
      <c r="D13" s="66" t="n">
        <f aca="false">D12*(1+J12)</f>
        <v>6.97026178880058</v>
      </c>
      <c r="E13" s="65" t="n">
        <f aca="false">C13*J13</f>
        <v>0.342361362797689</v>
      </c>
      <c r="F13" s="66" t="n">
        <f aca="false">D13*J13</f>
        <v>0.270561034588484</v>
      </c>
      <c r="G13" s="58" t="n">
        <v>1</v>
      </c>
      <c r="H13" s="67" t="n">
        <f aca="false">IF(G13=0,,G13/C13)</f>
        <v>0.113378684807256</v>
      </c>
      <c r="I13" s="68" t="n">
        <f aca="false">IF(G13=0,,G13-F13)</f>
        <v>0.729438965411516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9.82</v>
      </c>
      <c r="D14" s="66" t="n">
        <f aca="false">D13*(1+J13)</f>
        <v>7.24082282338907</v>
      </c>
      <c r="E14" s="65" t="n">
        <f aca="false">C14*J14</f>
        <v>0.371648397744498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 t="s">
        <v>52</v>
      </c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 t="n">
        <v>-3</v>
      </c>
      <c r="H3" s="59" t="n">
        <f aca="false">IF(G3=0,,G3/C3)</f>
        <v>-0.5</v>
      </c>
      <c r="I3" s="60" t="n">
        <f aca="false">G3-F3</f>
        <v>-3.3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SUM(G3:G402)+Q2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</v>
      </c>
      <c r="D4" s="66" t="n">
        <f aca="false">D3*(1+J3)</f>
        <v>6.3</v>
      </c>
      <c r="E4" s="65" t="n">
        <f aca="false">C4*J4</f>
        <v>0.14625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-3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3</v>
      </c>
      <c r="O5" s="53"/>
      <c r="P5" s="51" t="s">
        <v>46</v>
      </c>
      <c r="Q5" s="69" t="n">
        <f aca="false">Q3/(Q2)-1</f>
        <v>-0.5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-3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-0.5</v>
      </c>
      <c r="O7" s="70"/>
      <c r="P7" s="51" t="s">
        <v>48</v>
      </c>
      <c r="Q7" s="72" t="n">
        <f aca="false">SUM(I3:I402)</f>
        <v>-3.3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Diretrizes!F7</f>
        <v>12</v>
      </c>
      <c r="O9" s="53"/>
      <c r="P9" s="51" t="s">
        <v>50</v>
      </c>
      <c r="Q9" s="73" t="n">
        <f aca="false">IF(G3=0,,N5-'Ciclo 5'!Q2)</f>
        <v>-6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Diretrizes!G7</f>
        <v>18</v>
      </c>
      <c r="O9" s="53"/>
      <c r="P9" s="51" t="s">
        <v>50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9751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2019-10-22T17:24:14Z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