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<sst xmlns="http://schemas.openxmlformats.org/spreadsheetml/2006/main" count="138" uniqueCount="51">
  <si>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</si>
  <si>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</si>
  <si>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</si>
  <si>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</si>
  <si>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</si>
  <si>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</si>
  <si>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</si>
  <si>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</si>
  <si>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</si>
  <si>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</si>
  <si>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</si>
  <si>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</si>
  <si>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</si>
  <si>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</si>
  <si>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</si>
  <si>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</si>
  <si>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</si>
  <si>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</si>
  <si>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</si>
  <si>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</si>
  <si>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</si>
  <si>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</si>
  <si>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</si>
  <si>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</si>
  <si>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</si>
  <si>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</si>
  <si>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</si>
  <si>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</si>
  <si>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</si>
  <si>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</si>
  <si>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</si>
  <si>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</si>
  <si>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</si>
  <si>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</si>
  <si>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</si>
  <si>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</si>
  <si>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</si>
  <si>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</si>
  <si>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</si>
  <si>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28-10</t>
  </si>
  <si>
    <t xml:space="preserve">Banca inicial</t>
  </si>
  <si>
    <t xml:space="preserve">Data Fim</t>
  </si>
  <si>
    <t xml:space="preserve">31-10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</si>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</sst>
</file>

<file path=xl/styles.xml><?xml version="1.0" encoding="utf-8"?>
<styleSheet xmlns="http://schemas.openxmlformats.org/spreadsheetml/2006/main">
  <numFmts count="8">
    <numFmt numFmtId="164" formatCode="0%"/>
    <numFmt numFmtId="165" formatCode="General"/>
    <numFmt numFmtId="166" formatCode="_-[$$-409]* #,##0.00_ ;_-[$$-409]* \-#,##0.00\ ;_-[$$-409]* \-??_ ;_-@_ 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medium"/>
      <diagonal/>
    </border>
  </borders>
  <cellStyleXfs count="20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6.65</v>
      </c>
      <c r="D8" s="29" t="n">
        <f aca="false">'Ciclo 2'!N5</f>
        <v>0.56</v>
      </c>
      <c r="E8" s="30" t="n">
        <f aca="false">'Ciclo 3'!N5</f>
        <v>4.5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6.65</v>
      </c>
      <c r="D9" s="25" t="n">
        <f aca="false">C10+D8</f>
        <v>4.21</v>
      </c>
      <c r="E9" s="26" t="n">
        <f aca="false">C10+D10+E8</f>
        <v>4.21</v>
      </c>
      <c r="F9" s="25" t="n">
        <f aca="false">C10+D10+E10+F8</f>
        <v>5.71</v>
      </c>
      <c r="G9" s="27" t="n">
        <f aca="false">C10+D10+E10+F10+G8</f>
        <v>8.71</v>
      </c>
      <c r="H9" s="1"/>
      <c r="I9" s="12" t="n">
        <f aca="false">SUM(C11:G11)</f>
        <v>28.5</v>
      </c>
      <c r="J9" s="12" t="n">
        <f aca="false">SUM(C10:G10)</f>
        <v>-0.29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3.65</v>
      </c>
      <c r="D10" s="25" t="n">
        <f aca="false">'Ciclo 2'!Q9</f>
        <v>-3.94</v>
      </c>
      <c r="E10" s="26" t="n">
        <f aca="false">'Ciclo 3'!Q9</f>
        <v>0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N4" activeCellId="0" sqref="N4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0.19</v>
      </c>
      <c r="H3" s="59" t="n">
        <f aca="false">IF(G3=0,,G3/C3)</f>
        <v>0.0633333333333333</v>
      </c>
      <c r="I3" s="60" t="n">
        <f aca="false">G3-F3</f>
        <v>0.04</v>
      </c>
      <c r="J3" s="61" t="n">
        <f aca="false">Diretrizes!C4</f>
        <v>0.05</v>
      </c>
      <c r="K3" s="62"/>
      <c r="L3" s="62"/>
      <c r="M3" s="51" t="s">
        <v>41</v>
      </c>
      <c r="N3" s="52" t="s">
        <v>42</v>
      </c>
      <c r="O3" s="63"/>
      <c r="P3" s="51" t="s">
        <v>43</v>
      </c>
      <c r="Q3" s="64" t="n">
        <f aca="false">SUM(G3:G395)+Q2</f>
        <v>6.65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3.19</v>
      </c>
      <c r="D4" s="66" t="n">
        <f aca="false">D3*(1+J3)</f>
        <v>3.15</v>
      </c>
      <c r="E4" s="65" t="n">
        <f aca="false">C4*J4</f>
        <v>0.1555125</v>
      </c>
      <c r="F4" s="66" t="n">
        <f aca="false">D4*J4</f>
        <v>0.1535625</v>
      </c>
      <c r="G4" s="58" t="n">
        <v>-1.43</v>
      </c>
      <c r="H4" s="67" t="n">
        <f aca="false">IF(G4=0,,G4/C4)</f>
        <v>-0.448275862068966</v>
      </c>
      <c r="I4" s="68" t="n">
        <f aca="false">IF(G4=0,,G4-F4)</f>
        <v>-1.5835625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3.65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1.76</v>
      </c>
      <c r="D5" s="66" t="n">
        <f aca="false">D4*(1+J4)</f>
        <v>3.3035625</v>
      </c>
      <c r="E5" s="65" t="n">
        <f aca="false">C5*J5</f>
        <v>0.083655</v>
      </c>
      <c r="F5" s="66" t="n">
        <f aca="false">D5*J5</f>
        <v>0.157022455078125</v>
      </c>
      <c r="G5" s="58" t="n">
        <v>0.19</v>
      </c>
      <c r="H5" s="67" t="n">
        <f aca="false">IF(G5=0,,G5/C5)</f>
        <v>0.107954545454545</v>
      </c>
      <c r="I5" s="68" t="n">
        <f aca="false">IF(G5=0,,G5-F5)</f>
        <v>0.032977544921875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6.65</v>
      </c>
      <c r="O5" s="53"/>
      <c r="P5" s="51" t="s">
        <v>46</v>
      </c>
      <c r="Q5" s="69" t="n">
        <f aca="false">Q3/(Q2)-1</f>
        <v>1.21666666666667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1.95</v>
      </c>
      <c r="D6" s="66" t="n">
        <f aca="false">D5*(1+J5)</f>
        <v>3.46058495507813</v>
      </c>
      <c r="E6" s="65" t="n">
        <f aca="false">C6*J6</f>
        <v>0.0903687890625</v>
      </c>
      <c r="F6" s="66" t="n">
        <f aca="false">D6*J6</f>
        <v>0.160373780429906</v>
      </c>
      <c r="G6" s="58" t="n">
        <v>0.57</v>
      </c>
      <c r="H6" s="67" t="n">
        <f aca="false">IF(G6=0,,G6/C6)</f>
        <v>0.292307692307692</v>
      </c>
      <c r="I6" s="68" t="n">
        <f aca="false">IF(G6=0,,G6-F6)</f>
        <v>0.409626219570094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3.65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2.52</v>
      </c>
      <c r="D7" s="66" t="n">
        <f aca="false">D6*(1+J6)</f>
        <v>3.62095873550803</v>
      </c>
      <c r="E7" s="65" t="n">
        <f aca="false">C7*J7</f>
        <v>0.11386467421875</v>
      </c>
      <c r="F7" s="66" t="n">
        <f aca="false">D7*J7</f>
        <v>0.163610828086571</v>
      </c>
      <c r="G7" s="58" t="n">
        <v>0.37</v>
      </c>
      <c r="H7" s="67" t="n">
        <f aca="false">IF(G7=0,,G7/C7)</f>
        <v>0.146825396825397</v>
      </c>
      <c r="I7" s="68" t="n">
        <f aca="false">IF(G7=0,,G7-F7)</f>
        <v>0.206389171913429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1.21666666666667</v>
      </c>
      <c r="O7" s="70"/>
      <c r="P7" s="51" t="s">
        <v>48</v>
      </c>
      <c r="Q7" s="72" t="n">
        <f aca="false">SUM(I3:I395)</f>
        <v>-0.0844547263913684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2.89</v>
      </c>
      <c r="D8" s="66" t="n">
        <f aca="false">D7*(1+J7)</f>
        <v>3.7845695635946</v>
      </c>
      <c r="E8" s="65" t="n">
        <f aca="false">C8*J8</f>
        <v>0.12731832769043</v>
      </c>
      <c r="F8" s="66" t="n">
        <f aca="false">D8*J8</f>
        <v>0.166728397185109</v>
      </c>
      <c r="G8" s="58" t="n">
        <v>0.08</v>
      </c>
      <c r="H8" s="67" t="n">
        <f aca="false">IF(G8=0,,G8/C8)</f>
        <v>0.027681660899654</v>
      </c>
      <c r="I8" s="68" t="n">
        <f aca="false">IF(G8=0,,G8-F8)</f>
        <v>-0.086728397185109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2.97</v>
      </c>
      <c r="D9" s="66" t="n">
        <f aca="false">D8*(1+J8)</f>
        <v>3.95129796077971</v>
      </c>
      <c r="E9" s="65" t="n">
        <f aca="false">C9*J9</f>
        <v>0.12757164270227</v>
      </c>
      <c r="F9" s="66" t="n">
        <f aca="false">D9*J9</f>
        <v>0.169721741300606</v>
      </c>
      <c r="G9" s="58" t="n">
        <v>0.66</v>
      </c>
      <c r="H9" s="67" t="n">
        <f aca="false">IF(G9=0,,G9/C9)</f>
        <v>0.222222222222222</v>
      </c>
      <c r="I9" s="68" t="n">
        <f aca="false">IF(G9=0,,G9-F9)</f>
        <v>0.490278258699394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Diretrizes!C7</f>
        <v>6</v>
      </c>
      <c r="O9" s="53"/>
      <c r="P9" s="51" t="s">
        <v>50</v>
      </c>
      <c r="Q9" s="73" t="n">
        <f aca="false">IF(G3=0,,N5-'Ciclo 2'!Q2)</f>
        <v>3.65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3.63</v>
      </c>
      <c r="D10" s="66" t="n">
        <f aca="false">D9*(1+J9)</f>
        <v>4.12101970208032</v>
      </c>
      <c r="E10" s="65" t="n">
        <f aca="false">C10*J10</f>
        <v>0.152022874220206</v>
      </c>
      <c r="F10" s="66" t="n">
        <f aca="false">D10*J10</f>
        <v>0.172586572955467</v>
      </c>
      <c r="G10" s="58" t="n">
        <v>0.16</v>
      </c>
      <c r="H10" s="67" t="n">
        <f aca="false">IF(G10=0,,G10/C10)</f>
        <v>0.0440771349862259</v>
      </c>
      <c r="I10" s="68" t="n">
        <f aca="false">IF(G10=0,,G10-F10)</f>
        <v>-0.012586572955467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3.79</v>
      </c>
      <c r="D11" s="66" t="n">
        <f aca="false">D10*(1+J10)</f>
        <v>4.29360627503579</v>
      </c>
      <c r="E11" s="65" t="n">
        <f aca="false">C11*J11</f>
        <v>0.154755516793999</v>
      </c>
      <c r="F11" s="66" t="n">
        <f aca="false">D11*J11</f>
        <v>0.175319065436179</v>
      </c>
      <c r="G11" s="58" t="n">
        <v>1.61</v>
      </c>
      <c r="H11" s="67" t="n">
        <f aca="false">IF(G11=0,,G11/C11)</f>
        <v>0.424802110817942</v>
      </c>
      <c r="I11" s="68" t="n">
        <f aca="false">IF(G11=0,,G11-F11)</f>
        <v>1.43468093456382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5.4</v>
      </c>
      <c r="D12" s="66" t="n">
        <f aca="false">D11*(1+J11)</f>
        <v>4.46892534047196</v>
      </c>
      <c r="E12" s="65" t="n">
        <f aca="false">C12*J12</f>
        <v>0.214983587314091</v>
      </c>
      <c r="F12" s="66" t="n">
        <f aca="false">D12*J12</f>
        <v>0.17791585206176</v>
      </c>
      <c r="G12" s="58" t="n">
        <v>0.46</v>
      </c>
      <c r="H12" s="67" t="n">
        <f aca="false">IF(G12=0,,G12/C12)</f>
        <v>0.0851851851851852</v>
      </c>
      <c r="I12" s="68" t="n">
        <f aca="false">IF(G12=0,,G12-F12)</f>
        <v>0.28208414793824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5.86</v>
      </c>
      <c r="D13" s="66" t="n">
        <f aca="false">D12*(1+J12)</f>
        <v>4.64684119253372</v>
      </c>
      <c r="E13" s="65" t="n">
        <f aca="false">C13*J13</f>
        <v>0.227464578910936</v>
      </c>
      <c r="F13" s="66" t="n">
        <f aca="false">D13*J13</f>
        <v>0.180374023058989</v>
      </c>
      <c r="G13" s="58" t="n">
        <v>-1.62</v>
      </c>
      <c r="H13" s="67" t="n">
        <f aca="false">IF(G13=0,,G13/C13)</f>
        <v>-0.276450511945392</v>
      </c>
      <c r="I13" s="68" t="n">
        <f aca="false">IF(G13=0,,G13-F13)</f>
        <v>-1.80037402305899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4.24</v>
      </c>
      <c r="D14" s="66" t="n">
        <f aca="false">D13*(1+J13)</f>
        <v>4.82721521559271</v>
      </c>
      <c r="E14" s="65" t="n">
        <f aca="false">C14*J14</f>
        <v>0.160467332631025</v>
      </c>
      <c r="F14" s="66" t="n">
        <f aca="false">D14*J14</f>
        <v>0.182691120208034</v>
      </c>
      <c r="G14" s="58" t="n">
        <v>-1.45</v>
      </c>
      <c r="H14" s="67" t="n">
        <f aca="false">IF(G14=0,,G14/C14)</f>
        <v>-0.341981132075472</v>
      </c>
      <c r="I14" s="68" t="n">
        <f aca="false">IF(G14=0,,G14-F14)</f>
        <v>-1.63269112020803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2.79</v>
      </c>
      <c r="D15" s="66" t="n">
        <f aca="false">D14*(1+J14)</f>
        <v>5.00990633580075</v>
      </c>
      <c r="E15" s="65" t="n">
        <f aca="false">C15*J15</f>
        <v>0.102950769242818</v>
      </c>
      <c r="F15" s="66" t="n">
        <f aca="false">D15*J15</f>
        <v>0.18486512942837</v>
      </c>
      <c r="G15" s="58" t="n">
        <v>0.65</v>
      </c>
      <c r="H15" s="67" t="n">
        <f aca="false">IF(G15=0,,G15/C15)</f>
        <v>0.232974910394265</v>
      </c>
      <c r="I15" s="68" t="n">
        <f aca="false">IF(G15=0,,G15-F15)</f>
        <v>0.46513487057163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3.44</v>
      </c>
      <c r="D16" s="66" t="n">
        <f aca="false">D15*(1+J15)</f>
        <v>5.19477146522912</v>
      </c>
      <c r="E16" s="65" t="n">
        <f aca="false">C16*J16</f>
        <v>0.123762322595129</v>
      </c>
      <c r="F16" s="66" t="n">
        <f aca="false">D16*J16</f>
        <v>0.186894471478971</v>
      </c>
      <c r="G16" s="58" t="n">
        <v>0.23</v>
      </c>
      <c r="H16" s="67" t="n">
        <f aca="false">IF(G16=0,,G16/C16)</f>
        <v>0.0668604651162791</v>
      </c>
      <c r="I16" s="68" t="n">
        <f aca="false">IF(G16=0,,G16-F16)</f>
        <v>0.043105528521029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3.67</v>
      </c>
      <c r="D17" s="66" t="n">
        <f aca="false">D16*(1+J16)</f>
        <v>5.38166593670809</v>
      </c>
      <c r="E17" s="65" t="n">
        <f aca="false">C17*J17</f>
        <v>0.128736200821518</v>
      </c>
      <c r="F17" s="66" t="n">
        <f aca="false">D17*J17</f>
        <v>0.188777990948876</v>
      </c>
      <c r="G17" s="58" t="n">
        <v>-1.27</v>
      </c>
      <c r="H17" s="67" t="n">
        <f aca="false">IF(G17=0,,G17/C17)</f>
        <v>-0.346049046321526</v>
      </c>
      <c r="I17" s="68" t="n">
        <f aca="false">IF(G17=0,,G17-F17)</f>
        <v>-1.45877799094888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2.4</v>
      </c>
      <c r="D18" s="66" t="n">
        <f aca="false">D17*(1+J17)</f>
        <v>5.57044392765696</v>
      </c>
      <c r="E18" s="65" t="n">
        <f aca="false">C18*J18</f>
        <v>0.0820824822676709</v>
      </c>
      <c r="F18" s="66" t="n">
        <f aca="false">D18*J18</f>
        <v>0.190514943714566</v>
      </c>
      <c r="G18" s="58" t="n">
        <v>0.47</v>
      </c>
      <c r="H18" s="67" t="n">
        <f aca="false">IF(G18=0,,G18/C18)</f>
        <v>0.195833333333333</v>
      </c>
      <c r="I18" s="68" t="n">
        <f aca="false">IF(G18=0,,G18-F18)</f>
        <v>0.279485056285434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2.87</v>
      </c>
      <c r="D19" s="66" t="n">
        <f aca="false">D18*(1+J18)</f>
        <v>5.76095887137153</v>
      </c>
      <c r="E19" s="65" t="n">
        <f aca="false">C19*J19</f>
        <v>0.0957030441689625</v>
      </c>
      <c r="F19" s="66" t="n">
        <f aca="false">D19*J19</f>
        <v>0.19210498303918</v>
      </c>
      <c r="G19" s="58" t="n">
        <v>0.65</v>
      </c>
      <c r="H19" s="67" t="n">
        <f aca="false">IF(G19=0,,G19/C19)</f>
        <v>0.226480836236934</v>
      </c>
      <c r="I19" s="68" t="n">
        <f aca="false">IF(G19=0,,G19-F19)</f>
        <v>0.45789501696082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3.52</v>
      </c>
      <c r="D20" s="66" t="n">
        <f aca="false">D19*(1+J19)</f>
        <v>5.95306385441071</v>
      </c>
      <c r="E20" s="65" t="n">
        <f aca="false">C20*J20</f>
        <v>0.1144435009017</v>
      </c>
      <c r="F20" s="66" t="n">
        <f aca="false">D20*J20</f>
        <v>0.193548144485832</v>
      </c>
      <c r="G20" s="58" t="n">
        <v>0.37</v>
      </c>
      <c r="H20" s="67" t="n">
        <f aca="false">IF(G20=0,,G20/C20)</f>
        <v>0.105113636363636</v>
      </c>
      <c r="I20" s="68" t="n">
        <f aca="false">IF(G20=0,,G20-F20)</f>
        <v>0.176451855514168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3.89</v>
      </c>
      <c r="D21" s="66" t="n">
        <f aca="false">D20*(1+J20)</f>
        <v>6.14661199889654</v>
      </c>
      <c r="E21" s="65" t="n">
        <f aca="false">C21*J21</f>
        <v>0.123311246603671</v>
      </c>
      <c r="F21" s="66" t="n">
        <f aca="false">D21*J21</f>
        <v>0.194844829813115</v>
      </c>
      <c r="G21" s="58" t="n">
        <v>0.37</v>
      </c>
      <c r="H21" s="67" t="n">
        <f aca="false">IF(G21=0,,G21/C21)</f>
        <v>0.0951156812339332</v>
      </c>
      <c r="I21" s="68" t="n">
        <f aca="false">IF(G21=0,,G21-F21)</f>
        <v>0.175155170186885</v>
      </c>
      <c r="J21" s="61" t="n">
        <f aca="false">J20*(1-Diretrizes!C$5)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4.26</v>
      </c>
      <c r="D22" s="66" t="n">
        <f aca="false">D21*(1+J21)</f>
        <v>6.34145682870966</v>
      </c>
      <c r="E22" s="65" t="n">
        <f aca="false">C22*J22</f>
        <v>0.13166407783248</v>
      </c>
      <c r="F22" s="66" t="n">
        <f aca="false">D22*J22</f>
        <v>0.19599579001562</v>
      </c>
      <c r="G22" s="58" t="n">
        <v>1.35</v>
      </c>
      <c r="H22" s="67" t="n">
        <f aca="false">IF(G22=0,,G22/C22)</f>
        <v>0.316901408450704</v>
      </c>
      <c r="I22" s="68" t="n">
        <f aca="false">IF(G22=0,,G22-F22)</f>
        <v>1.15400420998438</v>
      </c>
      <c r="J22" s="61" t="n">
        <f aca="false">J21*(1-Diretrizes!C$5)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5.61</v>
      </c>
      <c r="D23" s="66" t="n">
        <f aca="false">D22*(1+J22)</f>
        <v>6.53745261872528</v>
      </c>
      <c r="E23" s="65" t="n">
        <f aca="false">C23*J23</f>
        <v>0.169053894301458</v>
      </c>
      <c r="F23" s="66" t="n">
        <f aca="false">D23*J23</f>
        <v>0.197002107666091</v>
      </c>
      <c r="G23" s="58" t="n">
        <v>1.04</v>
      </c>
      <c r="H23" s="67" t="n">
        <f aca="false">IF(G23=0,,G23/C23)</f>
        <v>0.185383244206774</v>
      </c>
      <c r="I23" s="68" t="n">
        <f aca="false">IF(G23=0,,G23-F23)</f>
        <v>0.842997892333909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6.65</v>
      </c>
      <c r="D24" s="66" t="n">
        <f aca="false">D23*(1+J23)</f>
        <v>6.73445472639137</v>
      </c>
      <c r="E24" s="65" t="n">
        <f aca="false">C24*J24</f>
        <v>0.195383812331029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7.33007521859489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4.9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4.9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4.9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4.9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4.9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4.9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4.9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4.9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4.9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4.9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9.91364547848763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4.9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4.9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4.9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4.9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4.9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4.9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4.9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4.9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4.9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4.9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4.9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7" t="s">
        <v>42</v>
      </c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0.19</v>
      </c>
      <c r="H3" s="59" t="n">
        <f aca="false">IF(G3=0,,G3/C3)</f>
        <v>0.0633333333333333</v>
      </c>
      <c r="I3" s="60" t="n">
        <f aca="false">G3-F3</f>
        <v>0.04</v>
      </c>
      <c r="J3" s="61" t="n">
        <f aca="false">Diretrizes!D4</f>
        <v>0.05</v>
      </c>
      <c r="K3" s="62"/>
      <c r="L3" s="88"/>
      <c r="M3" s="51" t="s">
        <v>41</v>
      </c>
      <c r="N3" s="87"/>
      <c r="O3" s="63"/>
      <c r="P3" s="51" t="s">
        <v>43</v>
      </c>
      <c r="Q3" s="64" t="n">
        <f aca="false">SUM(G3:G402)+Q2</f>
        <v>0.56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3.19</v>
      </c>
      <c r="D4" s="66" t="n">
        <f aca="false">D3*(1+J3)</f>
        <v>3.15</v>
      </c>
      <c r="E4" s="65" t="n">
        <f aca="false">C4*J4</f>
        <v>0.1555125</v>
      </c>
      <c r="F4" s="66" t="n">
        <f aca="false">D4*J4</f>
        <v>0.1535625</v>
      </c>
      <c r="G4" s="58" t="n">
        <v>0.56</v>
      </c>
      <c r="H4" s="67" t="n">
        <f aca="false">IF(G4=0,,G4/C4)</f>
        <v>0.175548589341693</v>
      </c>
      <c r="I4" s="68" t="n">
        <f aca="false">IF(G4=0,,G4-F4)</f>
        <v>0.4064375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8"/>
      <c r="M4" s="63"/>
      <c r="N4" s="63"/>
      <c r="O4" s="53"/>
      <c r="P4" s="51" t="s">
        <v>44</v>
      </c>
      <c r="Q4" s="64" t="n">
        <f aca="false">Q3-Q2</f>
        <v>-2.44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3.75</v>
      </c>
      <c r="D5" s="66" t="n">
        <f aca="false">D4*(1+J4)</f>
        <v>3.3035625</v>
      </c>
      <c r="E5" s="65" t="n">
        <f aca="false">C5*J5</f>
        <v>0.1782421875</v>
      </c>
      <c r="F5" s="66" t="n">
        <f aca="false">D5*J5</f>
        <v>0.157022455078125</v>
      </c>
      <c r="G5" s="58" t="n">
        <v>0.3</v>
      </c>
      <c r="H5" s="67" t="n">
        <f aca="false">IF(G5=0,,G5/C5)</f>
        <v>0.08</v>
      </c>
      <c r="I5" s="68" t="n">
        <f aca="false">IF(G5=0,,G5-F5)</f>
        <v>0.142977544921875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8"/>
      <c r="M5" s="51" t="s">
        <v>45</v>
      </c>
      <c r="N5" s="54" t="n">
        <f aca="false">N6+Q2</f>
        <v>0.56</v>
      </c>
      <c r="O5" s="53"/>
      <c r="P5" s="51" t="s">
        <v>46</v>
      </c>
      <c r="Q5" s="69" t="n">
        <f aca="false">Q3/(Q2)-1</f>
        <v>-0.813333333333333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4.05</v>
      </c>
      <c r="D6" s="66" t="n">
        <f aca="false">D5*(1+J5)</f>
        <v>3.46058495507813</v>
      </c>
      <c r="E6" s="65" t="n">
        <f aca="false">C6*J6</f>
        <v>0.1876890234375</v>
      </c>
      <c r="F6" s="66" t="n">
        <f aca="false">D6*J6</f>
        <v>0.160373780429906</v>
      </c>
      <c r="G6" s="58" t="n">
        <v>0.93</v>
      </c>
      <c r="H6" s="67" t="n">
        <f aca="false">IF(G6=0,,G6/C6)</f>
        <v>0.22962962962963</v>
      </c>
      <c r="I6" s="68" t="n">
        <f aca="false">IF(G6=0,,G6-F6)</f>
        <v>0.769626219570094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8"/>
      <c r="M6" s="51" t="s">
        <v>47</v>
      </c>
      <c r="N6" s="64" t="n">
        <f aca="false">SUM(G3:G25)</f>
        <v>-2.44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4.98</v>
      </c>
      <c r="D7" s="66" t="n">
        <f aca="false">D6*(1+J6)</f>
        <v>3.62095873550803</v>
      </c>
      <c r="E7" s="65" t="n">
        <f aca="false">C7*J7</f>
        <v>0.225018284765625</v>
      </c>
      <c r="F7" s="66" t="n">
        <f aca="false">D7*J7</f>
        <v>0.163610828086571</v>
      </c>
      <c r="G7" s="58" t="n">
        <v>0.45</v>
      </c>
      <c r="H7" s="67" t="n">
        <f aca="false">IF(G7=0,,G7/C7)</f>
        <v>0.0903614457831325</v>
      </c>
      <c r="I7" s="68" t="n">
        <f aca="false">IF(G7=0,,G7-F7)</f>
        <v>0.286389171913429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8"/>
      <c r="M7" s="51" t="s">
        <v>46</v>
      </c>
      <c r="N7" s="69" t="n">
        <f aca="false">N5/Q2-1</f>
        <v>-0.813333333333333</v>
      </c>
      <c r="O7" s="70"/>
      <c r="P7" s="51" t="s">
        <v>48</v>
      </c>
      <c r="Q7" s="72" t="n">
        <f aca="false">SUM(I3:I402)</f>
        <v>-3.90892534047196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5.43</v>
      </c>
      <c r="D8" s="66" t="n">
        <f aca="false">D7*(1+J7)</f>
        <v>3.7845695635946</v>
      </c>
      <c r="E8" s="65" t="n">
        <f aca="false">C8*J8</f>
        <v>0.23921748074707</v>
      </c>
      <c r="F8" s="66" t="n">
        <f aca="false">D8*J8</f>
        <v>0.166728397185108</v>
      </c>
      <c r="G8" s="58" t="n">
        <v>0.31</v>
      </c>
      <c r="H8" s="67" t="n">
        <f aca="false">IF(G8=0,,G8/C8)</f>
        <v>0.0570902394106814</v>
      </c>
      <c r="I8" s="68" t="n">
        <f aca="false">IF(G8=0,,G8-F8)</f>
        <v>0.143271602814892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8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5.74</v>
      </c>
      <c r="D9" s="66" t="n">
        <f aca="false">D8*(1+J8)</f>
        <v>3.95129796077971</v>
      </c>
      <c r="E9" s="65" t="n">
        <f aca="false">C9*J9</f>
        <v>0.246552602394287</v>
      </c>
      <c r="F9" s="66" t="n">
        <f aca="false">D9*J9</f>
        <v>0.169721741300606</v>
      </c>
      <c r="G9" s="58" t="n">
        <v>-3.1</v>
      </c>
      <c r="H9" s="67" t="n">
        <f aca="false">IF(G9=0,,G9/C9)</f>
        <v>-0.54006968641115</v>
      </c>
      <c r="I9" s="68" t="n">
        <f aca="false">IF(G9=0,,G9-F9)</f>
        <v>-3.26972174130061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8"/>
      <c r="M9" s="51" t="s">
        <v>49</v>
      </c>
      <c r="N9" s="73" t="n">
        <f aca="false">Diretrizes!D7</f>
        <v>6</v>
      </c>
      <c r="O9" s="53"/>
      <c r="P9" s="51" t="s">
        <v>50</v>
      </c>
      <c r="Q9" s="73" t="n">
        <f aca="false">IF(G3=0,,N5-'Ciclo 3'!Q2)</f>
        <v>-3.94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2.64</v>
      </c>
      <c r="D10" s="66" t="n">
        <f aca="false">D9*(1+J9)</f>
        <v>4.12101970208032</v>
      </c>
      <c r="E10" s="65" t="n">
        <f aca="false">C10*J10</f>
        <v>0.110562090341968</v>
      </c>
      <c r="F10" s="66" t="n">
        <f aca="false">D10*J10</f>
        <v>0.172586572955467</v>
      </c>
      <c r="G10" s="58" t="n">
        <v>0.16</v>
      </c>
      <c r="H10" s="67" t="n">
        <f aca="false">IF(G10=0,,G10/C10)</f>
        <v>0.0606060606060606</v>
      </c>
      <c r="I10" s="68" t="n">
        <f aca="false">IF(G10=0,,G10-F10)</f>
        <v>-0.012586572955467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2.8</v>
      </c>
      <c r="D11" s="66" t="n">
        <f aca="false">D10*(1+J10)</f>
        <v>4.29360627503578</v>
      </c>
      <c r="E11" s="65" t="n">
        <f aca="false">C11*J11</f>
        <v>0.114331252512717</v>
      </c>
      <c r="F11" s="66" t="n">
        <f aca="false">D11*J11</f>
        <v>0.175319065436179</v>
      </c>
      <c r="G11" s="58" t="n">
        <v>-2.24</v>
      </c>
      <c r="H11" s="67" t="n">
        <f aca="false">IF(G11=0,,G11/C11)</f>
        <v>-0.8</v>
      </c>
      <c r="I11" s="68" t="n">
        <f aca="false">IF(G11=0,,G11-F11)</f>
        <v>-2.41531906543618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0.559999999999999</v>
      </c>
      <c r="D12" s="66" t="n">
        <f aca="false">D11*(1+J11)</f>
        <v>4.46892534047196</v>
      </c>
      <c r="E12" s="65" t="n">
        <f aca="false">C12*J12</f>
        <v>0.0222945942399797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/>
      <c r="H3" s="59" t="n">
        <f aca="false">IF(G3=0,,G3/C3)</f>
        <v>0</v>
      </c>
      <c r="I3" s="60" t="n">
        <f aca="false">G3-F3</f>
        <v>-0.225</v>
      </c>
      <c r="J3" s="61" t="n">
        <f aca="false">Diretrizes!E4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f aca="false">SUM(G3:G401)+Q2</f>
        <v>4.5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4.725</v>
      </c>
      <c r="E4" s="65" t="n">
        <f aca="false">C4*J4</f>
        <v>0</v>
      </c>
      <c r="F4" s="66" t="n">
        <f aca="false">D4*J4</f>
        <v>0.23034375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4.95534375</v>
      </c>
      <c r="E5" s="65" t="n">
        <f aca="false">C5*J5</f>
        <v>0</v>
      </c>
      <c r="F5" s="66" t="n">
        <f aca="false">D5*J5</f>
        <v>0.235533682617188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4.5</v>
      </c>
      <c r="O5" s="53"/>
      <c r="P5" s="51" t="s">
        <v>46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5.19087743261719</v>
      </c>
      <c r="E6" s="65" t="n">
        <f aca="false">C6*J6</f>
        <v>0</v>
      </c>
      <c r="F6" s="66" t="n">
        <f aca="false">D6*J6</f>
        <v>0.240560670644859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5.43143810326205</v>
      </c>
      <c r="E7" s="65" t="n">
        <f aca="false">C7*J7</f>
        <v>0</v>
      </c>
      <c r="F7" s="66" t="n">
        <f aca="false">D7*J7</f>
        <v>0.245416242129856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SUM(I3:I401)</f>
        <v>-0.225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5.6768543453919</v>
      </c>
      <c r="E8" s="65" t="n">
        <f aca="false">C8*J8</f>
        <v>0</v>
      </c>
      <c r="F8" s="66" t="n">
        <f aca="false">D8*J8</f>
        <v>0.250092595777663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Diretrizes!E7</f>
        <v>9</v>
      </c>
      <c r="O9" s="53"/>
      <c r="P9" s="51" t="s">
        <v>50</v>
      </c>
      <c r="Q9" s="73" t="n">
        <f aca="false">IF(G3=0,,N5-'Ciclo 4'!Q2)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18.2284171302929</v>
      </c>
      <c r="E52" s="83" t="n">
        <f aca="false">C52*J52</f>
        <v>0</v>
      </c>
      <c r="F52" s="84" t="n">
        <f aca="false">D52*J52</f>
        <v>0.263599833602561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</v>
      </c>
      <c r="O5" s="53"/>
      <c r="P5" s="51" t="s">
        <v>46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Diretrizes!F7</f>
        <v>12</v>
      </c>
      <c r="O9" s="53"/>
      <c r="P9" s="51" t="s">
        <v>50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24.3045561737238</v>
      </c>
      <c r="E52" s="83" t="n">
        <f aca="false">C52*J52</f>
        <v>0</v>
      </c>
      <c r="F52" s="84" t="n">
        <f aca="false">D52*J52</f>
        <v>0.351466444803415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9</v>
      </c>
      <c r="O5" s="53"/>
      <c r="P5" s="51" t="s">
        <v>46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Diretrizes!G7</f>
        <v>18</v>
      </c>
      <c r="O9" s="53"/>
      <c r="P9" s="51" t="s">
        <v>50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90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36.4568342605857</v>
      </c>
      <c r="E52" s="83" t="n">
        <f aca="false">C52*J52</f>
        <v>0</v>
      </c>
      <c r="F52" s="84" t="n">
        <f aca="false">D52*J52</f>
        <v>0.527199667205122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10416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2019-11-02T02:33:00Z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