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765" yWindow="210" windowWidth="14235" windowHeight="3270"/>
  </bookViews>
  <sheets>
    <sheet name="2-39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HTML_CodePage" hidden="1">1252</definedName>
    <definedName name="HTML_Control" hidden="1">{"'2-35'!$A$1:$M$48"}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tasks\nts2000\nts2000\HTML\Ch2_web\2-35.htm"</definedName>
    <definedName name="HTML_Title" hidden="1">"Table 2-35"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AC26" i="1" l="1"/>
  <c r="AB26" i="1"/>
  <c r="AA26" i="1"/>
  <c r="Z26" i="1"/>
  <c r="AC25" i="1"/>
  <c r="AB25" i="1"/>
  <c r="AA25" i="1"/>
  <c r="Z25" i="1"/>
  <c r="Y24" i="1"/>
  <c r="Y25" i="1"/>
  <c r="W25" i="1"/>
  <c r="Y26" i="1"/>
  <c r="X26" i="1"/>
  <c r="W26" i="1"/>
  <c r="X25" i="1"/>
  <c r="W24" i="1"/>
  <c r="X24" i="1"/>
  <c r="V26" i="1" l="1"/>
  <c r="U26" i="1"/>
  <c r="T26" i="1"/>
  <c r="S26" i="1"/>
  <c r="R26" i="1"/>
  <c r="Q26" i="1"/>
  <c r="P26" i="1"/>
  <c r="O26" i="1"/>
  <c r="O24" i="1" s="1"/>
  <c r="N26" i="1"/>
  <c r="M26" i="1"/>
  <c r="L26" i="1"/>
  <c r="K26" i="1"/>
  <c r="B26" i="1"/>
  <c r="V25" i="1"/>
  <c r="U25" i="1"/>
  <c r="U24" i="1" s="1"/>
  <c r="T25" i="1"/>
  <c r="T24" i="1" s="1"/>
  <c r="S25" i="1"/>
  <c r="R25" i="1"/>
  <c r="R24" i="1" s="1"/>
  <c r="Q25" i="1"/>
  <c r="Q24" i="1" s="1"/>
  <c r="P25" i="1"/>
  <c r="P24" i="1" s="1"/>
  <c r="O25" i="1"/>
  <c r="N25" i="1"/>
  <c r="N24" i="1" s="1"/>
  <c r="M25" i="1"/>
  <c r="M24" i="1" s="1"/>
  <c r="L25" i="1"/>
  <c r="L24" i="1" s="1"/>
  <c r="K25" i="1"/>
  <c r="J25" i="1"/>
  <c r="I25" i="1"/>
  <c r="H25" i="1"/>
  <c r="G25" i="1"/>
  <c r="F25" i="1"/>
  <c r="B25" i="1"/>
  <c r="S24" i="1"/>
  <c r="K24" i="1"/>
  <c r="U21" i="1"/>
  <c r="T21" i="1"/>
  <c r="S21" i="1"/>
  <c r="R21" i="1"/>
  <c r="Q21" i="1"/>
  <c r="P21" i="1"/>
  <c r="O21" i="1"/>
  <c r="N21" i="1"/>
  <c r="M21" i="1"/>
  <c r="L21" i="1"/>
  <c r="K21" i="1"/>
  <c r="J20" i="1"/>
  <c r="J26" i="1" s="1"/>
  <c r="I20" i="1"/>
  <c r="I18" i="1" s="1"/>
  <c r="H20" i="1"/>
  <c r="H18" i="1" s="1"/>
  <c r="G20" i="1"/>
  <c r="F20" i="1"/>
  <c r="E20" i="1"/>
  <c r="E26" i="1" s="1"/>
  <c r="D20" i="1"/>
  <c r="D26" i="1" s="1"/>
  <c r="C20" i="1"/>
  <c r="C26" i="1" s="1"/>
  <c r="E19" i="1"/>
  <c r="E25" i="1" s="1"/>
  <c r="D19" i="1"/>
  <c r="D25" i="1" s="1"/>
  <c r="C19" i="1"/>
  <c r="C25" i="1" s="1"/>
  <c r="U18" i="1"/>
  <c r="T18" i="1"/>
  <c r="S18" i="1"/>
  <c r="R18" i="1"/>
  <c r="Q18" i="1"/>
  <c r="P18" i="1"/>
  <c r="O18" i="1"/>
  <c r="N18" i="1"/>
  <c r="M18" i="1"/>
  <c r="L18" i="1"/>
  <c r="K18" i="1"/>
  <c r="J18" i="1"/>
  <c r="G18" i="1"/>
  <c r="F18" i="1"/>
  <c r="B18" i="1"/>
  <c r="I17" i="1"/>
  <c r="H17" i="1"/>
  <c r="G17" i="1"/>
  <c r="F17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8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H26" i="1" l="1"/>
  <c r="E18" i="1"/>
  <c r="B24" i="1"/>
  <c r="F26" i="1"/>
  <c r="G26" i="1"/>
  <c r="I26" i="1"/>
  <c r="C18" i="1"/>
  <c r="F24" i="1"/>
  <c r="G24" i="1"/>
  <c r="I24" i="1"/>
  <c r="J24" i="1"/>
  <c r="H24" i="1"/>
  <c r="D24" i="1"/>
  <c r="C24" i="1"/>
  <c r="E24" i="1"/>
  <c r="V24" i="1"/>
  <c r="D18" i="1"/>
</calcChain>
</file>

<file path=xl/sharedStrings.xml><?xml version="1.0" encoding="utf-8"?>
<sst xmlns="http://schemas.openxmlformats.org/spreadsheetml/2006/main" count="76" uniqueCount="35">
  <si>
    <t>Passengers on trains</t>
  </si>
  <si>
    <t>Railroad only</t>
  </si>
  <si>
    <t>Employees on duty</t>
  </si>
  <si>
    <t>Employees not on duty</t>
  </si>
  <si>
    <t>Contractor employees</t>
  </si>
  <si>
    <t>Trespassers</t>
  </si>
  <si>
    <t>Volunteer employees</t>
  </si>
  <si>
    <t>N</t>
  </si>
  <si>
    <t>521</t>
  </si>
  <si>
    <t>614</t>
  </si>
  <si>
    <t>748</t>
  </si>
  <si>
    <r>
      <t>Nontrespassers</t>
    </r>
    <r>
      <rPr>
        <b/>
        <vertAlign val="superscript"/>
        <sz val="11"/>
        <rFont val="Arial Narrow"/>
        <family val="2"/>
      </rPr>
      <t>a</t>
    </r>
  </si>
  <si>
    <t>SOURCES</t>
  </si>
  <si>
    <t>Railroad only and grade crossing, total</t>
  </si>
  <si>
    <t>Grade crossing</t>
  </si>
  <si>
    <t>All, except grade crossing total, motor vehicles, nonmotor vehicles:</t>
  </si>
  <si>
    <t>Grade crossing total, motor vehicles, nonmotor vehicles:</t>
  </si>
  <si>
    <r>
      <t xml:space="preserve">1980-94: U.S. Department of Transportation, Federal Railroad Administration, </t>
    </r>
    <r>
      <rPr>
        <i/>
        <sz val="9"/>
        <rFont val="Arial"/>
        <family val="2"/>
      </rPr>
      <t xml:space="preserve">Highway-Rail Crossing Accident/Incident and Inventory Bulletin </t>
    </r>
    <r>
      <rPr>
        <sz val="9"/>
        <rFont val="Arial"/>
        <family val="2"/>
      </rPr>
      <t>(Washington, DC: Annual Issues), and the Accident/Incident Bulletin (Washington DC: Annual Issues).</t>
    </r>
  </si>
  <si>
    <t>1995-2004: Ibid., personal communication, May 14, 2008, and table 4.08, available at http://safetydata.fra.dot.gov/OfficeofSafety as of Sept. 16, 2009.</t>
  </si>
  <si>
    <t>NOTES</t>
  </si>
  <si>
    <t>Table 2-39:  Railroad and Grade-Crossing Fatalities by Victim Class</t>
  </si>
  <si>
    <r>
      <t>Motor vehicles</t>
    </r>
    <r>
      <rPr>
        <vertAlign val="superscript"/>
        <sz val="11"/>
        <rFont val="Arial Narrow"/>
        <family val="2"/>
      </rPr>
      <t>b</t>
    </r>
  </si>
  <si>
    <r>
      <t>Nonmotor vehicles</t>
    </r>
    <r>
      <rPr>
        <vertAlign val="superscript"/>
        <sz val="11"/>
        <rFont val="Arial Narrow"/>
        <family val="2"/>
      </rPr>
      <t>b</t>
    </r>
  </si>
  <si>
    <r>
      <t>Grade crossing</t>
    </r>
    <r>
      <rPr>
        <vertAlign val="superscript"/>
        <sz val="11"/>
        <rFont val="Arial Narrow"/>
        <family val="2"/>
      </rPr>
      <t>b</t>
    </r>
  </si>
  <si>
    <r>
      <t>b</t>
    </r>
    <r>
      <rPr>
        <sz val="9"/>
        <rFont val="Arial"/>
        <family val="2"/>
      </rPr>
      <t xml:space="preserve"> The components of</t>
    </r>
    <r>
      <rPr>
        <i/>
        <sz val="9"/>
        <rFont val="Arial"/>
        <family val="2"/>
      </rPr>
      <t xml:space="preserve"> Grade crossing</t>
    </r>
    <r>
      <rPr>
        <sz val="9"/>
        <rFont val="Arial"/>
        <family val="2"/>
      </rPr>
      <t xml:space="preserve"> data were revised at a different point in time from the total </t>
    </r>
    <r>
      <rPr>
        <i/>
        <sz val="9"/>
        <rFont val="Arial"/>
        <family val="2"/>
      </rPr>
      <t>Grade crossing</t>
    </r>
    <r>
      <rPr>
        <sz val="9"/>
        <rFont val="Arial"/>
        <family val="2"/>
      </rPr>
      <t xml:space="preserve"> data and may not sum to the total of </t>
    </r>
    <r>
      <rPr>
        <i/>
        <sz val="9"/>
        <rFont val="Arial"/>
        <family val="2"/>
      </rPr>
      <t>Grade crossing</t>
    </r>
    <r>
      <rPr>
        <sz val="9"/>
        <rFont val="Arial"/>
        <family val="2"/>
      </rPr>
      <t xml:space="preserve"> data.</t>
    </r>
  </si>
  <si>
    <r>
      <t>a</t>
    </r>
    <r>
      <rPr>
        <sz val="9"/>
        <rFont val="Arial"/>
        <family val="2"/>
      </rPr>
      <t xml:space="preserve"> Beginning in 1997, </t>
    </r>
    <r>
      <rPr>
        <i/>
        <sz val="9"/>
        <rFont val="Arial"/>
        <family val="2"/>
      </rPr>
      <t>Nontrespassers</t>
    </r>
    <r>
      <rPr>
        <sz val="9"/>
        <rFont val="Arial"/>
        <family val="2"/>
      </rPr>
      <t xml:space="preserve"> off railroad property are also included.</t>
    </r>
  </si>
  <si>
    <r>
      <t xml:space="preserve">2006: Ibid., </t>
    </r>
    <r>
      <rPr>
        <i/>
        <sz val="9"/>
        <rFont val="Arial"/>
        <family val="2"/>
      </rPr>
      <t xml:space="preserve">Railroad Safety Statistics Preliminary Annual Report </t>
    </r>
    <r>
      <rPr>
        <sz val="9"/>
        <rFont val="Arial"/>
        <family val="2"/>
      </rPr>
      <t>(Washington, DC: March 2012 Issue), table 1-3, available at http://safetydata.fra.dot.gov/OfficeofSafety/publicsite/Prelim.aspx as of Dec. 22, 2012.</t>
    </r>
  </si>
  <si>
    <r>
      <t xml:space="preserve">2005: Ibid., </t>
    </r>
    <r>
      <rPr>
        <i/>
        <sz val="9"/>
        <rFont val="Arial"/>
        <family val="2"/>
      </rPr>
      <t xml:space="preserve">Railroad Safety Statistics Preliminary Annual Report </t>
    </r>
    <r>
      <rPr>
        <sz val="9"/>
        <rFont val="Arial"/>
        <family val="2"/>
      </rPr>
      <t>(Washington, DC: March 2011 Issue), table 1-3, available at http://safetydata.fra.dot.gov/OfficeofSafety/publicsite/Prelim.aspx as of Dec. 22, 2012.</t>
    </r>
  </si>
  <si>
    <r>
      <t xml:space="preserve">2007: Ibid., </t>
    </r>
    <r>
      <rPr>
        <i/>
        <sz val="9"/>
        <rFont val="Arial"/>
        <family val="2"/>
      </rPr>
      <t xml:space="preserve">Railroad Safety Statistics Preliminary Annual Report </t>
    </r>
    <r>
      <rPr>
        <sz val="9"/>
        <rFont val="Arial"/>
        <family val="2"/>
      </rPr>
      <t>(Washington, DC: March 2013 Issue), table 1-3, available at http://safetydata.fra.dot.gov/OfficeofSafety/publicsite/Prelim.aspx as of Aug. 1, 2013.</t>
    </r>
  </si>
  <si>
    <r>
      <rPr>
        <i/>
        <sz val="9"/>
        <rFont val="Arial"/>
        <family val="2"/>
      </rPr>
      <t>Railroad only</t>
    </r>
    <r>
      <rPr>
        <sz val="9"/>
        <rFont val="Arial"/>
        <family val="2"/>
      </rPr>
      <t xml:space="preserve"> includes fatalities from train accidents, train incidents, and nontrain incidents (excludes highway-rail grade crossings). This table includes information for both freight and passenger railroad operations. Details may not add to totals due to different data sources are used.</t>
    </r>
  </si>
  <si>
    <r>
      <t xml:space="preserve">2008-09: Ibid., </t>
    </r>
    <r>
      <rPr>
        <i/>
        <sz val="9"/>
        <rFont val="Arial"/>
        <family val="2"/>
      </rPr>
      <t xml:space="preserve">Railroad Safety Statistics Preliminary Annual Report </t>
    </r>
    <r>
      <rPr>
        <sz val="9"/>
        <rFont val="Arial"/>
        <family val="2"/>
      </rPr>
      <t>(Washington, DC: July 2013 Issue), table 1-3, available at http://safetydata.fra.dot.gov/OfficeofSafety/publicsite/Prelim.aspx as of Aug. 1, 2013.</t>
    </r>
  </si>
  <si>
    <r>
      <t xml:space="preserve">2005-09: Ibid., </t>
    </r>
    <r>
      <rPr>
        <i/>
        <sz val="9"/>
        <rFont val="Arial"/>
        <family val="2"/>
      </rPr>
      <t>Highway-Rail Incidents by Type Major User from Form FRA F 6180.57</t>
    </r>
    <r>
      <rPr>
        <sz val="9"/>
        <rFont val="Arial"/>
        <family val="2"/>
      </rPr>
      <t xml:space="preserve">, table 5.11, Hwy/Rail Incidents Summary Tables, available at http://safetydata.fra.dot.gov/OfficeofSafety/Default.aspx as of Aug. 1, 2013. </t>
    </r>
  </si>
  <si>
    <r>
      <t xml:space="preserve">2010-15: Ibid., </t>
    </r>
    <r>
      <rPr>
        <i/>
        <sz val="9"/>
        <rFont val="Arial"/>
        <family val="2"/>
      </rPr>
      <t>Railroad Safety Statistics Preliminary Annual Report</t>
    </r>
    <r>
      <rPr>
        <sz val="9"/>
        <rFont val="Arial"/>
        <family val="2"/>
      </rPr>
      <t xml:space="preserve">, table 3.01, available at http://safetydata.fra.dot.gov/OfficeofSafety/default.aspx as of Jul 30, 2016.  </t>
    </r>
  </si>
  <si>
    <r>
      <t xml:space="preserve">KEY: </t>
    </r>
    <r>
      <rPr>
        <sz val="9"/>
        <rFont val="Arial"/>
        <family val="2"/>
      </rPr>
      <t xml:space="preserve"> N = data do not exist;  P = preliminary; R = revised.</t>
    </r>
  </si>
  <si>
    <r>
      <t xml:space="preserve">2010-15: Ibid., </t>
    </r>
    <r>
      <rPr>
        <i/>
        <sz val="9"/>
        <rFont val="Arial"/>
        <family val="2"/>
      </rPr>
      <t>Highway-Rail Incidents by Type Major User from Form FRA F 6180.57</t>
    </r>
    <r>
      <rPr>
        <sz val="9"/>
        <rFont val="Arial"/>
        <family val="2"/>
      </rPr>
      <t xml:space="preserve">, table 5.14, Hwy/Rail Incidents Summary Tables, available at http://safetydata.fra.dot.gov/OfficeofSafety/Default.aspx as of August 12,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</si>
</sst>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)"/>
    <numFmt numFmtId="165" formatCode="###0.00_)"/>
    <numFmt numFmtId="166" formatCode="0.0_W"/>
    <numFmt numFmtId="167" formatCode="&quot;$&quot;#,##0\ ;\(&quot;$&quot;#,##0\)"/>
    <numFmt numFmtId="173" formatCode="\(\R\)\ General"/>
    <numFmt numFmtId="174" formatCode="\(\P\)\ General"/>
  </numFmts>
  <fonts count="25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11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1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7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4" fontId="4" fillId="0" borderId="1">
      <alignment horizontal="right" vertical="center"/>
    </xf>
    <xf numFmtId="49" fontId="5" fillId="0" borderId="1">
      <alignment horizontal="left" vertical="center"/>
    </xf>
    <xf numFmtId="165" fontId="6" fillId="0" borderId="1" applyNumberFormat="0" applyFill="0">
      <alignment horizontal="right"/>
    </xf>
    <xf numFmtId="165" fontId="6" fillId="0" borderId="1" applyNumberFormat="0">
      <alignment horizontal="right" vertical="center"/>
    </xf>
    <xf numFmtId="166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0" fillId="0" borderId="1">
      <alignment horizontal="left"/>
    </xf>
    <xf numFmtId="0" fontId="12" fillId="0" borderId="1">
      <alignment horizontal="left" vertical="center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0" fontId="12" fillId="2" borderId="0">
      <alignment horizontal="centerContinuous" vertical="center" wrapText="1"/>
    </xf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5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58">
    <xf numFmtId="0" fontId="0" fillId="0" borderId="0" xfId="0"/>
    <xf numFmtId="0" fontId="14" fillId="0" borderId="0" xfId="0" applyFont="1" applyFill="1"/>
    <xf numFmtId="0" fontId="16" fillId="0" borderId="0" xfId="25" applyFont="1" applyFill="1" applyBorder="1" applyAlignment="1">
      <alignment horizontal="left"/>
    </xf>
    <xf numFmtId="3" fontId="16" fillId="0" borderId="0" xfId="9" quotePrefix="1" applyNumberFormat="1" applyFont="1" applyFill="1" applyBorder="1" applyAlignment="1">
      <alignment horizontal="right"/>
    </xf>
    <xf numFmtId="3" fontId="16" fillId="0" borderId="0" xfId="9" applyNumberFormat="1" applyFont="1" applyFill="1" applyBorder="1" applyAlignment="1">
      <alignment horizontal="right"/>
    </xf>
    <xf numFmtId="3" fontId="15" fillId="0" borderId="0" xfId="9" quotePrefix="1" applyNumberFormat="1" applyFont="1" applyFill="1" applyBorder="1" applyAlignment="1">
      <alignment horizontal="right"/>
    </xf>
    <xf numFmtId="3" fontId="15" fillId="0" borderId="0" xfId="9" applyNumberFormat="1" applyFont="1" applyFill="1" applyBorder="1" applyAlignment="1">
      <alignment horizontal="right"/>
    </xf>
    <xf numFmtId="3" fontId="16" fillId="0" borderId="0" xfId="21" applyNumberFormat="1" applyFont="1" applyFill="1" applyBorder="1" applyAlignment="1">
      <alignment horizontal="right"/>
    </xf>
    <xf numFmtId="0" fontId="15" fillId="0" borderId="3" xfId="25" applyFont="1" applyFill="1" applyBorder="1" applyAlignment="1">
      <alignment horizontal="center"/>
    </xf>
    <xf numFmtId="0" fontId="16" fillId="0" borderId="0" xfId="0" applyFont="1" applyFill="1" applyBorder="1" applyAlignment="1">
      <alignment wrapText="1"/>
    </xf>
    <xf numFmtId="3" fontId="15" fillId="0" borderId="0" xfId="0" applyNumberFormat="1" applyFont="1" applyFill="1"/>
    <xf numFmtId="0" fontId="15" fillId="0" borderId="0" xfId="25" applyFont="1" applyFill="1" applyBorder="1" applyAlignment="1">
      <alignment horizontal="left" indent="1"/>
    </xf>
    <xf numFmtId="0" fontId="16" fillId="0" borderId="3" xfId="21" applyNumberFormat="1" applyFont="1" applyFill="1" applyBorder="1" applyAlignment="1">
      <alignment horizontal="center"/>
    </xf>
    <xf numFmtId="0" fontId="15" fillId="0" borderId="0" xfId="25" applyFont="1" applyFill="1" applyBorder="1" applyAlignment="1">
      <alignment horizontal="left" indent="2"/>
    </xf>
    <xf numFmtId="0" fontId="15" fillId="0" borderId="6" xfId="25" applyFont="1" applyFill="1" applyBorder="1" applyAlignment="1">
      <alignment horizontal="left" indent="2"/>
    </xf>
    <xf numFmtId="0" fontId="15" fillId="0" borderId="6" xfId="9" applyNumberFormat="1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3" fontId="18" fillId="0" borderId="0" xfId="20" applyNumberFormat="1" applyFont="1" applyFill="1" applyBorder="1" applyAlignment="1">
      <alignment horizontal="right"/>
    </xf>
    <xf numFmtId="0" fontId="18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3" fontId="16" fillId="0" borderId="0" xfId="9" quotePrefix="1" applyNumberFormat="1" applyFont="1" applyFill="1" applyBorder="1" applyAlignment="1"/>
    <xf numFmtId="3" fontId="15" fillId="0" borderId="0" xfId="9" quotePrefix="1" applyNumberFormat="1" applyFont="1" applyFill="1" applyBorder="1" applyAlignment="1"/>
    <xf numFmtId="3" fontId="15" fillId="0" borderId="0" xfId="9" applyNumberFormat="1" applyFont="1" applyFill="1" applyBorder="1" applyAlignment="1"/>
    <xf numFmtId="3" fontId="16" fillId="0" borderId="0" xfId="9" applyNumberFormat="1" applyFont="1" applyFill="1" applyBorder="1" applyAlignment="1"/>
    <xf numFmtId="3" fontId="16" fillId="0" borderId="0" xfId="21" applyNumberFormat="1" applyFont="1" applyFill="1" applyBorder="1" applyAlignment="1"/>
    <xf numFmtId="3" fontId="15" fillId="0" borderId="0" xfId="0" applyNumberFormat="1" applyFont="1" applyFill="1" applyAlignment="1"/>
    <xf numFmtId="0" fontId="15" fillId="0" borderId="6" xfId="9" applyNumberFormat="1" applyFont="1" applyFill="1" applyBorder="1" applyAlignment="1"/>
    <xf numFmtId="3" fontId="15" fillId="0" borderId="0" xfId="0" applyNumberFormat="1" applyFont="1" applyFill="1" applyBorder="1" applyAlignment="1">
      <alignment horizontal="right"/>
    </xf>
    <xf numFmtId="0" fontId="16" fillId="0" borderId="0" xfId="21" applyNumberFormat="1" applyFont="1" applyFill="1" applyBorder="1" applyAlignment="1">
      <alignment horizontal="right"/>
    </xf>
    <xf numFmtId="0" fontId="16" fillId="0" borderId="0" xfId="9" quotePrefix="1" applyNumberFormat="1" applyFont="1" applyFill="1" applyBorder="1" applyAlignment="1">
      <alignment horizontal="right"/>
    </xf>
    <xf numFmtId="0" fontId="15" fillId="0" borderId="0" xfId="9" applyNumberFormat="1" applyFont="1" applyFill="1" applyBorder="1" applyAlignment="1">
      <alignment horizontal="right"/>
    </xf>
    <xf numFmtId="0" fontId="15" fillId="0" borderId="0" xfId="0" applyNumberFormat="1" applyFont="1" applyFill="1"/>
    <xf numFmtId="0" fontId="15" fillId="0" borderId="0" xfId="9" quotePrefix="1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3" fontId="15" fillId="0" borderId="6" xfId="9" applyNumberFormat="1" applyFont="1" applyFill="1" applyBorder="1" applyAlignment="1">
      <alignment horizontal="right"/>
    </xf>
    <xf numFmtId="0" fontId="9" fillId="0" borderId="6" xfId="44" applyFont="1" applyFill="1" applyBorder="1" applyAlignment="1">
      <alignment horizontal="left" wrapText="1"/>
    </xf>
    <xf numFmtId="3" fontId="19" fillId="0" borderId="7" xfId="20" applyNumberFormat="1" applyFont="1" applyFill="1" applyBorder="1" applyAlignment="1">
      <alignment wrapText="1"/>
    </xf>
    <xf numFmtId="0" fontId="24" fillId="0" borderId="0" xfId="25" applyFont="1" applyFill="1" applyBorder="1" applyAlignment="1">
      <alignment horizontal="center" wrapText="1"/>
    </xf>
    <xf numFmtId="0" fontId="18" fillId="0" borderId="0" xfId="0" applyFont="1" applyFill="1" applyAlignment="1">
      <alignment wrapText="1"/>
    </xf>
    <xf numFmtId="49" fontId="18" fillId="0" borderId="0" xfId="0" applyNumberFormat="1" applyFont="1" applyFill="1" applyAlignment="1">
      <alignment horizontal="left" wrapText="1"/>
    </xf>
    <xf numFmtId="0" fontId="21" fillId="0" borderId="0" xfId="0" applyFont="1" applyFill="1" applyAlignment="1">
      <alignment horizontal="left"/>
    </xf>
    <xf numFmtId="0" fontId="19" fillId="0" borderId="0" xfId="0" applyFont="1" applyFill="1" applyAlignment="1"/>
    <xf numFmtId="0" fontId="18" fillId="0" borderId="0" xfId="2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left" wrapText="1"/>
    </xf>
    <xf numFmtId="3" fontId="19" fillId="0" borderId="0" xfId="20" applyNumberFormat="1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0" fontId="18" fillId="0" borderId="0" xfId="0" applyNumberFormat="1" applyFont="1" applyFill="1" applyAlignment="1">
      <alignment horizontal="left" wrapText="1"/>
    </xf>
    <xf numFmtId="174" fontId="16" fillId="0" borderId="3" xfId="21" applyNumberFormat="1" applyFont="1" applyFill="1" applyBorder="1" applyAlignment="1">
      <alignment horizontal="center"/>
    </xf>
    <xf numFmtId="173" fontId="15" fillId="0" borderId="0" xfId="0" applyNumberFormat="1" applyFont="1" applyFill="1" applyAlignment="1">
      <alignment horizontal="right"/>
    </xf>
    <xf numFmtId="173" fontId="16" fillId="0" borderId="0" xfId="0" applyNumberFormat="1" applyFont="1" applyFill="1" applyAlignment="1">
      <alignment horizontal="right"/>
    </xf>
    <xf numFmtId="173" fontId="15" fillId="0" borderId="0" xfId="9" applyNumberFormat="1" applyFont="1" applyFill="1" applyBorder="1" applyAlignment="1">
      <alignment horizontal="right"/>
    </xf>
    <xf numFmtId="173" fontId="15" fillId="0" borderId="0" xfId="0" applyNumberFormat="1" applyFont="1" applyFill="1" applyBorder="1" applyAlignment="1">
      <alignment horizontal="right"/>
    </xf>
  </cellXfs>
  <cellStyles count="51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_Sheet2 (2)" xfId="9"/>
    <cellStyle name="Data-one deci" xfId="10"/>
    <cellStyle name="Date" xfId="11"/>
    <cellStyle name="Fixed" xfId="12"/>
    <cellStyle name="Heading 1" xfId="13" builtinId="16" customBuiltin="1"/>
    <cellStyle name="Heading 2" xfId="14" builtinId="17" customBuiltin="1"/>
    <cellStyle name="Hed Side" xfId="15"/>
    <cellStyle name="Hed Side bold" xfId="16"/>
    <cellStyle name="Hed Side Indent" xfId="17"/>
    <cellStyle name="Hed Side Regular" xfId="18"/>
    <cellStyle name="Hed Side_1-1A-Regular" xfId="19"/>
    <cellStyle name="Hed Side_Chapter4" xfId="20"/>
    <cellStyle name="Hed Side_Sheet2 (2)" xfId="21"/>
    <cellStyle name="Hed Top" xfId="22"/>
    <cellStyle name="Hed Top - SECTION" xfId="23"/>
    <cellStyle name="Hed Top_3-new4" xfId="24"/>
    <cellStyle name="Hed Top_Sheet2 (2)" xfId="25"/>
    <cellStyle name="Normal" xfId="0" builtinId="0"/>
    <cellStyle name="Reference" xfId="26"/>
    <cellStyle name="Row heading" xfId="27"/>
    <cellStyle name="Source Hed" xfId="28"/>
    <cellStyle name="Source Letter" xfId="29"/>
    <cellStyle name="Source Superscript" xfId="30"/>
    <cellStyle name="Source Text" xfId="31"/>
    <cellStyle name="State" xfId="32"/>
    <cellStyle name="Superscript" xfId="33"/>
    <cellStyle name="Superscript- regular" xfId="34"/>
    <cellStyle name="Superscript_1-1A-Regular" xfId="35"/>
    <cellStyle name="Table Data" xfId="36"/>
    <cellStyle name="Table Head Top" xfId="37"/>
    <cellStyle name="Table Hed Side" xfId="38"/>
    <cellStyle name="Table Title" xfId="39"/>
    <cellStyle name="Title Text" xfId="40"/>
    <cellStyle name="Title Text 1" xfId="41"/>
    <cellStyle name="Title Text 2" xfId="42"/>
    <cellStyle name="Title-1" xfId="43"/>
    <cellStyle name="Title-2" xfId="44"/>
    <cellStyle name="Title-3" xfId="45"/>
    <cellStyle name="Total" xfId="46" builtinId="25" customBuiltin="1"/>
    <cellStyle name="Wrap" xfId="47"/>
    <cellStyle name="Wrap Bold" xfId="48"/>
    <cellStyle name="Wrap Title" xfId="49"/>
    <cellStyle name="Wrap_NTS99-~11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50"/>
  <sheetViews>
    <sheetView tabSelected="1" zoomScaleNormal="100" zoomScaleSheetLayoutView="75" workbookViewId="0">
      <selection sqref="A1:AC1"/>
    </sheetView>
  </sheetViews>
  <sheetFormatPr defaultRowHeight="12.75" x14ac:dyDescent="0.2"/>
  <cols>
    <col min="1" max="1" width="34.85546875" style="20" customWidth="1"/>
    <col min="2" max="25" width="5.7109375" style="20" customWidth="1"/>
    <col min="26" max="27" width="6.7109375" style="20" customWidth="1"/>
    <col min="28" max="29" width="7.7109375" style="20" customWidth="1"/>
    <col min="30" max="255" width="8.85546875" style="20" customWidth="1"/>
    <col min="256" max="256" width="9.140625" style="20"/>
    <col min="257" max="257" width="34.85546875" style="20" customWidth="1"/>
    <col min="258" max="281" width="8.7109375" style="20" customWidth="1"/>
    <col min="282" max="511" width="8.85546875" style="20" customWidth="1"/>
    <col min="512" max="512" width="9.140625" style="20"/>
    <col min="513" max="513" width="34.85546875" style="20" customWidth="1"/>
    <col min="514" max="537" width="8.7109375" style="20" customWidth="1"/>
    <col min="538" max="767" width="8.85546875" style="20" customWidth="1"/>
    <col min="768" max="768" width="9.140625" style="20"/>
    <col min="769" max="769" width="34.85546875" style="20" customWidth="1"/>
    <col min="770" max="793" width="8.7109375" style="20" customWidth="1"/>
    <col min="794" max="1023" width="8.85546875" style="20" customWidth="1"/>
    <col min="1024" max="1024" width="9.140625" style="20"/>
    <col min="1025" max="1025" width="34.85546875" style="20" customWidth="1"/>
    <col min="1026" max="1049" width="8.7109375" style="20" customWidth="1"/>
    <col min="1050" max="1279" width="8.85546875" style="20" customWidth="1"/>
    <col min="1280" max="1280" width="9.140625" style="20"/>
    <col min="1281" max="1281" width="34.85546875" style="20" customWidth="1"/>
    <col min="1282" max="1305" width="8.7109375" style="20" customWidth="1"/>
    <col min="1306" max="1535" width="8.85546875" style="20" customWidth="1"/>
    <col min="1536" max="1536" width="9.140625" style="20"/>
    <col min="1537" max="1537" width="34.85546875" style="20" customWidth="1"/>
    <col min="1538" max="1561" width="8.7109375" style="20" customWidth="1"/>
    <col min="1562" max="1791" width="8.85546875" style="20" customWidth="1"/>
    <col min="1792" max="1792" width="9.140625" style="20"/>
    <col min="1793" max="1793" width="34.85546875" style="20" customWidth="1"/>
    <col min="1794" max="1817" width="8.7109375" style="20" customWidth="1"/>
    <col min="1818" max="2047" width="8.85546875" style="20" customWidth="1"/>
    <col min="2048" max="2048" width="9.140625" style="20"/>
    <col min="2049" max="2049" width="34.85546875" style="20" customWidth="1"/>
    <col min="2050" max="2073" width="8.7109375" style="20" customWidth="1"/>
    <col min="2074" max="2303" width="8.85546875" style="20" customWidth="1"/>
    <col min="2304" max="2304" width="9.140625" style="20"/>
    <col min="2305" max="2305" width="34.85546875" style="20" customWidth="1"/>
    <col min="2306" max="2329" width="8.7109375" style="20" customWidth="1"/>
    <col min="2330" max="2559" width="8.85546875" style="20" customWidth="1"/>
    <col min="2560" max="2560" width="9.140625" style="20"/>
    <col min="2561" max="2561" width="34.85546875" style="20" customWidth="1"/>
    <col min="2562" max="2585" width="8.7109375" style="20" customWidth="1"/>
    <col min="2586" max="2815" width="8.85546875" style="20" customWidth="1"/>
    <col min="2816" max="2816" width="9.140625" style="20"/>
    <col min="2817" max="2817" width="34.85546875" style="20" customWidth="1"/>
    <col min="2818" max="2841" width="8.7109375" style="20" customWidth="1"/>
    <col min="2842" max="3071" width="8.85546875" style="20" customWidth="1"/>
    <col min="3072" max="3072" width="9.140625" style="20"/>
    <col min="3073" max="3073" width="34.85546875" style="20" customWidth="1"/>
    <col min="3074" max="3097" width="8.7109375" style="20" customWidth="1"/>
    <col min="3098" max="3327" width="8.85546875" style="20" customWidth="1"/>
    <col min="3328" max="3328" width="9.140625" style="20"/>
    <col min="3329" max="3329" width="34.85546875" style="20" customWidth="1"/>
    <col min="3330" max="3353" width="8.7109375" style="20" customWidth="1"/>
    <col min="3354" max="3583" width="8.85546875" style="20" customWidth="1"/>
    <col min="3584" max="3584" width="9.140625" style="20"/>
    <col min="3585" max="3585" width="34.85546875" style="20" customWidth="1"/>
    <col min="3586" max="3609" width="8.7109375" style="20" customWidth="1"/>
    <col min="3610" max="3839" width="8.85546875" style="20" customWidth="1"/>
    <col min="3840" max="3840" width="9.140625" style="20"/>
    <col min="3841" max="3841" width="34.85546875" style="20" customWidth="1"/>
    <col min="3842" max="3865" width="8.7109375" style="20" customWidth="1"/>
    <col min="3866" max="4095" width="8.85546875" style="20" customWidth="1"/>
    <col min="4096" max="4096" width="9.140625" style="20"/>
    <col min="4097" max="4097" width="34.85546875" style="20" customWidth="1"/>
    <col min="4098" max="4121" width="8.7109375" style="20" customWidth="1"/>
    <col min="4122" max="4351" width="8.85546875" style="20" customWidth="1"/>
    <col min="4352" max="4352" width="9.140625" style="20"/>
    <col min="4353" max="4353" width="34.85546875" style="20" customWidth="1"/>
    <col min="4354" max="4377" width="8.7109375" style="20" customWidth="1"/>
    <col min="4378" max="4607" width="8.85546875" style="20" customWidth="1"/>
    <col min="4608" max="4608" width="9.140625" style="20"/>
    <col min="4609" max="4609" width="34.85546875" style="20" customWidth="1"/>
    <col min="4610" max="4633" width="8.7109375" style="20" customWidth="1"/>
    <col min="4634" max="4863" width="8.85546875" style="20" customWidth="1"/>
    <col min="4864" max="4864" width="9.140625" style="20"/>
    <col min="4865" max="4865" width="34.85546875" style="20" customWidth="1"/>
    <col min="4866" max="4889" width="8.7109375" style="20" customWidth="1"/>
    <col min="4890" max="5119" width="8.85546875" style="20" customWidth="1"/>
    <col min="5120" max="5120" width="9.140625" style="20"/>
    <col min="5121" max="5121" width="34.85546875" style="20" customWidth="1"/>
    <col min="5122" max="5145" width="8.7109375" style="20" customWidth="1"/>
    <col min="5146" max="5375" width="8.85546875" style="20" customWidth="1"/>
    <col min="5376" max="5376" width="9.140625" style="20"/>
    <col min="5377" max="5377" width="34.85546875" style="20" customWidth="1"/>
    <col min="5378" max="5401" width="8.7109375" style="20" customWidth="1"/>
    <col min="5402" max="5631" width="8.85546875" style="20" customWidth="1"/>
    <col min="5632" max="5632" width="9.140625" style="20"/>
    <col min="5633" max="5633" width="34.85546875" style="20" customWidth="1"/>
    <col min="5634" max="5657" width="8.7109375" style="20" customWidth="1"/>
    <col min="5658" max="5887" width="8.85546875" style="20" customWidth="1"/>
    <col min="5888" max="5888" width="9.140625" style="20"/>
    <col min="5889" max="5889" width="34.85546875" style="20" customWidth="1"/>
    <col min="5890" max="5913" width="8.7109375" style="20" customWidth="1"/>
    <col min="5914" max="6143" width="8.85546875" style="20" customWidth="1"/>
    <col min="6144" max="6144" width="9.140625" style="20"/>
    <col min="6145" max="6145" width="34.85546875" style="20" customWidth="1"/>
    <col min="6146" max="6169" width="8.7109375" style="20" customWidth="1"/>
    <col min="6170" max="6399" width="8.85546875" style="20" customWidth="1"/>
    <col min="6400" max="6400" width="9.140625" style="20"/>
    <col min="6401" max="6401" width="34.85546875" style="20" customWidth="1"/>
    <col min="6402" max="6425" width="8.7109375" style="20" customWidth="1"/>
    <col min="6426" max="6655" width="8.85546875" style="20" customWidth="1"/>
    <col min="6656" max="6656" width="9.140625" style="20"/>
    <col min="6657" max="6657" width="34.85546875" style="20" customWidth="1"/>
    <col min="6658" max="6681" width="8.7109375" style="20" customWidth="1"/>
    <col min="6682" max="6911" width="8.85546875" style="20" customWidth="1"/>
    <col min="6912" max="6912" width="9.140625" style="20"/>
    <col min="6913" max="6913" width="34.85546875" style="20" customWidth="1"/>
    <col min="6914" max="6937" width="8.7109375" style="20" customWidth="1"/>
    <col min="6938" max="7167" width="8.85546875" style="20" customWidth="1"/>
    <col min="7168" max="7168" width="9.140625" style="20"/>
    <col min="7169" max="7169" width="34.85546875" style="20" customWidth="1"/>
    <col min="7170" max="7193" width="8.7109375" style="20" customWidth="1"/>
    <col min="7194" max="7423" width="8.85546875" style="20" customWidth="1"/>
    <col min="7424" max="7424" width="9.140625" style="20"/>
    <col min="7425" max="7425" width="34.85546875" style="20" customWidth="1"/>
    <col min="7426" max="7449" width="8.7109375" style="20" customWidth="1"/>
    <col min="7450" max="7679" width="8.85546875" style="20" customWidth="1"/>
    <col min="7680" max="7680" width="9.140625" style="20"/>
    <col min="7681" max="7681" width="34.85546875" style="20" customWidth="1"/>
    <col min="7682" max="7705" width="8.7109375" style="20" customWidth="1"/>
    <col min="7706" max="7935" width="8.85546875" style="20" customWidth="1"/>
    <col min="7936" max="7936" width="9.140625" style="20"/>
    <col min="7937" max="7937" width="34.85546875" style="20" customWidth="1"/>
    <col min="7938" max="7961" width="8.7109375" style="20" customWidth="1"/>
    <col min="7962" max="8191" width="8.85546875" style="20" customWidth="1"/>
    <col min="8192" max="8192" width="9.140625" style="20"/>
    <col min="8193" max="8193" width="34.85546875" style="20" customWidth="1"/>
    <col min="8194" max="8217" width="8.7109375" style="20" customWidth="1"/>
    <col min="8218" max="8447" width="8.85546875" style="20" customWidth="1"/>
    <col min="8448" max="8448" width="9.140625" style="20"/>
    <col min="8449" max="8449" width="34.85546875" style="20" customWidth="1"/>
    <col min="8450" max="8473" width="8.7109375" style="20" customWidth="1"/>
    <col min="8474" max="8703" width="8.85546875" style="20" customWidth="1"/>
    <col min="8704" max="8704" width="9.140625" style="20"/>
    <col min="8705" max="8705" width="34.85546875" style="20" customWidth="1"/>
    <col min="8706" max="8729" width="8.7109375" style="20" customWidth="1"/>
    <col min="8730" max="8959" width="8.85546875" style="20" customWidth="1"/>
    <col min="8960" max="8960" width="9.140625" style="20"/>
    <col min="8961" max="8961" width="34.85546875" style="20" customWidth="1"/>
    <col min="8962" max="8985" width="8.7109375" style="20" customWidth="1"/>
    <col min="8986" max="9215" width="8.85546875" style="20" customWidth="1"/>
    <col min="9216" max="9216" width="9.140625" style="20"/>
    <col min="9217" max="9217" width="34.85546875" style="20" customWidth="1"/>
    <col min="9218" max="9241" width="8.7109375" style="20" customWidth="1"/>
    <col min="9242" max="9471" width="8.85546875" style="20" customWidth="1"/>
    <col min="9472" max="9472" width="9.140625" style="20"/>
    <col min="9473" max="9473" width="34.85546875" style="20" customWidth="1"/>
    <col min="9474" max="9497" width="8.7109375" style="20" customWidth="1"/>
    <col min="9498" max="9727" width="8.85546875" style="20" customWidth="1"/>
    <col min="9728" max="9728" width="9.140625" style="20"/>
    <col min="9729" max="9729" width="34.85546875" style="20" customWidth="1"/>
    <col min="9730" max="9753" width="8.7109375" style="20" customWidth="1"/>
    <col min="9754" max="9983" width="8.85546875" style="20" customWidth="1"/>
    <col min="9984" max="9984" width="9.140625" style="20"/>
    <col min="9985" max="9985" width="34.85546875" style="20" customWidth="1"/>
    <col min="9986" max="10009" width="8.7109375" style="20" customWidth="1"/>
    <col min="10010" max="10239" width="8.85546875" style="20" customWidth="1"/>
    <col min="10240" max="10240" width="9.140625" style="20"/>
    <col min="10241" max="10241" width="34.85546875" style="20" customWidth="1"/>
    <col min="10242" max="10265" width="8.7109375" style="20" customWidth="1"/>
    <col min="10266" max="10495" width="8.85546875" style="20" customWidth="1"/>
    <col min="10496" max="10496" width="9.140625" style="20"/>
    <col min="10497" max="10497" width="34.85546875" style="20" customWidth="1"/>
    <col min="10498" max="10521" width="8.7109375" style="20" customWidth="1"/>
    <col min="10522" max="10751" width="8.85546875" style="20" customWidth="1"/>
    <col min="10752" max="10752" width="9.140625" style="20"/>
    <col min="10753" max="10753" width="34.85546875" style="20" customWidth="1"/>
    <col min="10754" max="10777" width="8.7109375" style="20" customWidth="1"/>
    <col min="10778" max="11007" width="8.85546875" style="20" customWidth="1"/>
    <col min="11008" max="11008" width="9.140625" style="20"/>
    <col min="11009" max="11009" width="34.85546875" style="20" customWidth="1"/>
    <col min="11010" max="11033" width="8.7109375" style="20" customWidth="1"/>
    <col min="11034" max="11263" width="8.85546875" style="20" customWidth="1"/>
    <col min="11264" max="11264" width="9.140625" style="20"/>
    <col min="11265" max="11265" width="34.85546875" style="20" customWidth="1"/>
    <col min="11266" max="11289" width="8.7109375" style="20" customWidth="1"/>
    <col min="11290" max="11519" width="8.85546875" style="20" customWidth="1"/>
    <col min="11520" max="11520" width="9.140625" style="20"/>
    <col min="11521" max="11521" width="34.85546875" style="20" customWidth="1"/>
    <col min="11522" max="11545" width="8.7109375" style="20" customWidth="1"/>
    <col min="11546" max="11775" width="8.85546875" style="20" customWidth="1"/>
    <col min="11776" max="11776" width="9.140625" style="20"/>
    <col min="11777" max="11777" width="34.85546875" style="20" customWidth="1"/>
    <col min="11778" max="11801" width="8.7109375" style="20" customWidth="1"/>
    <col min="11802" max="12031" width="8.85546875" style="20" customWidth="1"/>
    <col min="12032" max="12032" width="9.140625" style="20"/>
    <col min="12033" max="12033" width="34.85546875" style="20" customWidth="1"/>
    <col min="12034" max="12057" width="8.7109375" style="20" customWidth="1"/>
    <col min="12058" max="12287" width="8.85546875" style="20" customWidth="1"/>
    <col min="12288" max="12288" width="9.140625" style="20"/>
    <col min="12289" max="12289" width="34.85546875" style="20" customWidth="1"/>
    <col min="12290" max="12313" width="8.7109375" style="20" customWidth="1"/>
    <col min="12314" max="12543" width="8.85546875" style="20" customWidth="1"/>
    <col min="12544" max="12544" width="9.140625" style="20"/>
    <col min="12545" max="12545" width="34.85546875" style="20" customWidth="1"/>
    <col min="12546" max="12569" width="8.7109375" style="20" customWidth="1"/>
    <col min="12570" max="12799" width="8.85546875" style="20" customWidth="1"/>
    <col min="12800" max="12800" width="9.140625" style="20"/>
    <col min="12801" max="12801" width="34.85546875" style="20" customWidth="1"/>
    <col min="12802" max="12825" width="8.7109375" style="20" customWidth="1"/>
    <col min="12826" max="13055" width="8.85546875" style="20" customWidth="1"/>
    <col min="13056" max="13056" width="9.140625" style="20"/>
    <col min="13057" max="13057" width="34.85546875" style="20" customWidth="1"/>
    <col min="13058" max="13081" width="8.7109375" style="20" customWidth="1"/>
    <col min="13082" max="13311" width="8.85546875" style="20" customWidth="1"/>
    <col min="13312" max="13312" width="9.140625" style="20"/>
    <col min="13313" max="13313" width="34.85546875" style="20" customWidth="1"/>
    <col min="13314" max="13337" width="8.7109375" style="20" customWidth="1"/>
    <col min="13338" max="13567" width="8.85546875" style="20" customWidth="1"/>
    <col min="13568" max="13568" width="9.140625" style="20"/>
    <col min="13569" max="13569" width="34.85546875" style="20" customWidth="1"/>
    <col min="13570" max="13593" width="8.7109375" style="20" customWidth="1"/>
    <col min="13594" max="13823" width="8.85546875" style="20" customWidth="1"/>
    <col min="13824" max="13824" width="9.140625" style="20"/>
    <col min="13825" max="13825" width="34.85546875" style="20" customWidth="1"/>
    <col min="13826" max="13849" width="8.7109375" style="20" customWidth="1"/>
    <col min="13850" max="14079" width="8.85546875" style="20" customWidth="1"/>
    <col min="14080" max="14080" width="9.140625" style="20"/>
    <col min="14081" max="14081" width="34.85546875" style="20" customWidth="1"/>
    <col min="14082" max="14105" width="8.7109375" style="20" customWidth="1"/>
    <col min="14106" max="14335" width="8.85546875" style="20" customWidth="1"/>
    <col min="14336" max="14336" width="9.140625" style="20"/>
    <col min="14337" max="14337" width="34.85546875" style="20" customWidth="1"/>
    <col min="14338" max="14361" width="8.7109375" style="20" customWidth="1"/>
    <col min="14362" max="14591" width="8.85546875" style="20" customWidth="1"/>
    <col min="14592" max="14592" width="9.140625" style="20"/>
    <col min="14593" max="14593" width="34.85546875" style="20" customWidth="1"/>
    <col min="14594" max="14617" width="8.7109375" style="20" customWidth="1"/>
    <col min="14618" max="14847" width="8.85546875" style="20" customWidth="1"/>
    <col min="14848" max="14848" width="9.140625" style="20"/>
    <col min="14849" max="14849" width="34.85546875" style="20" customWidth="1"/>
    <col min="14850" max="14873" width="8.7109375" style="20" customWidth="1"/>
    <col min="14874" max="15103" width="8.85546875" style="20" customWidth="1"/>
    <col min="15104" max="15104" width="9.140625" style="20"/>
    <col min="15105" max="15105" width="34.85546875" style="20" customWidth="1"/>
    <col min="15106" max="15129" width="8.7109375" style="20" customWidth="1"/>
    <col min="15130" max="15359" width="8.85546875" style="20" customWidth="1"/>
    <col min="15360" max="15360" width="9.140625" style="20"/>
    <col min="15361" max="15361" width="34.85546875" style="20" customWidth="1"/>
    <col min="15362" max="15385" width="8.7109375" style="20" customWidth="1"/>
    <col min="15386" max="15615" width="8.85546875" style="20" customWidth="1"/>
    <col min="15616" max="15616" width="9.140625" style="20"/>
    <col min="15617" max="15617" width="34.85546875" style="20" customWidth="1"/>
    <col min="15618" max="15641" width="8.7109375" style="20" customWidth="1"/>
    <col min="15642" max="15871" width="8.85546875" style="20" customWidth="1"/>
    <col min="15872" max="15872" width="9.140625" style="20"/>
    <col min="15873" max="15873" width="34.85546875" style="20" customWidth="1"/>
    <col min="15874" max="15897" width="8.7109375" style="20" customWidth="1"/>
    <col min="15898" max="16127" width="8.85546875" style="20" customWidth="1"/>
    <col min="16128" max="16128" width="9.140625" style="20"/>
    <col min="16129" max="16129" width="34.85546875" style="20" customWidth="1"/>
    <col min="16130" max="16153" width="8.7109375" style="20" customWidth="1"/>
    <col min="16154" max="16383" width="8.85546875" style="20" customWidth="1"/>
    <col min="16384" max="16384" width="9.140625" style="20"/>
  </cols>
  <sheetData>
    <row r="1" spans="1:29" ht="16.5" customHeight="1" thickBot="1" x14ac:dyDescent="0.3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s="21" customFormat="1" ht="16.5" customHeight="1" x14ac:dyDescent="0.3">
      <c r="A2" s="8"/>
      <c r="B2" s="12">
        <v>1980</v>
      </c>
      <c r="C2" s="12">
        <v>1985</v>
      </c>
      <c r="D2" s="12">
        <v>1990</v>
      </c>
      <c r="E2" s="12">
        <v>1991</v>
      </c>
      <c r="F2" s="12">
        <v>1992</v>
      </c>
      <c r="G2" s="12">
        <v>1993</v>
      </c>
      <c r="H2" s="12">
        <v>1994</v>
      </c>
      <c r="I2" s="12">
        <v>1995</v>
      </c>
      <c r="J2" s="12">
        <v>1996</v>
      </c>
      <c r="K2" s="12">
        <v>1997</v>
      </c>
      <c r="L2" s="12">
        <v>1998</v>
      </c>
      <c r="M2" s="12">
        <v>1999</v>
      </c>
      <c r="N2" s="12">
        <v>2000</v>
      </c>
      <c r="O2" s="12">
        <v>2001</v>
      </c>
      <c r="P2" s="12">
        <v>2002</v>
      </c>
      <c r="Q2" s="12">
        <v>2003</v>
      </c>
      <c r="R2" s="12">
        <v>2004</v>
      </c>
      <c r="S2" s="12">
        <v>2005</v>
      </c>
      <c r="T2" s="12">
        <v>2006</v>
      </c>
      <c r="U2" s="12">
        <v>2007</v>
      </c>
      <c r="V2" s="12">
        <v>2008</v>
      </c>
      <c r="W2" s="12">
        <v>2009</v>
      </c>
      <c r="X2" s="12">
        <v>2010</v>
      </c>
      <c r="Y2" s="12">
        <v>2011</v>
      </c>
      <c r="Z2" s="12">
        <v>2012</v>
      </c>
      <c r="AA2" s="12">
        <v>2013</v>
      </c>
      <c r="AB2" s="53">
        <v>2014</v>
      </c>
      <c r="AC2" s="53">
        <v>2015</v>
      </c>
    </row>
    <row r="3" spans="1:29" s="1" customFormat="1" ht="16.5" customHeight="1" x14ac:dyDescent="0.3">
      <c r="A3" s="2" t="s">
        <v>0</v>
      </c>
      <c r="B3" s="3">
        <f>+B4+B5</f>
        <v>4</v>
      </c>
      <c r="C3" s="3">
        <f t="shared" ref="C3:U3" si="0">+C4+C5</f>
        <v>3</v>
      </c>
      <c r="D3" s="3">
        <f t="shared" si="0"/>
        <v>3</v>
      </c>
      <c r="E3" s="3">
        <f t="shared" si="0"/>
        <v>8</v>
      </c>
      <c r="F3" s="3">
        <f t="shared" si="0"/>
        <v>3</v>
      </c>
      <c r="G3" s="3">
        <f t="shared" si="0"/>
        <v>58</v>
      </c>
      <c r="H3" s="3">
        <f t="shared" si="0"/>
        <v>5</v>
      </c>
      <c r="I3" s="3">
        <f t="shared" si="0"/>
        <v>0</v>
      </c>
      <c r="J3" s="3">
        <f t="shared" si="0"/>
        <v>12</v>
      </c>
      <c r="K3" s="3">
        <f t="shared" si="0"/>
        <v>6</v>
      </c>
      <c r="L3" s="3">
        <f t="shared" si="0"/>
        <v>4</v>
      </c>
      <c r="M3" s="3">
        <f t="shared" si="0"/>
        <v>14</v>
      </c>
      <c r="N3" s="3">
        <f t="shared" si="0"/>
        <v>4</v>
      </c>
      <c r="O3" s="3">
        <f t="shared" si="0"/>
        <v>3</v>
      </c>
      <c r="P3" s="3">
        <f t="shared" si="0"/>
        <v>7</v>
      </c>
      <c r="Q3" s="3">
        <f t="shared" si="0"/>
        <v>3</v>
      </c>
      <c r="R3" s="23">
        <f t="shared" si="0"/>
        <v>3</v>
      </c>
      <c r="S3" s="23">
        <f t="shared" si="0"/>
        <v>16</v>
      </c>
      <c r="T3" s="23">
        <f t="shared" si="0"/>
        <v>2</v>
      </c>
      <c r="U3" s="23">
        <f t="shared" si="0"/>
        <v>5</v>
      </c>
      <c r="V3" s="23">
        <v>24</v>
      </c>
      <c r="W3" s="3">
        <v>3</v>
      </c>
      <c r="X3" s="36">
        <v>3</v>
      </c>
      <c r="Y3" s="36">
        <v>6</v>
      </c>
      <c r="Z3" s="36">
        <v>5</v>
      </c>
      <c r="AA3" s="36">
        <v>6</v>
      </c>
      <c r="AB3" s="36">
        <v>5</v>
      </c>
      <c r="AC3" s="36">
        <v>17</v>
      </c>
    </row>
    <row r="4" spans="1:29" ht="16.5" customHeight="1" x14ac:dyDescent="0.3">
      <c r="A4" s="11" t="s">
        <v>1</v>
      </c>
      <c r="B4" s="5">
        <v>4</v>
      </c>
      <c r="C4" s="5">
        <v>3</v>
      </c>
      <c r="D4" s="5">
        <v>3</v>
      </c>
      <c r="E4" s="5">
        <v>8</v>
      </c>
      <c r="F4" s="5">
        <v>3</v>
      </c>
      <c r="G4" s="5">
        <v>58</v>
      </c>
      <c r="H4" s="5">
        <v>5</v>
      </c>
      <c r="I4" s="5">
        <v>0</v>
      </c>
      <c r="J4" s="5">
        <v>12</v>
      </c>
      <c r="K4" s="5">
        <v>6</v>
      </c>
      <c r="L4" s="5">
        <v>2</v>
      </c>
      <c r="M4" s="5">
        <v>3</v>
      </c>
      <c r="N4" s="5">
        <v>4</v>
      </c>
      <c r="O4" s="5">
        <v>3</v>
      </c>
      <c r="P4" s="5">
        <v>7</v>
      </c>
      <c r="Q4" s="5">
        <v>2</v>
      </c>
      <c r="R4" s="24">
        <v>3</v>
      </c>
      <c r="S4" s="24">
        <v>16</v>
      </c>
      <c r="T4" s="24">
        <v>2</v>
      </c>
      <c r="U4" s="24">
        <v>5</v>
      </c>
      <c r="V4" s="24">
        <v>24</v>
      </c>
      <c r="W4" s="5">
        <v>3</v>
      </c>
      <c r="X4" s="37">
        <v>3</v>
      </c>
      <c r="Y4" s="37">
        <v>2</v>
      </c>
      <c r="Z4" s="37">
        <v>5</v>
      </c>
      <c r="AA4" s="37">
        <v>6</v>
      </c>
      <c r="AB4" s="37">
        <v>5</v>
      </c>
      <c r="AC4" s="37">
        <v>12</v>
      </c>
    </row>
    <row r="5" spans="1:29" ht="16.5" customHeight="1" x14ac:dyDescent="0.3">
      <c r="A5" s="11" t="s">
        <v>14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11</v>
      </c>
      <c r="N5" s="5">
        <v>0</v>
      </c>
      <c r="O5" s="5">
        <v>0</v>
      </c>
      <c r="P5" s="5">
        <v>0</v>
      </c>
      <c r="Q5" s="5">
        <v>1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5">
        <v>0</v>
      </c>
      <c r="X5" s="37">
        <v>0</v>
      </c>
      <c r="Y5" s="37">
        <v>4</v>
      </c>
      <c r="Z5" s="37">
        <v>0</v>
      </c>
      <c r="AA5" s="37">
        <v>0</v>
      </c>
      <c r="AB5" s="37">
        <v>0</v>
      </c>
      <c r="AC5" s="37">
        <v>5</v>
      </c>
    </row>
    <row r="6" spans="1:29" s="1" customFormat="1" ht="16.5" customHeight="1" x14ac:dyDescent="0.3">
      <c r="A6" s="2" t="s">
        <v>2</v>
      </c>
      <c r="B6" s="3">
        <f>+B7+B8</f>
        <v>97</v>
      </c>
      <c r="C6" s="3">
        <f t="shared" ref="C6:U6" si="1">+C7+C8</f>
        <v>46</v>
      </c>
      <c r="D6" s="3">
        <f t="shared" si="1"/>
        <v>40</v>
      </c>
      <c r="E6" s="3">
        <f t="shared" si="1"/>
        <v>35</v>
      </c>
      <c r="F6" s="3">
        <f t="shared" si="1"/>
        <v>34</v>
      </c>
      <c r="G6" s="3">
        <f t="shared" si="1"/>
        <v>47</v>
      </c>
      <c r="H6" s="3">
        <f t="shared" si="1"/>
        <v>31</v>
      </c>
      <c r="I6" s="3">
        <f t="shared" si="1"/>
        <v>34</v>
      </c>
      <c r="J6" s="3">
        <f t="shared" si="1"/>
        <v>33</v>
      </c>
      <c r="K6" s="3">
        <f t="shared" si="1"/>
        <v>37</v>
      </c>
      <c r="L6" s="3">
        <f t="shared" si="1"/>
        <v>27</v>
      </c>
      <c r="M6" s="3">
        <f t="shared" si="1"/>
        <v>31</v>
      </c>
      <c r="N6" s="3">
        <f t="shared" si="1"/>
        <v>24</v>
      </c>
      <c r="O6" s="3">
        <f t="shared" si="1"/>
        <v>22</v>
      </c>
      <c r="P6" s="3">
        <f t="shared" si="1"/>
        <v>20</v>
      </c>
      <c r="Q6" s="3">
        <f t="shared" si="1"/>
        <v>19</v>
      </c>
      <c r="R6" s="23">
        <f t="shared" si="1"/>
        <v>25</v>
      </c>
      <c r="S6" s="23">
        <f t="shared" si="1"/>
        <v>25</v>
      </c>
      <c r="T6" s="23">
        <f t="shared" si="1"/>
        <v>16</v>
      </c>
      <c r="U6" s="23">
        <f t="shared" si="1"/>
        <v>17</v>
      </c>
      <c r="V6" s="23">
        <v>25</v>
      </c>
      <c r="W6" s="3">
        <v>16</v>
      </c>
      <c r="X6" s="36">
        <v>20</v>
      </c>
      <c r="Y6" s="36">
        <v>21</v>
      </c>
      <c r="Z6" s="36">
        <v>16</v>
      </c>
      <c r="AA6" s="36">
        <v>14</v>
      </c>
      <c r="AB6" s="36">
        <v>10</v>
      </c>
      <c r="AC6" s="36">
        <v>11</v>
      </c>
    </row>
    <row r="7" spans="1:29" ht="16.5" customHeight="1" x14ac:dyDescent="0.3">
      <c r="A7" s="11" t="s">
        <v>1</v>
      </c>
      <c r="B7" s="6">
        <v>97</v>
      </c>
      <c r="C7" s="6">
        <v>44</v>
      </c>
      <c r="D7" s="6">
        <v>35</v>
      </c>
      <c r="E7" s="6">
        <v>34</v>
      </c>
      <c r="F7" s="6">
        <v>32</v>
      </c>
      <c r="G7" s="6">
        <v>44</v>
      </c>
      <c r="H7" s="6">
        <v>30</v>
      </c>
      <c r="I7" s="6">
        <v>32</v>
      </c>
      <c r="J7" s="6">
        <v>32</v>
      </c>
      <c r="K7" s="6">
        <v>37</v>
      </c>
      <c r="L7" s="6">
        <v>23</v>
      </c>
      <c r="M7" s="6">
        <v>29</v>
      </c>
      <c r="N7" s="6">
        <v>22</v>
      </c>
      <c r="O7" s="6">
        <v>21</v>
      </c>
      <c r="P7" s="6">
        <v>19</v>
      </c>
      <c r="Q7" s="6">
        <v>18</v>
      </c>
      <c r="R7" s="25">
        <v>23</v>
      </c>
      <c r="S7" s="25">
        <v>23</v>
      </c>
      <c r="T7" s="25">
        <v>12</v>
      </c>
      <c r="U7" s="25">
        <v>16</v>
      </c>
      <c r="V7" s="25">
        <v>22</v>
      </c>
      <c r="W7" s="6">
        <v>16</v>
      </c>
      <c r="X7" s="37">
        <v>20</v>
      </c>
      <c r="Y7" s="37">
        <v>15</v>
      </c>
      <c r="Z7" s="54">
        <v>15</v>
      </c>
      <c r="AA7" s="37">
        <v>13</v>
      </c>
      <c r="AB7" s="37">
        <v>10</v>
      </c>
      <c r="AC7" s="37">
        <v>11</v>
      </c>
    </row>
    <row r="8" spans="1:29" ht="16.5" customHeight="1" x14ac:dyDescent="0.3">
      <c r="A8" s="11" t="s">
        <v>14</v>
      </c>
      <c r="B8" s="6">
        <v>0</v>
      </c>
      <c r="C8" s="6">
        <v>2</v>
      </c>
      <c r="D8" s="6">
        <v>5</v>
      </c>
      <c r="E8" s="6">
        <v>1</v>
      </c>
      <c r="F8" s="6">
        <f>1+1+0</f>
        <v>2</v>
      </c>
      <c r="G8" s="6">
        <v>3</v>
      </c>
      <c r="H8" s="6">
        <v>1</v>
      </c>
      <c r="I8" s="6">
        <v>2</v>
      </c>
      <c r="J8" s="6">
        <v>1</v>
      </c>
      <c r="K8" s="6">
        <v>0</v>
      </c>
      <c r="L8" s="6">
        <v>4</v>
      </c>
      <c r="M8" s="6">
        <v>2</v>
      </c>
      <c r="N8" s="6">
        <v>2</v>
      </c>
      <c r="O8" s="6">
        <v>1</v>
      </c>
      <c r="P8" s="6">
        <v>1</v>
      </c>
      <c r="Q8" s="6">
        <v>1</v>
      </c>
      <c r="R8" s="25">
        <v>2</v>
      </c>
      <c r="S8" s="25">
        <v>2</v>
      </c>
      <c r="T8" s="25">
        <v>4</v>
      </c>
      <c r="U8" s="25">
        <v>1</v>
      </c>
      <c r="V8" s="25">
        <v>3</v>
      </c>
      <c r="W8" s="6">
        <v>0</v>
      </c>
      <c r="X8" s="37">
        <v>0</v>
      </c>
      <c r="Y8" s="37">
        <v>6</v>
      </c>
      <c r="Z8" s="54">
        <v>1</v>
      </c>
      <c r="AA8" s="37">
        <v>1</v>
      </c>
      <c r="AB8" s="37">
        <v>0</v>
      </c>
      <c r="AC8" s="37">
        <v>0</v>
      </c>
    </row>
    <row r="9" spans="1:29" s="1" customFormat="1" ht="16.5" customHeight="1" x14ac:dyDescent="0.3">
      <c r="A9" s="2" t="s">
        <v>3</v>
      </c>
      <c r="B9" s="3">
        <f t="shared" ref="B9:U9" si="2">+B10+B11</f>
        <v>4</v>
      </c>
      <c r="C9" s="3">
        <f t="shared" si="2"/>
        <v>2</v>
      </c>
      <c r="D9" s="3">
        <f t="shared" si="2"/>
        <v>0</v>
      </c>
      <c r="E9" s="3">
        <f t="shared" si="2"/>
        <v>1</v>
      </c>
      <c r="F9" s="3">
        <f t="shared" si="2"/>
        <v>1</v>
      </c>
      <c r="G9" s="3">
        <f t="shared" si="2"/>
        <v>4</v>
      </c>
      <c r="H9" s="3">
        <f t="shared" si="2"/>
        <v>0</v>
      </c>
      <c r="I9" s="3">
        <f t="shared" si="2"/>
        <v>2</v>
      </c>
      <c r="J9" s="3">
        <f t="shared" si="2"/>
        <v>0</v>
      </c>
      <c r="K9" s="3">
        <f t="shared" si="2"/>
        <v>0</v>
      </c>
      <c r="L9" s="3">
        <f t="shared" si="2"/>
        <v>2</v>
      </c>
      <c r="M9" s="3">
        <f t="shared" si="2"/>
        <v>0</v>
      </c>
      <c r="N9" s="3">
        <f t="shared" si="2"/>
        <v>1</v>
      </c>
      <c r="O9" s="3">
        <f t="shared" si="2"/>
        <v>0</v>
      </c>
      <c r="P9" s="3">
        <f t="shared" si="2"/>
        <v>1</v>
      </c>
      <c r="Q9" s="3">
        <f t="shared" si="2"/>
        <v>1</v>
      </c>
      <c r="R9" s="23">
        <f t="shared" si="2"/>
        <v>0</v>
      </c>
      <c r="S9" s="23">
        <f t="shared" si="2"/>
        <v>0</v>
      </c>
      <c r="T9" s="23">
        <f t="shared" si="2"/>
        <v>0</v>
      </c>
      <c r="U9" s="23">
        <f t="shared" si="2"/>
        <v>0</v>
      </c>
      <c r="V9" s="23">
        <v>0</v>
      </c>
      <c r="W9" s="3">
        <v>0</v>
      </c>
      <c r="X9" s="37">
        <v>0</v>
      </c>
      <c r="Y9" s="37">
        <v>0</v>
      </c>
      <c r="Z9" s="37">
        <v>0</v>
      </c>
      <c r="AA9" s="37">
        <v>1</v>
      </c>
      <c r="AB9" s="37">
        <v>0</v>
      </c>
      <c r="AC9" s="37">
        <v>2</v>
      </c>
    </row>
    <row r="10" spans="1:29" ht="16.5" customHeight="1" x14ac:dyDescent="0.3">
      <c r="A10" s="11" t="s">
        <v>1</v>
      </c>
      <c r="B10" s="6">
        <v>3</v>
      </c>
      <c r="C10" s="6">
        <v>2</v>
      </c>
      <c r="D10" s="6">
        <v>0</v>
      </c>
      <c r="E10" s="6">
        <v>1</v>
      </c>
      <c r="F10" s="6">
        <v>1</v>
      </c>
      <c r="G10" s="6">
        <v>4</v>
      </c>
      <c r="H10" s="6">
        <v>0</v>
      </c>
      <c r="I10" s="6">
        <v>2</v>
      </c>
      <c r="J10" s="6">
        <v>0</v>
      </c>
      <c r="K10" s="6">
        <v>0</v>
      </c>
      <c r="L10" s="6">
        <v>2</v>
      </c>
      <c r="M10" s="6">
        <v>0</v>
      </c>
      <c r="N10" s="6">
        <v>1</v>
      </c>
      <c r="O10" s="6">
        <v>0</v>
      </c>
      <c r="P10" s="6">
        <v>1</v>
      </c>
      <c r="Q10" s="6">
        <v>1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6">
        <v>0</v>
      </c>
      <c r="X10" s="37">
        <v>0</v>
      </c>
      <c r="Y10" s="37">
        <v>0</v>
      </c>
      <c r="Z10" s="37">
        <v>0</v>
      </c>
      <c r="AA10" s="37">
        <v>1</v>
      </c>
      <c r="AB10" s="37">
        <v>0</v>
      </c>
      <c r="AC10" s="37">
        <v>2</v>
      </c>
    </row>
    <row r="11" spans="1:29" ht="16.5" customHeight="1" x14ac:dyDescent="0.3">
      <c r="A11" s="11" t="s">
        <v>14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6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</row>
    <row r="12" spans="1:29" s="1" customFormat="1" ht="16.5" customHeight="1" x14ac:dyDescent="0.3">
      <c r="A12" s="2" t="s">
        <v>4</v>
      </c>
      <c r="B12" s="3">
        <f>+B13+B14</f>
        <v>7</v>
      </c>
      <c r="C12" s="3">
        <f t="shared" ref="C12:U12" si="3">+C13+C14</f>
        <v>4</v>
      </c>
      <c r="D12" s="3">
        <f t="shared" si="3"/>
        <v>3</v>
      </c>
      <c r="E12" s="3">
        <f t="shared" si="3"/>
        <v>3</v>
      </c>
      <c r="F12" s="3">
        <f t="shared" si="3"/>
        <v>11</v>
      </c>
      <c r="G12" s="3">
        <f t="shared" si="3"/>
        <v>6</v>
      </c>
      <c r="H12" s="3">
        <f t="shared" si="3"/>
        <v>3</v>
      </c>
      <c r="I12" s="3">
        <f t="shared" si="3"/>
        <v>7</v>
      </c>
      <c r="J12" s="3">
        <f t="shared" si="3"/>
        <v>9</v>
      </c>
      <c r="K12" s="3">
        <f t="shared" si="3"/>
        <v>11</v>
      </c>
      <c r="L12" s="3">
        <f t="shared" si="3"/>
        <v>5</v>
      </c>
      <c r="M12" s="3">
        <f t="shared" si="3"/>
        <v>12</v>
      </c>
      <c r="N12" s="3">
        <f t="shared" si="3"/>
        <v>3</v>
      </c>
      <c r="O12" s="3">
        <f t="shared" si="3"/>
        <v>4</v>
      </c>
      <c r="P12" s="3">
        <f t="shared" si="3"/>
        <v>10</v>
      </c>
      <c r="Q12" s="3">
        <f t="shared" si="3"/>
        <v>5</v>
      </c>
      <c r="R12" s="23">
        <f t="shared" si="3"/>
        <v>4</v>
      </c>
      <c r="S12" s="23">
        <f t="shared" si="3"/>
        <v>5</v>
      </c>
      <c r="T12" s="23">
        <f t="shared" si="3"/>
        <v>7</v>
      </c>
      <c r="U12" s="23">
        <f t="shared" si="3"/>
        <v>5</v>
      </c>
      <c r="V12" s="23">
        <v>5</v>
      </c>
      <c r="W12" s="3">
        <v>4</v>
      </c>
      <c r="X12" s="36">
        <v>3</v>
      </c>
      <c r="Y12" s="36">
        <v>3</v>
      </c>
      <c r="Z12" s="36">
        <v>3</v>
      </c>
      <c r="AA12" s="55">
        <v>6</v>
      </c>
      <c r="AB12" s="36">
        <v>5</v>
      </c>
      <c r="AC12" s="36">
        <v>8</v>
      </c>
    </row>
    <row r="13" spans="1:29" ht="16.5" customHeight="1" x14ac:dyDescent="0.3">
      <c r="A13" s="11" t="s">
        <v>1</v>
      </c>
      <c r="B13" s="6">
        <v>7</v>
      </c>
      <c r="C13" s="6">
        <v>4</v>
      </c>
      <c r="D13" s="6">
        <v>3</v>
      </c>
      <c r="E13" s="6">
        <v>3</v>
      </c>
      <c r="F13" s="6">
        <v>10</v>
      </c>
      <c r="G13" s="6">
        <v>6</v>
      </c>
      <c r="H13" s="6">
        <v>3</v>
      </c>
      <c r="I13" s="6">
        <v>7</v>
      </c>
      <c r="J13" s="6">
        <v>9</v>
      </c>
      <c r="K13" s="6">
        <v>11</v>
      </c>
      <c r="L13" s="6">
        <v>5</v>
      </c>
      <c r="M13" s="6">
        <v>11</v>
      </c>
      <c r="N13" s="6">
        <v>3</v>
      </c>
      <c r="O13" s="6">
        <v>4</v>
      </c>
      <c r="P13" s="6">
        <v>9</v>
      </c>
      <c r="Q13" s="6">
        <v>4</v>
      </c>
      <c r="R13" s="25">
        <v>4</v>
      </c>
      <c r="S13" s="25">
        <v>5</v>
      </c>
      <c r="T13" s="25">
        <v>7</v>
      </c>
      <c r="U13" s="25">
        <v>5</v>
      </c>
      <c r="V13" s="25">
        <v>5</v>
      </c>
      <c r="W13" s="6">
        <v>4</v>
      </c>
      <c r="X13" s="37">
        <v>3</v>
      </c>
      <c r="Y13" s="37">
        <v>2</v>
      </c>
      <c r="Z13" s="37">
        <v>3</v>
      </c>
      <c r="AA13" s="37">
        <v>5</v>
      </c>
      <c r="AB13" s="37">
        <v>5</v>
      </c>
      <c r="AC13" s="37">
        <v>7</v>
      </c>
    </row>
    <row r="14" spans="1:29" ht="16.5" customHeight="1" x14ac:dyDescent="0.3">
      <c r="A14" s="11" t="s">
        <v>14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1</v>
      </c>
      <c r="Q14" s="6">
        <v>1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6">
        <v>0</v>
      </c>
      <c r="X14" s="37">
        <v>0</v>
      </c>
      <c r="Y14" s="37">
        <v>1</v>
      </c>
      <c r="Z14" s="54">
        <v>1</v>
      </c>
      <c r="AA14" s="37">
        <v>0</v>
      </c>
      <c r="AB14" s="37">
        <v>1</v>
      </c>
      <c r="AC14" s="37">
        <v>0</v>
      </c>
    </row>
    <row r="15" spans="1:29" s="1" customFormat="1" ht="16.5" customHeight="1" x14ac:dyDescent="0.3">
      <c r="A15" s="2" t="s">
        <v>11</v>
      </c>
      <c r="B15" s="3">
        <f>+B16+B17</f>
        <v>739</v>
      </c>
      <c r="C15" s="3">
        <f t="shared" ref="C15:U15" si="4">+C16+C17</f>
        <v>507</v>
      </c>
      <c r="D15" s="3">
        <f t="shared" si="4"/>
        <v>551</v>
      </c>
      <c r="E15" s="3">
        <f t="shared" si="4"/>
        <v>484</v>
      </c>
      <c r="F15" s="3">
        <f t="shared" si="4"/>
        <v>475</v>
      </c>
      <c r="G15" s="3">
        <f t="shared" si="4"/>
        <v>489</v>
      </c>
      <c r="H15" s="3">
        <f t="shared" si="4"/>
        <v>505</v>
      </c>
      <c r="I15" s="3">
        <f t="shared" si="4"/>
        <v>443</v>
      </c>
      <c r="J15" s="3">
        <f t="shared" si="4"/>
        <v>365</v>
      </c>
      <c r="K15" s="3">
        <f t="shared" si="4"/>
        <v>363</v>
      </c>
      <c r="L15" s="3">
        <f t="shared" si="4"/>
        <v>326</v>
      </c>
      <c r="M15" s="3">
        <f t="shared" si="4"/>
        <v>305</v>
      </c>
      <c r="N15" s="3">
        <f t="shared" si="4"/>
        <v>335</v>
      </c>
      <c r="O15" s="3">
        <f t="shared" si="4"/>
        <v>269</v>
      </c>
      <c r="P15" s="3">
        <f t="shared" si="4"/>
        <v>267</v>
      </c>
      <c r="Q15" s="3">
        <f t="shared" si="4"/>
        <v>205</v>
      </c>
      <c r="R15" s="23">
        <f t="shared" si="4"/>
        <v>242</v>
      </c>
      <c r="S15" s="23">
        <f t="shared" si="4"/>
        <v>250</v>
      </c>
      <c r="T15" s="23">
        <f t="shared" si="4"/>
        <v>236</v>
      </c>
      <c r="U15" s="23">
        <f t="shared" si="4"/>
        <v>200</v>
      </c>
      <c r="V15" s="23">
        <v>160</v>
      </c>
      <c r="W15" s="3">
        <v>125</v>
      </c>
      <c r="X15" s="38">
        <v>139</v>
      </c>
      <c r="Y15" s="38">
        <v>130</v>
      </c>
      <c r="Z15" s="38">
        <v>128</v>
      </c>
      <c r="AA15" s="38">
        <v>129</v>
      </c>
      <c r="AB15" s="38">
        <v>146</v>
      </c>
      <c r="AC15" s="38">
        <v>134</v>
      </c>
    </row>
    <row r="16" spans="1:29" ht="16.5" customHeight="1" x14ac:dyDescent="0.3">
      <c r="A16" s="11" t="s">
        <v>1</v>
      </c>
      <c r="B16" s="6">
        <v>16</v>
      </c>
      <c r="C16" s="6">
        <v>10</v>
      </c>
      <c r="D16" s="6">
        <v>15</v>
      </c>
      <c r="E16" s="6">
        <v>16</v>
      </c>
      <c r="F16" s="6">
        <v>12</v>
      </c>
      <c r="G16" s="6">
        <v>18</v>
      </c>
      <c r="H16" s="6">
        <v>44</v>
      </c>
      <c r="I16" s="6">
        <v>32</v>
      </c>
      <c r="J16" s="6">
        <v>27</v>
      </c>
      <c r="K16" s="6">
        <v>15</v>
      </c>
      <c r="L16" s="6">
        <v>9</v>
      </c>
      <c r="M16" s="6">
        <v>8</v>
      </c>
      <c r="N16" s="6">
        <v>19</v>
      </c>
      <c r="O16" s="6">
        <v>11</v>
      </c>
      <c r="P16" s="6">
        <v>18</v>
      </c>
      <c r="Q16" s="6">
        <v>8</v>
      </c>
      <c r="R16" s="25">
        <v>18</v>
      </c>
      <c r="S16" s="25">
        <v>23</v>
      </c>
      <c r="T16" s="25">
        <v>2</v>
      </c>
      <c r="U16" s="25">
        <v>16</v>
      </c>
      <c r="V16" s="25">
        <v>5</v>
      </c>
      <c r="W16" s="6">
        <v>8</v>
      </c>
      <c r="X16" s="39">
        <v>7</v>
      </c>
      <c r="Y16" s="39">
        <v>15</v>
      </c>
      <c r="Z16" s="54">
        <v>10</v>
      </c>
      <c r="AA16" s="39">
        <v>18</v>
      </c>
      <c r="AB16" s="39">
        <v>13</v>
      </c>
      <c r="AC16" s="39">
        <v>34</v>
      </c>
    </row>
    <row r="17" spans="1:29" ht="16.5" customHeight="1" x14ac:dyDescent="0.3">
      <c r="A17" s="11" t="s">
        <v>14</v>
      </c>
      <c r="B17" s="6">
        <v>723</v>
      </c>
      <c r="C17" s="6">
        <v>497</v>
      </c>
      <c r="D17" s="6">
        <v>536</v>
      </c>
      <c r="E17" s="6">
        <v>468</v>
      </c>
      <c r="F17" s="6">
        <f>20+443+0</f>
        <v>463</v>
      </c>
      <c r="G17" s="6">
        <f>42+422+7</f>
        <v>471</v>
      </c>
      <c r="H17" s="6">
        <f>440+17+4</f>
        <v>461</v>
      </c>
      <c r="I17" s="6">
        <f>383+27+1</f>
        <v>411</v>
      </c>
      <c r="J17" s="6">
        <v>338</v>
      </c>
      <c r="K17" s="6">
        <v>348</v>
      </c>
      <c r="L17" s="6">
        <v>317</v>
      </c>
      <c r="M17" s="6">
        <v>297</v>
      </c>
      <c r="N17" s="6">
        <v>316</v>
      </c>
      <c r="O17" s="6">
        <v>258</v>
      </c>
      <c r="P17" s="6">
        <v>249</v>
      </c>
      <c r="Q17" s="6">
        <v>197</v>
      </c>
      <c r="R17" s="25">
        <v>224</v>
      </c>
      <c r="S17" s="25">
        <v>227</v>
      </c>
      <c r="T17" s="25">
        <v>234</v>
      </c>
      <c r="U17" s="25">
        <v>184</v>
      </c>
      <c r="V17" s="25">
        <v>155</v>
      </c>
      <c r="W17" s="6">
        <v>117</v>
      </c>
      <c r="X17" s="39">
        <v>132</v>
      </c>
      <c r="Y17" s="39">
        <v>115</v>
      </c>
      <c r="Z17" s="54">
        <v>118</v>
      </c>
      <c r="AA17" s="39">
        <v>111</v>
      </c>
      <c r="AB17" s="39">
        <v>133</v>
      </c>
      <c r="AC17" s="39">
        <v>100</v>
      </c>
    </row>
    <row r="18" spans="1:29" s="1" customFormat="1" ht="16.5" customHeight="1" x14ac:dyDescent="0.3">
      <c r="A18" s="2" t="s">
        <v>5</v>
      </c>
      <c r="B18" s="3">
        <f t="shared" ref="B18:U18" si="5">+B19+B20</f>
        <v>566</v>
      </c>
      <c r="C18" s="3">
        <f t="shared" si="5"/>
        <v>474</v>
      </c>
      <c r="D18" s="3">
        <f t="shared" si="5"/>
        <v>700</v>
      </c>
      <c r="E18" s="3">
        <f t="shared" si="5"/>
        <v>663</v>
      </c>
      <c r="F18" s="3">
        <f t="shared" si="5"/>
        <v>646</v>
      </c>
      <c r="G18" s="3">
        <f t="shared" si="5"/>
        <v>675</v>
      </c>
      <c r="H18" s="3">
        <f t="shared" si="5"/>
        <v>682</v>
      </c>
      <c r="I18" s="3">
        <f t="shared" si="5"/>
        <v>660</v>
      </c>
      <c r="J18" s="3">
        <f t="shared" si="5"/>
        <v>620</v>
      </c>
      <c r="K18" s="3">
        <f t="shared" si="5"/>
        <v>646</v>
      </c>
      <c r="L18" s="3">
        <f t="shared" si="5"/>
        <v>644</v>
      </c>
      <c r="M18" s="3">
        <f t="shared" si="5"/>
        <v>570</v>
      </c>
      <c r="N18" s="3">
        <f t="shared" si="5"/>
        <v>570</v>
      </c>
      <c r="O18" s="3">
        <f t="shared" si="5"/>
        <v>673</v>
      </c>
      <c r="P18" s="3">
        <f t="shared" si="5"/>
        <v>646</v>
      </c>
      <c r="Q18" s="3">
        <f t="shared" si="5"/>
        <v>635</v>
      </c>
      <c r="R18" s="23">
        <f t="shared" si="5"/>
        <v>621</v>
      </c>
      <c r="S18" s="23">
        <f t="shared" si="5"/>
        <v>588</v>
      </c>
      <c r="T18" s="23">
        <f t="shared" si="5"/>
        <v>642</v>
      </c>
      <c r="U18" s="23">
        <f t="shared" si="5"/>
        <v>624</v>
      </c>
      <c r="V18" s="23">
        <v>589</v>
      </c>
      <c r="W18" s="3">
        <v>548</v>
      </c>
      <c r="X18" s="38">
        <v>569</v>
      </c>
      <c r="Y18" s="38">
        <v>530</v>
      </c>
      <c r="Z18" s="55">
        <v>522</v>
      </c>
      <c r="AA18" s="55">
        <v>544</v>
      </c>
      <c r="AB18" s="38">
        <v>601</v>
      </c>
      <c r="AC18" s="38">
        <v>596</v>
      </c>
    </row>
    <row r="19" spans="1:29" ht="16.5" customHeight="1" x14ac:dyDescent="0.3">
      <c r="A19" s="11" t="s">
        <v>1</v>
      </c>
      <c r="B19" s="6">
        <v>457</v>
      </c>
      <c r="C19" s="6">
        <f>474-83</f>
        <v>391</v>
      </c>
      <c r="D19" s="6">
        <f>700-157</f>
        <v>543</v>
      </c>
      <c r="E19" s="6">
        <f>663-139</f>
        <v>524</v>
      </c>
      <c r="F19" s="6">
        <v>533</v>
      </c>
      <c r="G19" s="6">
        <v>523</v>
      </c>
      <c r="H19" s="6">
        <v>529</v>
      </c>
      <c r="I19" s="6">
        <v>494</v>
      </c>
      <c r="J19" s="6">
        <v>471</v>
      </c>
      <c r="K19" s="6">
        <v>533</v>
      </c>
      <c r="L19" s="6">
        <v>536</v>
      </c>
      <c r="M19" s="6">
        <v>479</v>
      </c>
      <c r="N19" s="6">
        <v>463</v>
      </c>
      <c r="O19" s="6">
        <v>511</v>
      </c>
      <c r="P19" s="6">
        <v>540</v>
      </c>
      <c r="Q19" s="6">
        <v>501</v>
      </c>
      <c r="R19" s="25">
        <v>475</v>
      </c>
      <c r="S19" s="25">
        <v>458</v>
      </c>
      <c r="T19" s="25">
        <v>511</v>
      </c>
      <c r="U19" s="25">
        <v>470</v>
      </c>
      <c r="V19" s="25">
        <v>457</v>
      </c>
      <c r="W19" s="6">
        <v>416</v>
      </c>
      <c r="X19" s="39">
        <v>440</v>
      </c>
      <c r="Y19" s="39">
        <v>406</v>
      </c>
      <c r="Z19" s="54">
        <v>410</v>
      </c>
      <c r="AA19" s="54">
        <v>425</v>
      </c>
      <c r="AB19" s="39">
        <v>470</v>
      </c>
      <c r="AC19" s="39">
        <v>465</v>
      </c>
    </row>
    <row r="20" spans="1:29" ht="16.5" customHeight="1" x14ac:dyDescent="0.3">
      <c r="A20" s="11" t="s">
        <v>14</v>
      </c>
      <c r="B20" s="6">
        <v>109</v>
      </c>
      <c r="C20" s="6">
        <f>6+74+3</f>
        <v>83</v>
      </c>
      <c r="D20" s="6">
        <f>18+139+0</f>
        <v>157</v>
      </c>
      <c r="E20" s="6">
        <f>7+132+0</f>
        <v>139</v>
      </c>
      <c r="F20" s="6">
        <f>8+102+3</f>
        <v>113</v>
      </c>
      <c r="G20" s="6">
        <f>15+134+3</f>
        <v>152</v>
      </c>
      <c r="H20" s="6">
        <f>15+138+0</f>
        <v>153</v>
      </c>
      <c r="I20" s="6">
        <f>7+159</f>
        <v>166</v>
      </c>
      <c r="J20" s="6">
        <f>13+135+1</f>
        <v>149</v>
      </c>
      <c r="K20" s="6">
        <v>113</v>
      </c>
      <c r="L20" s="6">
        <v>108</v>
      </c>
      <c r="M20" s="6">
        <v>91</v>
      </c>
      <c r="N20" s="6">
        <v>107</v>
      </c>
      <c r="O20" s="6">
        <v>162</v>
      </c>
      <c r="P20" s="6">
        <v>106</v>
      </c>
      <c r="Q20" s="6">
        <v>134</v>
      </c>
      <c r="R20" s="25">
        <v>146</v>
      </c>
      <c r="S20" s="25">
        <v>130</v>
      </c>
      <c r="T20" s="25">
        <v>131</v>
      </c>
      <c r="U20" s="25">
        <v>154</v>
      </c>
      <c r="V20" s="25">
        <v>132</v>
      </c>
      <c r="W20" s="6">
        <v>132</v>
      </c>
      <c r="X20" s="39">
        <v>129</v>
      </c>
      <c r="Y20" s="39">
        <v>124</v>
      </c>
      <c r="Z20" s="39">
        <v>112</v>
      </c>
      <c r="AA20" s="39">
        <v>119</v>
      </c>
      <c r="AB20" s="39">
        <v>131</v>
      </c>
      <c r="AC20" s="39">
        <v>131</v>
      </c>
    </row>
    <row r="21" spans="1:29" s="1" customFormat="1" ht="16.5" customHeight="1" x14ac:dyDescent="0.3">
      <c r="A21" s="2" t="s">
        <v>6</v>
      </c>
      <c r="B21" s="4" t="s">
        <v>7</v>
      </c>
      <c r="C21" s="4" t="s">
        <v>7</v>
      </c>
      <c r="D21" s="4" t="s">
        <v>7</v>
      </c>
      <c r="E21" s="4" t="s">
        <v>7</v>
      </c>
      <c r="F21" s="4" t="s">
        <v>7</v>
      </c>
      <c r="G21" s="4" t="s">
        <v>7</v>
      </c>
      <c r="H21" s="4" t="s">
        <v>7</v>
      </c>
      <c r="I21" s="4" t="s">
        <v>7</v>
      </c>
      <c r="J21" s="4" t="s">
        <v>7</v>
      </c>
      <c r="K21" s="4">
        <f t="shared" ref="K21:U21" si="6">+K22+K23</f>
        <v>0</v>
      </c>
      <c r="L21" s="4">
        <f t="shared" si="6"/>
        <v>0</v>
      </c>
      <c r="M21" s="4">
        <f t="shared" si="6"/>
        <v>0</v>
      </c>
      <c r="N21" s="4">
        <f t="shared" si="6"/>
        <v>0</v>
      </c>
      <c r="O21" s="4">
        <f t="shared" si="6"/>
        <v>0</v>
      </c>
      <c r="P21" s="4">
        <f t="shared" si="6"/>
        <v>0</v>
      </c>
      <c r="Q21" s="4">
        <f>+Q22+Q23</f>
        <v>0</v>
      </c>
      <c r="R21" s="26">
        <f t="shared" si="6"/>
        <v>0</v>
      </c>
      <c r="S21" s="26">
        <f t="shared" si="6"/>
        <v>0</v>
      </c>
      <c r="T21" s="26">
        <f t="shared" si="6"/>
        <v>0</v>
      </c>
      <c r="U21" s="26">
        <f t="shared" si="6"/>
        <v>0</v>
      </c>
      <c r="V21" s="26">
        <v>0</v>
      </c>
      <c r="W21" s="4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</row>
    <row r="22" spans="1:29" ht="16.5" customHeight="1" x14ac:dyDescent="0.3">
      <c r="A22" s="11" t="s">
        <v>1</v>
      </c>
      <c r="B22" s="6" t="s">
        <v>7</v>
      </c>
      <c r="C22" s="6" t="s">
        <v>7</v>
      </c>
      <c r="D22" s="6" t="s">
        <v>7</v>
      </c>
      <c r="E22" s="6" t="s">
        <v>7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6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</row>
    <row r="23" spans="1:29" ht="16.5" customHeight="1" x14ac:dyDescent="0.3">
      <c r="A23" s="11" t="s">
        <v>14</v>
      </c>
      <c r="B23" s="6" t="s">
        <v>7</v>
      </c>
      <c r="C23" s="6" t="s">
        <v>7</v>
      </c>
      <c r="D23" s="6" t="s">
        <v>7</v>
      </c>
      <c r="E23" s="6" t="s">
        <v>7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6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</row>
    <row r="24" spans="1:29" ht="16.5" customHeight="1" x14ac:dyDescent="0.3">
      <c r="A24" s="9" t="s">
        <v>13</v>
      </c>
      <c r="B24" s="7">
        <f t="shared" ref="B24:X24" si="7">B25+B26</f>
        <v>1417</v>
      </c>
      <c r="C24" s="7">
        <f t="shared" si="7"/>
        <v>1036</v>
      </c>
      <c r="D24" s="7">
        <f t="shared" si="7"/>
        <v>1297</v>
      </c>
      <c r="E24" s="7">
        <f t="shared" si="7"/>
        <v>1194</v>
      </c>
      <c r="F24" s="7">
        <f t="shared" si="7"/>
        <v>1170</v>
      </c>
      <c r="G24" s="7">
        <f t="shared" si="7"/>
        <v>1279</v>
      </c>
      <c r="H24" s="7">
        <f t="shared" si="7"/>
        <v>1226</v>
      </c>
      <c r="I24" s="7">
        <f t="shared" si="7"/>
        <v>1146</v>
      </c>
      <c r="J24" s="7">
        <f t="shared" si="7"/>
        <v>1039</v>
      </c>
      <c r="K24" s="7">
        <f t="shared" si="7"/>
        <v>1063</v>
      </c>
      <c r="L24" s="7">
        <f t="shared" si="7"/>
        <v>1008</v>
      </c>
      <c r="M24" s="7">
        <f t="shared" si="7"/>
        <v>932</v>
      </c>
      <c r="N24" s="7">
        <f t="shared" si="7"/>
        <v>937</v>
      </c>
      <c r="O24" s="7">
        <f t="shared" si="7"/>
        <v>971</v>
      </c>
      <c r="P24" s="7">
        <f t="shared" si="7"/>
        <v>951</v>
      </c>
      <c r="Q24" s="7">
        <f t="shared" si="7"/>
        <v>868</v>
      </c>
      <c r="R24" s="27">
        <f t="shared" si="7"/>
        <v>895</v>
      </c>
      <c r="S24" s="27">
        <f t="shared" si="7"/>
        <v>884</v>
      </c>
      <c r="T24" s="27">
        <f t="shared" si="7"/>
        <v>903</v>
      </c>
      <c r="U24" s="27">
        <f t="shared" si="7"/>
        <v>851</v>
      </c>
      <c r="V24" s="27">
        <f t="shared" si="7"/>
        <v>803</v>
      </c>
      <c r="W24" s="7">
        <f t="shared" si="7"/>
        <v>696</v>
      </c>
      <c r="X24" s="31">
        <f t="shared" si="7"/>
        <v>734</v>
      </c>
      <c r="Y24" s="32">
        <f>Y25+Y26</f>
        <v>690</v>
      </c>
      <c r="Z24" s="7">
        <v>674</v>
      </c>
      <c r="AA24" s="7">
        <v>700</v>
      </c>
      <c r="AB24" s="7">
        <v>767</v>
      </c>
      <c r="AC24" s="7">
        <v>768</v>
      </c>
    </row>
    <row r="25" spans="1:29" s="22" customFormat="1" ht="16.5" customHeight="1" x14ac:dyDescent="0.3">
      <c r="A25" s="11" t="s">
        <v>1</v>
      </c>
      <c r="B25" s="6">
        <f t="shared" ref="B25:J26" si="8">(B4+B7+B10+B13+B16+B19)</f>
        <v>584</v>
      </c>
      <c r="C25" s="6">
        <f t="shared" si="8"/>
        <v>454</v>
      </c>
      <c r="D25" s="6">
        <f t="shared" si="8"/>
        <v>599</v>
      </c>
      <c r="E25" s="6">
        <f t="shared" si="8"/>
        <v>586</v>
      </c>
      <c r="F25" s="6">
        <f t="shared" si="8"/>
        <v>591</v>
      </c>
      <c r="G25" s="6">
        <f t="shared" si="8"/>
        <v>653</v>
      </c>
      <c r="H25" s="6">
        <f t="shared" si="8"/>
        <v>611</v>
      </c>
      <c r="I25" s="6">
        <f t="shared" si="8"/>
        <v>567</v>
      </c>
      <c r="J25" s="6">
        <f t="shared" si="8"/>
        <v>551</v>
      </c>
      <c r="K25" s="6">
        <f>(K4+K7+K10+K13+K16+K19+K22)</f>
        <v>602</v>
      </c>
      <c r="L25" s="6">
        <f t="shared" ref="L25:U26" si="9">(L4+L7+L10+L13+L16+L19+L22)</f>
        <v>577</v>
      </c>
      <c r="M25" s="6">
        <f t="shared" si="9"/>
        <v>530</v>
      </c>
      <c r="N25" s="6">
        <f t="shared" si="9"/>
        <v>512</v>
      </c>
      <c r="O25" s="6">
        <f t="shared" si="9"/>
        <v>550</v>
      </c>
      <c r="P25" s="6">
        <f t="shared" si="9"/>
        <v>594</v>
      </c>
      <c r="Q25" s="6">
        <f t="shared" si="9"/>
        <v>534</v>
      </c>
      <c r="R25" s="25">
        <f t="shared" si="9"/>
        <v>523</v>
      </c>
      <c r="S25" s="25">
        <f t="shared" si="9"/>
        <v>525</v>
      </c>
      <c r="T25" s="25">
        <f t="shared" si="9"/>
        <v>534</v>
      </c>
      <c r="U25" s="25">
        <f>(U4+U7+U10+U13+U16+U19+U22)</f>
        <v>512</v>
      </c>
      <c r="V25" s="25">
        <f t="shared" ref="V25:Y26" si="10">(V4+V7+V10+V13+V16+V19+V22)</f>
        <v>513</v>
      </c>
      <c r="W25" s="6">
        <f>(W4+W7+W10+W13+W16+W19+W22)</f>
        <v>447</v>
      </c>
      <c r="X25" s="33">
        <f t="shared" si="10"/>
        <v>473</v>
      </c>
      <c r="Y25" s="33">
        <f>(Y4+Y7+Y10+Y13+Y16+Y19+Y22)</f>
        <v>440</v>
      </c>
      <c r="Z25" s="56">
        <f t="shared" ref="Z25:AC26" si="11">(Z4+Z7+Z10+Z13+Z16+Z19+Z22)</f>
        <v>443</v>
      </c>
      <c r="AA25" s="56">
        <f>(AA4+AA7+AA10+AA13+AA16+AA19+AA22)</f>
        <v>468</v>
      </c>
      <c r="AB25" s="6">
        <f t="shared" si="11"/>
        <v>503</v>
      </c>
      <c r="AC25" s="6">
        <f t="shared" si="11"/>
        <v>531</v>
      </c>
    </row>
    <row r="26" spans="1:29" ht="16.5" customHeight="1" x14ac:dyDescent="0.3">
      <c r="A26" s="11" t="s">
        <v>23</v>
      </c>
      <c r="B26" s="10">
        <f t="shared" si="8"/>
        <v>833</v>
      </c>
      <c r="C26" s="10">
        <f t="shared" si="8"/>
        <v>582</v>
      </c>
      <c r="D26" s="10">
        <f t="shared" si="8"/>
        <v>698</v>
      </c>
      <c r="E26" s="10">
        <f t="shared" si="8"/>
        <v>608</v>
      </c>
      <c r="F26" s="10">
        <f t="shared" si="8"/>
        <v>579</v>
      </c>
      <c r="G26" s="10">
        <f t="shared" si="8"/>
        <v>626</v>
      </c>
      <c r="H26" s="10">
        <f>(H5+H8+H11+H14+H17+H20)</f>
        <v>615</v>
      </c>
      <c r="I26" s="10">
        <f>(I5+I8+I11+I14+I17+I20)</f>
        <v>579</v>
      </c>
      <c r="J26" s="10">
        <f>(J5+J8+J11+J14+J17+J20)</f>
        <v>488</v>
      </c>
      <c r="K26" s="10">
        <f>(K5+K8+K11+K14+K17+K20+K23)</f>
        <v>461</v>
      </c>
      <c r="L26" s="10">
        <f t="shared" si="9"/>
        <v>431</v>
      </c>
      <c r="M26" s="10">
        <f t="shared" si="9"/>
        <v>402</v>
      </c>
      <c r="N26" s="10">
        <f t="shared" si="9"/>
        <v>425</v>
      </c>
      <c r="O26" s="10">
        <f t="shared" si="9"/>
        <v>421</v>
      </c>
      <c r="P26" s="10">
        <f t="shared" si="9"/>
        <v>357</v>
      </c>
      <c r="Q26" s="10">
        <f t="shared" si="9"/>
        <v>334</v>
      </c>
      <c r="R26" s="28">
        <f t="shared" si="9"/>
        <v>372</v>
      </c>
      <c r="S26" s="28">
        <f t="shared" si="9"/>
        <v>359</v>
      </c>
      <c r="T26" s="28">
        <f t="shared" si="9"/>
        <v>369</v>
      </c>
      <c r="U26" s="28">
        <f t="shared" si="9"/>
        <v>339</v>
      </c>
      <c r="V26" s="28">
        <f t="shared" si="10"/>
        <v>290</v>
      </c>
      <c r="W26" s="10">
        <f t="shared" si="10"/>
        <v>249</v>
      </c>
      <c r="X26" s="34">
        <f>(X5+X8+X11+X14+X17+X20+X23)</f>
        <v>261</v>
      </c>
      <c r="Y26" s="35">
        <f t="shared" si="10"/>
        <v>250</v>
      </c>
      <c r="Z26" s="57">
        <f t="shared" si="11"/>
        <v>232</v>
      </c>
      <c r="AA26" s="57">
        <f>(AA5+AA8+AA11+AA14+AA17+AA20+AA23)</f>
        <v>231</v>
      </c>
      <c r="AB26" s="30">
        <f>(AB5+AB8+AB11+AB14+AB17+AB20+AB23)</f>
        <v>265</v>
      </c>
      <c r="AC26" s="30">
        <f t="shared" si="11"/>
        <v>236</v>
      </c>
    </row>
    <row r="27" spans="1:29" ht="16.5" customHeight="1" x14ac:dyDescent="0.3">
      <c r="A27" s="13" t="s">
        <v>21</v>
      </c>
      <c r="B27" s="6" t="s">
        <v>10</v>
      </c>
      <c r="C27" s="6" t="s">
        <v>8</v>
      </c>
      <c r="D27" s="6" t="s">
        <v>9</v>
      </c>
      <c r="E27" s="6">
        <v>535</v>
      </c>
      <c r="F27" s="6">
        <v>506</v>
      </c>
      <c r="G27" s="6">
        <v>554</v>
      </c>
      <c r="H27" s="6">
        <v>542</v>
      </c>
      <c r="I27" s="6">
        <v>508</v>
      </c>
      <c r="J27" s="6">
        <v>415</v>
      </c>
      <c r="K27" s="6">
        <v>419</v>
      </c>
      <c r="L27" s="6">
        <v>369</v>
      </c>
      <c r="M27" s="6">
        <v>345</v>
      </c>
      <c r="N27" s="6">
        <v>361</v>
      </c>
      <c r="O27" s="6">
        <v>345</v>
      </c>
      <c r="P27" s="6">
        <v>310</v>
      </c>
      <c r="Q27" s="6">
        <v>281</v>
      </c>
      <c r="R27" s="25">
        <v>290</v>
      </c>
      <c r="S27" s="25">
        <v>284</v>
      </c>
      <c r="T27" s="25">
        <v>305</v>
      </c>
      <c r="U27" s="25">
        <v>265</v>
      </c>
      <c r="V27" s="6">
        <v>221</v>
      </c>
      <c r="W27" s="6">
        <v>182</v>
      </c>
      <c r="X27" s="6">
        <v>168</v>
      </c>
      <c r="Y27" s="6">
        <v>169</v>
      </c>
      <c r="Z27" s="56">
        <v>163</v>
      </c>
      <c r="AA27" s="6">
        <v>160</v>
      </c>
      <c r="AB27" s="6">
        <v>167</v>
      </c>
      <c r="AC27" s="6">
        <v>152</v>
      </c>
    </row>
    <row r="28" spans="1:29" ht="16.5" customHeight="1" thickBot="1" x14ac:dyDescent="0.35">
      <c r="A28" s="14" t="s">
        <v>22</v>
      </c>
      <c r="B28" s="15">
        <v>85</v>
      </c>
      <c r="C28" s="15">
        <v>61</v>
      </c>
      <c r="D28" s="15">
        <v>84</v>
      </c>
      <c r="E28" s="15">
        <v>73</v>
      </c>
      <c r="F28" s="15">
        <v>73</v>
      </c>
      <c r="G28" s="15">
        <v>72</v>
      </c>
      <c r="H28" s="15">
        <v>72</v>
      </c>
      <c r="I28" s="15">
        <v>72</v>
      </c>
      <c r="J28" s="15">
        <v>72</v>
      </c>
      <c r="K28" s="15">
        <v>42</v>
      </c>
      <c r="L28" s="15">
        <v>62</v>
      </c>
      <c r="M28" s="15">
        <v>57</v>
      </c>
      <c r="N28" s="15">
        <v>64</v>
      </c>
      <c r="O28" s="15">
        <v>76</v>
      </c>
      <c r="P28" s="15">
        <v>47</v>
      </c>
      <c r="Q28" s="15">
        <v>53</v>
      </c>
      <c r="R28" s="29">
        <v>82</v>
      </c>
      <c r="S28" s="29">
        <v>75</v>
      </c>
      <c r="T28" s="29">
        <v>64</v>
      </c>
      <c r="U28" s="29">
        <v>74</v>
      </c>
      <c r="V28" s="15">
        <v>69</v>
      </c>
      <c r="W28" s="40">
        <v>66</v>
      </c>
      <c r="X28" s="40">
        <v>93</v>
      </c>
      <c r="Y28" s="40">
        <v>81</v>
      </c>
      <c r="Z28" s="40">
        <v>67</v>
      </c>
      <c r="AA28" s="40">
        <v>71</v>
      </c>
      <c r="AB28" s="40">
        <v>97</v>
      </c>
      <c r="AC28" s="40">
        <v>85</v>
      </c>
    </row>
    <row r="29" spans="1:29" s="17" customFormat="1" ht="12.75" customHeight="1" x14ac:dyDescent="0.2">
      <c r="A29" s="42" t="s">
        <v>33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spans="1:29" s="17" customFormat="1" ht="12.75" customHeight="1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s="18" customFormat="1" ht="12.75" customHeight="1" x14ac:dyDescent="0.2">
      <c r="A31" s="46" t="s">
        <v>25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 s="16" customFormat="1" ht="12.75" customHeight="1" x14ac:dyDescent="0.2">
      <c r="A32" s="49" t="s">
        <v>24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s="19" customFormat="1" ht="12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spans="1:29" s="19" customFormat="1" ht="12.75" customHeight="1" x14ac:dyDescent="0.2">
      <c r="A34" s="50" t="s">
        <v>19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spans="1:29" s="19" customFormat="1" ht="25.5" customHeight="1" x14ac:dyDescent="0.2">
      <c r="A35" s="48" t="s">
        <v>29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s="19" customFormat="1" ht="12.75" customHeight="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2.75" customHeight="1" x14ac:dyDescent="0.2">
      <c r="A37" s="47" t="s">
        <v>12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s="19" customFormat="1" ht="12.75" customHeight="1" x14ac:dyDescent="0.2">
      <c r="A38" s="51" t="s">
        <v>15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s="19" customFormat="1" ht="12.75" customHeight="1" x14ac:dyDescent="0.2">
      <c r="A39" s="52" t="s">
        <v>17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</row>
    <row r="40" spans="1:29" s="19" customFormat="1" ht="12.75" customHeight="1" x14ac:dyDescent="0.2">
      <c r="A40" s="45" t="s">
        <v>18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s="19" customFormat="1" ht="12.75" customHeight="1" x14ac:dyDescent="0.2">
      <c r="A41" s="44" t="s">
        <v>27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2.75" customHeight="1" x14ac:dyDescent="0.2">
      <c r="A42" s="44" t="s">
        <v>26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2.75" customHeight="1" x14ac:dyDescent="0.2">
      <c r="A43" s="44" t="s">
        <v>28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spans="1:29" s="19" customFormat="1" ht="12.75" customHeight="1" x14ac:dyDescent="0.2">
      <c r="A44" s="44" t="s">
        <v>30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spans="1:29" s="19" customFormat="1" ht="12.75" customHeight="1" x14ac:dyDescent="0.2">
      <c r="A45" s="44" t="s">
        <v>32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spans="1:29" s="19" customFormat="1" ht="12.75" customHeight="1" x14ac:dyDescent="0.2">
      <c r="A46" s="51" t="s">
        <v>16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spans="1:29" s="19" customFormat="1" ht="12.75" customHeight="1" x14ac:dyDescent="0.2">
      <c r="A47" s="52" t="s">
        <v>17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</row>
    <row r="48" spans="1:29" s="19" customFormat="1" ht="12.75" customHeight="1" x14ac:dyDescent="0.2">
      <c r="A48" s="45" t="s">
        <v>18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ht="12.75" customHeight="1" x14ac:dyDescent="0.2">
      <c r="A49" s="44" t="s">
        <v>31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spans="1:29" ht="12.75" customHeight="1" x14ac:dyDescent="0.2">
      <c r="A50" s="44" t="s">
        <v>34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</sheetData>
  <mergeCells count="23">
    <mergeCell ref="A48:AC48"/>
    <mergeCell ref="A49:AC49"/>
    <mergeCell ref="A50:AC50"/>
    <mergeCell ref="A43:AC43"/>
    <mergeCell ref="A44:AC44"/>
    <mergeCell ref="A45:AC45"/>
    <mergeCell ref="A46:AC46"/>
    <mergeCell ref="A47:AC47"/>
    <mergeCell ref="A38:AC38"/>
    <mergeCell ref="A39:AC39"/>
    <mergeCell ref="A40:AC40"/>
    <mergeCell ref="A41:AC41"/>
    <mergeCell ref="A42:AC42"/>
    <mergeCell ref="A34:AC34"/>
    <mergeCell ref="A35:AC35"/>
    <mergeCell ref="A1:AC1"/>
    <mergeCell ref="A29:AC29"/>
    <mergeCell ref="A30:AC30"/>
    <mergeCell ref="A31:AC31"/>
    <mergeCell ref="A32:AC32"/>
    <mergeCell ref="A33:AC33"/>
    <mergeCell ref="A36:AC36"/>
    <mergeCell ref="A37:AC37"/>
  </mergeCells>
  <phoneticPr fontId="0" type="noConversion"/>
  <pageMargins left="0.5" right="0.5" top="0.5" bottom="0.5" header="0.25" footer="0.25"/>
  <pageSetup scale="63" firstPageNumber="4" orientation="landscape" useFirstPageNumber="1" horizontalDpi="4294967292" verticalDpi="300" r:id="rId1"/>
  <headerFooter alignWithMargins="0"/>
  <ignoredErrors>
    <ignoredError sqref="B27:D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2-39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Jie CTR (RITA)</dc:creator>
  <cp:lastModifiedBy>L. Nguyen</cp:lastModifiedBy>
  <cp:revision>0</cp:revision>
  <cp:lastPrinted>2017-02-08T20:34:02Z</cp:lastPrinted>
  <dcterms:created xsi:type="dcterms:W3CDTF">1980-01-01T04:00:00Z</dcterms:created>
  <dcterms:modified xsi:type="dcterms:W3CDTF">2017-02-08T20:34:10Z</dcterms:modified>
</cp:coreProperties>
</file>