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5535" yWindow="690" windowWidth="10920" windowHeight="11610" tabRatio="602"/>
  </bookViews>
  <sheets>
    <sheet name="1-24" sheetId="1" r:id="rId1"/>
  </sheets>
  <calcPr calcId="145621"/>
</workbook>
</file>

<file path=xl/calcChain.xml><?xml version="1.0" encoding="utf-8"?>
<calcChain xmlns="http://schemas.openxmlformats.org/spreadsheetml/2006/main">
  <c r="P7" i="1" l="1"/>
  <c r="P5" i="1" s="1"/>
  <c r="P6" i="1" s="1"/>
  <c r="P17" i="1"/>
  <c r="Q7" i="1"/>
  <c r="Q17" i="1"/>
  <c r="Q5" i="1" s="1"/>
  <c r="Q6" i="1" s="1"/>
  <c r="M7" i="1"/>
  <c r="M5" i="1" s="1"/>
  <c r="M6" i="1" s="1"/>
  <c r="M17" i="1"/>
  <c r="N7" i="1"/>
  <c r="N5" i="1" s="1"/>
  <c r="N6" i="1" s="1"/>
  <c r="N17" i="1"/>
  <c r="O7" i="1"/>
  <c r="O17" i="1"/>
  <c r="K7" i="1"/>
  <c r="K5" i="1" s="1"/>
  <c r="K6" i="1" s="1"/>
  <c r="K17" i="1"/>
  <c r="L7" i="1"/>
  <c r="L17" i="1"/>
  <c r="L5" i="1"/>
  <c r="L6" i="1" s="1"/>
  <c r="J7" i="1"/>
  <c r="J5" i="1" s="1"/>
  <c r="J6" i="1" s="1"/>
  <c r="J17" i="1"/>
  <c r="B5" i="1"/>
  <c r="B6" i="1" s="1"/>
  <c r="D24" i="1"/>
  <c r="Q18" i="1"/>
  <c r="P18" i="1"/>
  <c r="O18" i="1"/>
  <c r="N18" i="1"/>
  <c r="M18" i="1"/>
  <c r="L18" i="1"/>
  <c r="K18" i="1"/>
  <c r="J18" i="1"/>
  <c r="I18" i="1"/>
  <c r="H18" i="1"/>
  <c r="G18" i="1"/>
  <c r="I17" i="1"/>
  <c r="H17" i="1"/>
  <c r="G17" i="1"/>
  <c r="G10" i="1"/>
  <c r="G8" i="1" s="1"/>
  <c r="I9" i="1"/>
  <c r="I7" i="1" s="1"/>
  <c r="I5" i="1" s="1"/>
  <c r="I6" i="1" s="1"/>
  <c r="H9" i="1"/>
  <c r="G9" i="1"/>
  <c r="G7" i="1" s="1"/>
  <c r="G5" i="1" s="1"/>
  <c r="G6" i="1" s="1"/>
  <c r="Q8" i="1"/>
  <c r="P8" i="1"/>
  <c r="O8" i="1"/>
  <c r="N8" i="1"/>
  <c r="M8" i="1"/>
  <c r="L8" i="1"/>
  <c r="K8" i="1"/>
  <c r="J8" i="1"/>
  <c r="I8" i="1"/>
  <c r="H8" i="1"/>
  <c r="F8" i="1"/>
  <c r="E8" i="1"/>
  <c r="B8" i="1"/>
  <c r="H7" i="1"/>
  <c r="F7" i="1"/>
  <c r="F5" i="1" s="1"/>
  <c r="F6" i="1" s="1"/>
  <c r="E7" i="1"/>
  <c r="E5" i="1" s="1"/>
  <c r="E6" i="1" s="1"/>
  <c r="D5" i="1"/>
  <c r="D6" i="1" s="1"/>
  <c r="C5" i="1"/>
  <c r="C6" i="1" s="1"/>
  <c r="H5" i="1" l="1"/>
  <c r="H6" i="1" s="1"/>
  <c r="O5" i="1"/>
  <c r="O6" i="1" s="1"/>
</calcChain>
</file>

<file path=xl/sharedStrings.xml><?xml version="1.0" encoding="utf-8"?>
<sst xmlns="http://schemas.openxmlformats.org/spreadsheetml/2006/main" count="164" uniqueCount="42">
  <si>
    <t>World fleet</t>
  </si>
  <si>
    <t>U.S. fleet</t>
  </si>
  <si>
    <t>N</t>
  </si>
  <si>
    <t>Partial containerships</t>
  </si>
  <si>
    <t>DWT  (thousands)</t>
  </si>
  <si>
    <t xml:space="preserve">   DWT (thousands)</t>
  </si>
  <si>
    <t xml:space="preserve">NOTES </t>
  </si>
  <si>
    <t xml:space="preserve">SOURCES </t>
  </si>
  <si>
    <t>U.S. Percentage of the world  fleet</t>
  </si>
  <si>
    <t>Excludes non-merchant type and/or U.S. Navy-owned vessels currently in the National Defense Reserve Fleet.</t>
  </si>
  <si>
    <t>Freighters, total</t>
  </si>
  <si>
    <t xml:space="preserve">   Liquefied petroleum/natural gas ships</t>
  </si>
  <si>
    <t xml:space="preserve">Excludes ships operating exclusively on the Great Lakes and inland waterways and special types such as: channel ships, icebreakers, cable ships, and merchant ships owned by military forces.  </t>
  </si>
  <si>
    <r>
      <t xml:space="preserve">   DWT (thousands)</t>
    </r>
    <r>
      <rPr>
        <vertAlign val="superscript"/>
        <sz val="11"/>
        <rFont val="Arial Narrow"/>
        <family val="2"/>
      </rPr>
      <t>b</t>
    </r>
  </si>
  <si>
    <t>World fleet:</t>
  </si>
  <si>
    <t>All other categories:</t>
  </si>
  <si>
    <r>
      <t xml:space="preserve">1994: U.S. Department of Transportation, Maritime Administration, </t>
    </r>
    <r>
      <rPr>
        <i/>
        <sz val="9"/>
        <rFont val="Arial"/>
        <family val="2"/>
      </rPr>
      <t xml:space="preserve">Merchant Fleets of the World </t>
    </r>
    <r>
      <rPr>
        <sz val="9"/>
        <rFont val="Arial"/>
        <family val="2"/>
      </rPr>
      <t>(Washington, DC: Annual issues), and unpublished revisions.</t>
    </r>
  </si>
  <si>
    <t>Tankers, total</t>
  </si>
  <si>
    <t>Table 1-24:  Number and Size of the U.S. Flag Merchant Fleet and Its Share of the World Fleet</t>
  </si>
  <si>
    <t>1995-2009: U.S. Department of Transportation, Maritime Administration, personal communication as of June 2010 and September 2011.</t>
  </si>
  <si>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</si>
  <si>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t>General Cargo</t>
  </si>
  <si>
    <t>The vessel categories used for this report include the following types:</t>
  </si>
  <si>
    <t>Ro-Ro</t>
  </si>
  <si>
    <t>Container</t>
  </si>
  <si>
    <t>ITB, total</t>
  </si>
  <si>
    <r>
      <t xml:space="preserve">   Petroleum/chemical</t>
    </r>
    <r>
      <rPr>
        <vertAlign val="superscript"/>
        <sz val="11"/>
        <rFont val="Arial Narrow"/>
        <family val="2"/>
      </rPr>
      <t xml:space="preserve"> </t>
    </r>
    <r>
      <rPr>
        <sz val="11"/>
        <rFont val="Arial Narrow"/>
        <family val="2"/>
      </rPr>
      <t>ships</t>
    </r>
  </si>
  <si>
    <t>Dry  Bulk, total</t>
  </si>
  <si>
    <t>MARAD has recently reverted back to regarding the merchant fleet as vessels of 1,000 gross tons and greater. They will no longer publish the fleet using “10,000 DWT and greater” as a criterion. Therefore, this report is not comparable with the previous' issues.</t>
  </si>
  <si>
    <t>(Oceangoing Self-Propelled, Cargo-Carrying Vessels of 1,000 Gross Tons and Above)</t>
  </si>
  <si>
    <r>
      <t xml:space="preserve">   </t>
    </r>
    <r>
      <rPr>
        <b/>
        <i/>
        <sz val="9"/>
        <rFont val="Arial"/>
        <family val="2"/>
      </rPr>
      <t>Tankers</t>
    </r>
    <r>
      <rPr>
        <sz val="9"/>
        <rFont val="Arial"/>
        <family val="2"/>
      </rPr>
      <t>:  Petroleum Tankers, Chemical Carriers, LNG Carriers, LNG/LPG Carriers, LPG Carriers.</t>
    </r>
  </si>
  <si>
    <r>
      <t xml:space="preserve">   </t>
    </r>
    <r>
      <rPr>
        <b/>
        <i/>
        <sz val="9"/>
        <rFont val="Arial"/>
        <family val="2"/>
      </rPr>
      <t>Container</t>
    </r>
    <r>
      <rPr>
        <sz val="9"/>
        <rFont val="Arial"/>
        <family val="2"/>
      </rPr>
      <t>:  Fully Cellular Containerships.</t>
    </r>
  </si>
  <si>
    <r>
      <t xml:space="preserve">   </t>
    </r>
    <r>
      <rPr>
        <b/>
        <i/>
        <sz val="9"/>
        <rFont val="Arial"/>
        <family val="2"/>
      </rPr>
      <t>Dry Bulk</t>
    </r>
    <r>
      <rPr>
        <sz val="9"/>
        <rFont val="Arial"/>
        <family val="2"/>
      </rPr>
      <t>:  Bulk Vessels, Bulk Containerships, Cement Carriers, Wood Chip Carriers, Ore/Bulk/Oil Carriers, Bulk/Oil Carriers.</t>
    </r>
  </si>
  <si>
    <r>
      <t xml:space="preserve">   </t>
    </r>
    <r>
      <rPr>
        <b/>
        <i/>
        <sz val="9"/>
        <rFont val="Arial"/>
        <family val="2"/>
      </rPr>
      <t>Ro-Ro</t>
    </r>
    <r>
      <rPr>
        <sz val="9"/>
        <rFont val="Arial"/>
        <family val="2"/>
      </rPr>
      <t>:  Ro-Ro Vessels</t>
    </r>
    <r>
      <rPr>
        <b/>
        <sz val="9"/>
        <rFont val="Arial"/>
        <family val="2"/>
      </rPr>
      <t xml:space="preserve">, </t>
    </r>
    <r>
      <rPr>
        <sz val="9"/>
        <rFont val="Arial"/>
        <family val="2"/>
      </rPr>
      <t>Ro-Ro/Containerships, Vehicle Carriers.</t>
    </r>
  </si>
  <si>
    <r>
      <t xml:space="preserve">   </t>
    </r>
    <r>
      <rPr>
        <b/>
        <i/>
        <sz val="9"/>
        <rFont val="Arial"/>
        <family val="2"/>
      </rPr>
      <t>General Cargo</t>
    </r>
    <r>
      <rPr>
        <sz val="9"/>
        <rFont val="Arial"/>
        <family val="2"/>
      </rPr>
      <t>:  General Cargo Carriers, Partial Containerships, Refrigerated Ships.</t>
    </r>
  </si>
  <si>
    <r>
      <t xml:space="preserve"> </t>
    </r>
    <r>
      <rPr>
        <b/>
        <sz val="9"/>
        <rFont val="Arial"/>
        <family val="2"/>
      </rPr>
      <t xml:space="preserve">  </t>
    </r>
    <r>
      <rPr>
        <b/>
        <i/>
        <sz val="9"/>
        <rFont val="Arial"/>
        <family val="2"/>
      </rPr>
      <t>ITB</t>
    </r>
    <r>
      <rPr>
        <b/>
        <sz val="9"/>
        <rFont val="Arial"/>
        <family val="2"/>
      </rPr>
      <t>:</t>
    </r>
    <r>
      <rPr>
        <sz val="9"/>
        <rFont val="Arial"/>
        <family val="2"/>
      </rPr>
      <t xml:space="preserve"> Integrated Tug/Barge</t>
    </r>
  </si>
  <si>
    <r>
      <t xml:space="preserve">2010-13: U.S. Department of Transportation, Maritime Administration, Maritime Statistics, </t>
    </r>
    <r>
      <rPr>
        <i/>
        <sz val="9"/>
        <rFont val="Arial"/>
        <family val="2"/>
      </rPr>
      <t>Top 25 Flag of Registry</t>
    </r>
    <r>
      <rPr>
        <sz val="9"/>
        <rFont val="Arial"/>
        <family val="2"/>
      </rPr>
      <t>, available at: http://www.marad.dot.gov/library_landing_page/data_and_statistics/Data_and_Statistics.htm#Cruise%20Statistics as of Feb. 24, 2015.</t>
    </r>
  </si>
  <si>
    <t>All yearly counts are from January of that year.</t>
  </si>
  <si>
    <r>
      <t xml:space="preserve">2000-16: U.S. Department of Transportation, Maritime Administration, Maritime Statistics, </t>
    </r>
    <r>
      <rPr>
        <i/>
        <sz val="9"/>
        <rFont val="Arial"/>
        <family val="2"/>
      </rPr>
      <t>2000-2016 U.S. -Flag Privately-Owned Fleet Summary</t>
    </r>
    <r>
      <rPr>
        <sz val="9"/>
        <rFont val="Arial"/>
        <family val="2"/>
      </rPr>
      <t>, available at: http://www.marad.dot.gov/library_landing_page/data_and_statistics/Data_and_Statistics.htm#Cruise%20Statistics as of May 11, 2016.</t>
    </r>
  </si>
  <si>
    <r>
      <t xml:space="preserve">KEY: </t>
    </r>
    <r>
      <rPr>
        <sz val="9"/>
        <rFont val="Arial"/>
        <family val="2"/>
      </rPr>
      <t xml:space="preserve"> DWT = deadweight tons; N = data do not exist; RO/RO = roll-on/roll-off vessels.</t>
    </r>
  </si>
  <si>
    <t>2014: U.S. Department of Transportation, Maritime Administration, personal communication, August 16, 2016.</t>
  </si>
  <si>
    <t>2015-16: U.S. Department of Transportation, Maritime Administration, Fleet Statistics, available at: https://www.marad.dot.gov/resources/data-statistics/ as of Aug. 15,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</si>
</sst>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_)"/>
    <numFmt numFmtId="165" formatCode="#,##0_)"/>
    <numFmt numFmtId="166" formatCode="0.0"/>
    <numFmt numFmtId="167" formatCode="#,##0.0"/>
  </numFmts>
  <fonts count="23" x14ac:knownFonts="1">
    <font>
      <sz val="10"/>
      <name val="Arial"/>
    </font>
    <font>
      <sz val="11"/>
      <color theme="1"/>
      <name val="Calibri"/>
      <family val="2"/>
      <scheme val="minor"/>
    </font>
    <font>
      <sz val="10"/>
      <name val="Arial"/>
      <family val="2"/>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b/>
      <sz val="12"/>
      <name val="Arial"/>
      <family val="2"/>
    </font>
    <font>
      <b/>
      <sz val="10"/>
      <name val="Arial"/>
      <family val="2"/>
    </font>
    <font>
      <sz val="9"/>
      <name val="Arial"/>
      <family val="2"/>
    </font>
    <font>
      <sz val="8"/>
      <name val="Arial"/>
      <family val="2"/>
    </font>
    <font>
      <sz val="11"/>
      <name val="Arial Narrow"/>
      <family val="2"/>
    </font>
    <font>
      <b/>
      <sz val="11"/>
      <name val="Arial Narrow"/>
      <family val="2"/>
    </font>
    <font>
      <vertAlign val="superscript"/>
      <sz val="11"/>
      <name val="Arial Narrow"/>
      <family val="2"/>
    </font>
    <font>
      <b/>
      <sz val="9"/>
      <name val="Arial"/>
      <family val="2"/>
    </font>
    <font>
      <i/>
      <sz val="9"/>
      <name val="Arial"/>
      <family val="2"/>
    </font>
    <font>
      <b/>
      <i/>
      <sz val="9"/>
      <name val="Arial"/>
      <family val="2"/>
    </font>
    <font>
      <sz val="10"/>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right/>
      <top/>
      <bottom style="medium">
        <color indexed="64"/>
      </bottom>
      <diagonal/>
    </border>
    <border>
      <left/>
      <right/>
      <top style="thin">
        <color indexed="64"/>
      </top>
      <bottom/>
      <diagonal/>
    </border>
    <border>
      <left/>
      <right/>
      <top style="medium">
        <color indexed="64"/>
      </top>
      <bottom/>
      <diagonal/>
    </border>
  </borders>
  <cellStyleXfs count="40">
    <xf numFmtId="0" fontId="0" fillId="0" borderId="0"/>
    <xf numFmtId="43" fontId="2" fillId="0" borderId="0" applyFont="0" applyFill="0" applyBorder="0" applyAlignment="0" applyProtection="0"/>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0" fontId="6" fillId="0" borderId="0">
      <alignment horizontal="right"/>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3">
      <alignment horizontal="left" vertical="center"/>
    </xf>
    <xf numFmtId="0" fontId="10" fillId="0" borderId="0">
      <alignment horizontal="left" vertical="top"/>
    </xf>
    <xf numFmtId="0" fontId="7" fillId="0" borderId="0">
      <alignment horizontal="left"/>
    </xf>
    <xf numFmtId="0" fontId="11" fillId="0" borderId="0">
      <alignment horizontal="left"/>
    </xf>
    <xf numFmtId="0" fontId="3" fillId="0" borderId="0">
      <alignment horizontal="left"/>
    </xf>
    <xf numFmtId="0" fontId="10" fillId="0" borderId="0">
      <alignment horizontal="left" vertical="top"/>
    </xf>
    <xf numFmtId="0" fontId="11"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0" fontId="2" fillId="0" borderId="0"/>
    <xf numFmtId="43" fontId="2" fillId="0" borderId="0" applyFont="0" applyFill="0" applyBorder="0" applyAlignment="0" applyProtection="0"/>
    <xf numFmtId="0" fontId="2" fillId="0" borderId="0"/>
    <xf numFmtId="0" fontId="1" fillId="0" borderId="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0" fontId="2" fillId="0" borderId="0"/>
    <xf numFmtId="0" fontId="22" fillId="0" borderId="0"/>
    <xf numFmtId="0" fontId="2" fillId="0" borderId="0"/>
  </cellStyleXfs>
  <cellXfs count="39">
    <xf numFmtId="0" fontId="0" fillId="0" borderId="0" xfId="0"/>
    <xf numFmtId="0" fontId="13" fillId="0" borderId="0" xfId="0" applyFont="1" applyFill="1"/>
    <xf numFmtId="0" fontId="17" fillId="0" borderId="0" xfId="0" applyFont="1" applyFill="1" applyBorder="1" applyAlignment="1">
      <alignment horizontal="left"/>
    </xf>
    <xf numFmtId="3" fontId="17" fillId="0" borderId="0" xfId="0" applyNumberFormat="1" applyFont="1" applyFill="1" applyBorder="1" applyAlignment="1">
      <alignment horizontal="right"/>
    </xf>
    <xf numFmtId="0" fontId="17" fillId="0" borderId="0" xfId="0" applyFont="1" applyFill="1"/>
    <xf numFmtId="0" fontId="17" fillId="0" borderId="0" xfId="0" applyFont="1" applyFill="1" applyBorder="1" applyAlignment="1">
      <alignment horizontal="left" indent="1"/>
    </xf>
    <xf numFmtId="0" fontId="16" fillId="0" borderId="0" xfId="0" applyFont="1" applyFill="1" applyBorder="1" applyAlignment="1">
      <alignment horizontal="left"/>
    </xf>
    <xf numFmtId="3" fontId="16" fillId="0" borderId="0" xfId="0" applyNumberFormat="1" applyFont="1" applyFill="1" applyBorder="1" applyAlignment="1">
      <alignment horizontal="right"/>
    </xf>
    <xf numFmtId="3" fontId="16" fillId="0" borderId="0" xfId="2" applyNumberFormat="1" applyFont="1" applyFill="1" applyBorder="1" applyAlignment="1">
      <alignment horizontal="right"/>
    </xf>
    <xf numFmtId="0" fontId="14" fillId="0" borderId="0" xfId="0" applyFont="1" applyFill="1"/>
    <xf numFmtId="0" fontId="16" fillId="0" borderId="4" xfId="0" applyFont="1" applyFill="1" applyBorder="1" applyAlignment="1">
      <alignment horizontal="right"/>
    </xf>
    <xf numFmtId="0" fontId="16" fillId="0" borderId="0" xfId="0" applyFont="1" applyFill="1" applyBorder="1" applyAlignment="1">
      <alignment horizontal="left" indent="2"/>
    </xf>
    <xf numFmtId="3" fontId="16" fillId="0" borderId="5" xfId="0" applyNumberFormat="1" applyFont="1" applyFill="1" applyBorder="1" applyAlignment="1">
      <alignment horizontal="right"/>
    </xf>
    <xf numFmtId="0" fontId="16" fillId="0" borderId="5" xfId="0" applyFont="1" applyFill="1" applyBorder="1" applyAlignment="1">
      <alignment horizontal="left"/>
    </xf>
    <xf numFmtId="0" fontId="16" fillId="0" borderId="0" xfId="0" applyFont="1" applyFill="1" applyBorder="1" applyAlignment="1">
      <alignment horizontal="left" indent="1"/>
    </xf>
    <xf numFmtId="0" fontId="17" fillId="0" borderId="4" xfId="0" applyFont="1" applyFill="1" applyBorder="1" applyAlignment="1">
      <alignment horizontal="center"/>
    </xf>
    <xf numFmtId="3" fontId="17" fillId="0" borderId="6" xfId="0" applyNumberFormat="1" applyFont="1" applyFill="1" applyBorder="1" applyAlignment="1">
      <alignment horizontal="right"/>
    </xf>
    <xf numFmtId="3" fontId="17" fillId="0" borderId="6" xfId="1" applyNumberFormat="1" applyFont="1" applyFill="1" applyBorder="1"/>
    <xf numFmtId="3" fontId="17" fillId="0" borderId="0" xfId="2" applyNumberFormat="1" applyFont="1" applyFill="1" applyBorder="1" applyAlignment="1">
      <alignment horizontal="right"/>
    </xf>
    <xf numFmtId="0" fontId="17" fillId="0" borderId="4" xfId="0" applyNumberFormat="1" applyFont="1" applyFill="1" applyBorder="1" applyAlignment="1">
      <alignment horizontal="center"/>
    </xf>
    <xf numFmtId="3" fontId="16" fillId="0" borderId="0" xfId="0" applyNumberFormat="1" applyFont="1" applyFill="1" applyBorder="1"/>
    <xf numFmtId="3" fontId="16" fillId="0" borderId="0" xfId="0" applyNumberFormat="1" applyFont="1" applyFill="1"/>
    <xf numFmtId="3" fontId="16" fillId="0" borderId="5" xfId="0" applyNumberFormat="1" applyFont="1" applyFill="1" applyBorder="1"/>
    <xf numFmtId="3" fontId="17" fillId="0" borderId="0" xfId="0" applyNumberFormat="1" applyFont="1" applyFill="1"/>
    <xf numFmtId="3" fontId="17" fillId="0" borderId="0" xfId="0" applyNumberFormat="1" applyFont="1" applyFill="1" applyBorder="1" applyAlignment="1">
      <alignment horizontal="right" vertical="top"/>
    </xf>
    <xf numFmtId="0" fontId="14" fillId="0" borderId="0" xfId="0" applyFont="1" applyFill="1" applyAlignment="1">
      <alignment wrapText="1"/>
    </xf>
    <xf numFmtId="0" fontId="2" fillId="0" borderId="0" xfId="0" applyFont="1" applyFill="1"/>
    <xf numFmtId="167" fontId="17" fillId="0" borderId="0" xfId="0" applyNumberFormat="1" applyFont="1" applyFill="1" applyBorder="1" applyAlignment="1">
      <alignment horizontal="right"/>
    </xf>
    <xf numFmtId="166" fontId="17" fillId="0" borderId="0" xfId="0" applyNumberFormat="1" applyFont="1" applyFill="1" applyBorder="1" applyAlignment="1">
      <alignment horizontal="right"/>
    </xf>
    <xf numFmtId="0" fontId="2" fillId="0" borderId="0" xfId="0" applyFont="1" applyFill="1" applyBorder="1"/>
    <xf numFmtId="0" fontId="14" fillId="0" borderId="0" xfId="0" applyFont="1" applyFill="1" applyAlignment="1">
      <alignment horizontal="left" wrapText="1"/>
    </xf>
    <xf numFmtId="0" fontId="19" fillId="0" borderId="0" xfId="0" applyFont="1" applyFill="1" applyAlignment="1">
      <alignment horizontal="left" wrapText="1"/>
    </xf>
    <xf numFmtId="49" fontId="14" fillId="0" borderId="0" xfId="0" applyNumberFormat="1" applyFont="1" applyFill="1" applyAlignment="1">
      <alignment horizontal="left" wrapText="1"/>
    </xf>
    <xf numFmtId="0" fontId="14" fillId="0" borderId="0" xfId="0" applyFont="1" applyFill="1" applyAlignment="1">
      <alignment horizontal="left"/>
    </xf>
    <xf numFmtId="46" fontId="14" fillId="0" borderId="0" xfId="0" applyNumberFormat="1" applyFont="1" applyFill="1" applyAlignment="1">
      <alignment horizontal="left" wrapText="1"/>
    </xf>
    <xf numFmtId="0" fontId="19" fillId="0" borderId="7" xfId="0" applyFont="1" applyFill="1" applyBorder="1" applyAlignment="1">
      <alignment horizontal="left"/>
    </xf>
    <xf numFmtId="0" fontId="14" fillId="0" borderId="0" xfId="0" applyFont="1" applyFill="1" applyAlignment="1">
      <alignment horizontal="center"/>
    </xf>
    <xf numFmtId="2" fontId="12" fillId="0" borderId="5" xfId="0" applyNumberFormat="1" applyFont="1" applyFill="1" applyBorder="1" applyAlignment="1">
      <alignment horizontal="left" wrapText="1"/>
    </xf>
    <xf numFmtId="0" fontId="12" fillId="0" borderId="0" xfId="0" applyFont="1" applyFill="1" applyAlignment="1">
      <alignment horizontal="left" wrapText="1"/>
    </xf>
  </cellXfs>
  <cellStyles count="40">
    <cellStyle name="Comma" xfId="1" builtinId="3"/>
    <cellStyle name="Comma 2" xfId="31"/>
    <cellStyle name="Comma 2 2" xfId="34"/>
    <cellStyle name="Comma 2 2 2" xfId="35"/>
    <cellStyle name="Comma 2 2 3" xfId="36"/>
    <cellStyle name="Data" xfId="2"/>
    <cellStyle name="Data no deci" xfId="3"/>
    <cellStyle name="Data Superscript" xfId="4"/>
    <cellStyle name="Data_1-1A-Regular" xfId="5"/>
    <cellStyle name="Hed Side" xfId="6"/>
    <cellStyle name="Hed Side bold" xfId="7"/>
    <cellStyle name="Hed Side Indent" xfId="8"/>
    <cellStyle name="Hed Side Regular" xfId="9"/>
    <cellStyle name="Hed Side_1-1A-Regular" xfId="10"/>
    <cellStyle name="Hed Top" xfId="11"/>
    <cellStyle name="Normal" xfId="0" builtinId="0"/>
    <cellStyle name="Normal 2" xfId="30"/>
    <cellStyle name="Normal 2 2" xfId="32"/>
    <cellStyle name="Normal 2 2 2" xfId="37"/>
    <cellStyle name="Normal 2 2 3" xfId="38"/>
    <cellStyle name="Normal 2 3" xfId="39"/>
    <cellStyle name="Normal 3" xfId="33"/>
    <cellStyle name="Source Hed" xfId="12"/>
    <cellStyle name="Source Superscript" xfId="13"/>
    <cellStyle name="Source Text" xfId="14"/>
    <cellStyle name="State" xfId="15"/>
    <cellStyle name="Superscript" xfId="16"/>
    <cellStyle name="Table Data" xfId="17"/>
    <cellStyle name="Table Head Top" xfId="18"/>
    <cellStyle name="Table Hed Side" xfId="19"/>
    <cellStyle name="Table Title" xfId="20"/>
    <cellStyle name="Title Text" xfId="21"/>
    <cellStyle name="Title Text 1" xfId="22"/>
    <cellStyle name="Title Text 2" xfId="23"/>
    <cellStyle name="Title-1" xfId="24"/>
    <cellStyle name="Title-2" xfId="25"/>
    <cellStyle name="Title-3" xfId="26"/>
    <cellStyle name="Wrap" xfId="27"/>
    <cellStyle name="Wrap Bold" xfId="28"/>
    <cellStyle name="Wrap Title" xf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2"/>
  <sheetViews>
    <sheetView tabSelected="1" zoomScaleNormal="75" zoomScaleSheetLayoutView="100" workbookViewId="0">
      <selection sqref="A1:AH1"/>
    </sheetView>
  </sheetViews>
  <sheetFormatPr defaultRowHeight="12.75" x14ac:dyDescent="0.2"/>
  <cols>
    <col min="1" max="1" width="33.42578125" style="26" customWidth="1"/>
    <col min="2" max="34" width="6.7109375" style="26" customWidth="1"/>
    <col min="35" max="16384" width="9.140625" style="26"/>
  </cols>
  <sheetData>
    <row r="1" spans="1:34" ht="16.5" customHeight="1" x14ac:dyDescent="0.25">
      <c r="A1" s="38" t="s">
        <v>18</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4" ht="16.5" customHeight="1" thickBot="1" x14ac:dyDescent="0.3">
      <c r="A2" s="37" t="s">
        <v>29</v>
      </c>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row>
    <row r="3" spans="1:34" ht="16.5" customHeight="1" x14ac:dyDescent="0.3">
      <c r="A3" s="10"/>
      <c r="B3" s="15">
        <v>1960</v>
      </c>
      <c r="C3" s="15">
        <v>1965</v>
      </c>
      <c r="D3" s="15">
        <v>1970</v>
      </c>
      <c r="E3" s="15">
        <v>1975</v>
      </c>
      <c r="F3" s="15">
        <v>1980</v>
      </c>
      <c r="G3" s="15">
        <v>1985</v>
      </c>
      <c r="H3" s="15">
        <v>1990</v>
      </c>
      <c r="I3" s="15">
        <v>1991</v>
      </c>
      <c r="J3" s="15">
        <v>1992</v>
      </c>
      <c r="K3" s="15">
        <v>1993</v>
      </c>
      <c r="L3" s="15">
        <v>1994</v>
      </c>
      <c r="M3" s="15">
        <v>1995</v>
      </c>
      <c r="N3" s="15">
        <v>1996</v>
      </c>
      <c r="O3" s="15">
        <v>1997</v>
      </c>
      <c r="P3" s="15">
        <v>1998</v>
      </c>
      <c r="Q3" s="15">
        <v>1999</v>
      </c>
      <c r="R3" s="19">
        <v>2000</v>
      </c>
      <c r="S3" s="19">
        <v>2001</v>
      </c>
      <c r="T3" s="19">
        <v>2002</v>
      </c>
      <c r="U3" s="19">
        <v>2003</v>
      </c>
      <c r="V3" s="19">
        <v>2004</v>
      </c>
      <c r="W3" s="19">
        <v>2005</v>
      </c>
      <c r="X3" s="19">
        <v>2006</v>
      </c>
      <c r="Y3" s="19">
        <v>2007</v>
      </c>
      <c r="Z3" s="19">
        <v>2008</v>
      </c>
      <c r="AA3" s="19">
        <v>2009</v>
      </c>
      <c r="AB3" s="19">
        <v>2010</v>
      </c>
      <c r="AC3" s="15">
        <v>2011</v>
      </c>
      <c r="AD3" s="15">
        <v>2012</v>
      </c>
      <c r="AE3" s="15">
        <v>2013</v>
      </c>
      <c r="AF3" s="15">
        <v>2014</v>
      </c>
      <c r="AG3" s="15">
        <v>2015</v>
      </c>
      <c r="AH3" s="15">
        <v>2016</v>
      </c>
    </row>
    <row r="4" spans="1:34" ht="16.5" customHeight="1" x14ac:dyDescent="0.3">
      <c r="A4" s="2" t="s">
        <v>0</v>
      </c>
      <c r="B4" s="3">
        <v>17317</v>
      </c>
      <c r="C4" s="3">
        <v>18329</v>
      </c>
      <c r="D4" s="3">
        <v>19980</v>
      </c>
      <c r="E4" s="3">
        <v>22872</v>
      </c>
      <c r="F4" s="3">
        <v>24867</v>
      </c>
      <c r="G4" s="3">
        <v>25555</v>
      </c>
      <c r="H4" s="3">
        <v>23596</v>
      </c>
      <c r="I4" s="3">
        <v>23943</v>
      </c>
      <c r="J4" s="3">
        <v>23753</v>
      </c>
      <c r="K4" s="3">
        <v>24331</v>
      </c>
      <c r="L4" s="3">
        <v>25092</v>
      </c>
      <c r="M4" s="3">
        <v>25608</v>
      </c>
      <c r="N4" s="3">
        <v>26858</v>
      </c>
      <c r="O4" s="3">
        <v>27557</v>
      </c>
      <c r="P4" s="3">
        <v>27828</v>
      </c>
      <c r="Q4" s="3">
        <v>28259</v>
      </c>
      <c r="R4" s="3">
        <v>28318</v>
      </c>
      <c r="S4" s="3">
        <v>25847</v>
      </c>
      <c r="T4" s="3">
        <v>26782</v>
      </c>
      <c r="U4" s="3">
        <v>27694</v>
      </c>
      <c r="V4" s="16">
        <v>28988</v>
      </c>
      <c r="W4" s="17">
        <v>30071</v>
      </c>
      <c r="X4" s="3">
        <v>31507</v>
      </c>
      <c r="Y4" s="3">
        <v>33035</v>
      </c>
      <c r="Z4" s="3">
        <v>34750</v>
      </c>
      <c r="AA4" s="3">
        <v>34966</v>
      </c>
      <c r="AB4" s="3">
        <v>33586</v>
      </c>
      <c r="AC4" s="3">
        <v>34987</v>
      </c>
      <c r="AD4" s="3">
        <v>36000</v>
      </c>
      <c r="AE4" s="3">
        <v>36307</v>
      </c>
      <c r="AF4" s="3">
        <v>38496</v>
      </c>
      <c r="AG4" s="3">
        <v>40931</v>
      </c>
      <c r="AH4" s="3">
        <v>41674</v>
      </c>
    </row>
    <row r="5" spans="1:34" ht="16.5" customHeight="1" x14ac:dyDescent="0.3">
      <c r="A5" s="2" t="s">
        <v>1</v>
      </c>
      <c r="B5" s="3">
        <f>B7+B17+B23+B25</f>
        <v>2926</v>
      </c>
      <c r="C5" s="3">
        <f t="shared" ref="C5:Q5" si="0">C7+C17+C23+C25</f>
        <v>2376</v>
      </c>
      <c r="D5" s="3">
        <f t="shared" si="0"/>
        <v>1579</v>
      </c>
      <c r="E5" s="3">
        <f t="shared" si="0"/>
        <v>857</v>
      </c>
      <c r="F5" s="3">
        <f t="shared" si="0"/>
        <v>864</v>
      </c>
      <c r="G5" s="3">
        <f t="shared" si="0"/>
        <v>737</v>
      </c>
      <c r="H5" s="3">
        <f t="shared" si="0"/>
        <v>636</v>
      </c>
      <c r="I5" s="3">
        <f t="shared" si="0"/>
        <v>619</v>
      </c>
      <c r="J5" s="3">
        <f t="shared" si="0"/>
        <v>603</v>
      </c>
      <c r="K5" s="3">
        <f t="shared" si="0"/>
        <v>565</v>
      </c>
      <c r="L5" s="3">
        <f t="shared" si="0"/>
        <v>543</v>
      </c>
      <c r="M5" s="3">
        <f t="shared" si="0"/>
        <v>509</v>
      </c>
      <c r="N5" s="3">
        <f t="shared" si="0"/>
        <v>495</v>
      </c>
      <c r="O5" s="3">
        <f t="shared" si="0"/>
        <v>477</v>
      </c>
      <c r="P5" s="3">
        <f t="shared" si="0"/>
        <v>470</v>
      </c>
      <c r="Q5" s="3">
        <f t="shared" si="0"/>
        <v>463</v>
      </c>
      <c r="R5" s="3">
        <v>282</v>
      </c>
      <c r="S5" s="3">
        <v>274</v>
      </c>
      <c r="T5" s="3">
        <v>261</v>
      </c>
      <c r="U5" s="3">
        <v>246</v>
      </c>
      <c r="V5" s="3">
        <v>233</v>
      </c>
      <c r="W5" s="3">
        <v>231</v>
      </c>
      <c r="X5" s="3">
        <v>229</v>
      </c>
      <c r="Y5" s="3">
        <v>220</v>
      </c>
      <c r="Z5" s="3">
        <v>225</v>
      </c>
      <c r="AA5" s="3">
        <v>217</v>
      </c>
      <c r="AB5" s="3">
        <v>221</v>
      </c>
      <c r="AC5" s="3">
        <v>214</v>
      </c>
      <c r="AD5" s="3">
        <v>198</v>
      </c>
      <c r="AE5" s="3">
        <v>187</v>
      </c>
      <c r="AF5" s="3">
        <v>179</v>
      </c>
      <c r="AG5" s="3">
        <v>170</v>
      </c>
      <c r="AH5" s="3">
        <v>169</v>
      </c>
    </row>
    <row r="6" spans="1:34" ht="16.5" customHeight="1" x14ac:dyDescent="0.3">
      <c r="A6" s="2" t="s">
        <v>8</v>
      </c>
      <c r="B6" s="27">
        <f t="shared" ref="B6:Q6" si="1">B5/B4*100</f>
        <v>16.896691112779351</v>
      </c>
      <c r="C6" s="27">
        <f t="shared" si="1"/>
        <v>12.963063996944731</v>
      </c>
      <c r="D6" s="27">
        <f t="shared" si="1"/>
        <v>7.9029029029029028</v>
      </c>
      <c r="E6" s="27">
        <f t="shared" si="1"/>
        <v>3.7469394893319343</v>
      </c>
      <c r="F6" s="27">
        <f t="shared" si="1"/>
        <v>3.4744842562432141</v>
      </c>
      <c r="G6" s="27">
        <f t="shared" si="1"/>
        <v>2.8839757386030134</v>
      </c>
      <c r="H6" s="27">
        <f t="shared" si="1"/>
        <v>2.6953720969655874</v>
      </c>
      <c r="I6" s="27">
        <f t="shared" si="1"/>
        <v>2.5853067702460009</v>
      </c>
      <c r="J6" s="27">
        <f t="shared" si="1"/>
        <v>2.53862669978529</v>
      </c>
      <c r="K6" s="27">
        <f t="shared" si="1"/>
        <v>2.3221404792240352</v>
      </c>
      <c r="L6" s="27">
        <f t="shared" si="1"/>
        <v>2.1640363462458154</v>
      </c>
      <c r="M6" s="27">
        <f t="shared" si="1"/>
        <v>1.9876601062168073</v>
      </c>
      <c r="N6" s="27">
        <f t="shared" si="1"/>
        <v>1.843026286395115</v>
      </c>
      <c r="O6" s="27">
        <f t="shared" si="1"/>
        <v>1.7309576514134339</v>
      </c>
      <c r="P6" s="27">
        <f t="shared" si="1"/>
        <v>1.6889463849360358</v>
      </c>
      <c r="Q6" s="27">
        <f t="shared" si="1"/>
        <v>1.6384160798329734</v>
      </c>
      <c r="R6" s="28">
        <v>0.99583303905643061</v>
      </c>
      <c r="S6" s="28">
        <v>1.0600843424768831</v>
      </c>
      <c r="T6" s="28">
        <v>0.97453513553879478</v>
      </c>
      <c r="U6" s="28">
        <v>0.88827904961363469</v>
      </c>
      <c r="V6" s="28">
        <v>0.80378087484476346</v>
      </c>
      <c r="W6" s="28">
        <v>0.76818196933923044</v>
      </c>
      <c r="X6" s="28">
        <v>0.72682261084838284</v>
      </c>
      <c r="Y6" s="28">
        <v>0.6659603450885424</v>
      </c>
      <c r="Z6" s="28">
        <v>0.64748201438848918</v>
      </c>
      <c r="AA6" s="28">
        <v>0.62060287136075043</v>
      </c>
      <c r="AB6" s="28">
        <v>0.65801226701601856</v>
      </c>
      <c r="AC6" s="28">
        <v>0.61165575785291681</v>
      </c>
      <c r="AD6" s="28">
        <v>0.54999999999999993</v>
      </c>
      <c r="AE6" s="28">
        <v>0.51505219379183076</v>
      </c>
      <c r="AF6" s="28">
        <v>0.46498337489609315</v>
      </c>
      <c r="AG6" s="28">
        <v>0.41533312159487917</v>
      </c>
      <c r="AH6" s="28">
        <v>0.40552862696165476</v>
      </c>
    </row>
    <row r="7" spans="1:34" ht="16.5" customHeight="1" x14ac:dyDescent="0.3">
      <c r="A7" s="4" t="s">
        <v>10</v>
      </c>
      <c r="B7" s="3">
        <v>2138</v>
      </c>
      <c r="C7" s="3">
        <v>1747</v>
      </c>
      <c r="D7" s="3">
        <v>1076</v>
      </c>
      <c r="E7" s="3">
        <f>E9+E11+E13+E15</f>
        <v>511</v>
      </c>
      <c r="F7" s="3">
        <f t="shared" ref="F7:O8" si="2">F9+F11+F13+F15</f>
        <v>471</v>
      </c>
      <c r="G7" s="24">
        <f t="shared" si="2"/>
        <v>417</v>
      </c>
      <c r="H7" s="3">
        <f t="shared" si="2"/>
        <v>367</v>
      </c>
      <c r="I7" s="3">
        <f t="shared" si="2"/>
        <v>359</v>
      </c>
      <c r="J7" s="3">
        <f t="shared" si="2"/>
        <v>349</v>
      </c>
      <c r="K7" s="3">
        <f t="shared" si="2"/>
        <v>322</v>
      </c>
      <c r="L7" s="3">
        <f t="shared" si="2"/>
        <v>308</v>
      </c>
      <c r="M7" s="3">
        <f t="shared" si="2"/>
        <v>295</v>
      </c>
      <c r="N7" s="3">
        <f t="shared" si="2"/>
        <v>292</v>
      </c>
      <c r="O7" s="3">
        <f t="shared" si="2"/>
        <v>288</v>
      </c>
      <c r="P7" s="3">
        <f>P9+P11+P15</f>
        <v>289</v>
      </c>
      <c r="Q7" s="3">
        <f t="shared" ref="Q7:Q8" si="3">Q9+Q11+Q15</f>
        <v>284</v>
      </c>
      <c r="R7" s="3">
        <v>142</v>
      </c>
      <c r="S7" s="3">
        <v>140</v>
      </c>
      <c r="T7" s="3">
        <v>139</v>
      </c>
      <c r="U7" s="3">
        <v>136</v>
      </c>
      <c r="V7" s="3">
        <v>140</v>
      </c>
      <c r="W7" s="3">
        <v>141</v>
      </c>
      <c r="X7" s="3">
        <v>142</v>
      </c>
      <c r="Y7" s="3">
        <v>133</v>
      </c>
      <c r="Z7" s="3">
        <v>140</v>
      </c>
      <c r="AA7" s="3">
        <v>137</v>
      </c>
      <c r="AB7" s="3">
        <v>138</v>
      </c>
      <c r="AC7" s="3">
        <v>138</v>
      </c>
      <c r="AD7" s="3">
        <v>139</v>
      </c>
      <c r="AE7" s="3">
        <v>131</v>
      </c>
      <c r="AF7" s="3">
        <v>122</v>
      </c>
      <c r="AG7" s="3">
        <v>112</v>
      </c>
      <c r="AH7" s="3">
        <v>108</v>
      </c>
    </row>
    <row r="8" spans="1:34" s="1" customFormat="1" ht="16.5" customHeight="1" x14ac:dyDescent="0.3">
      <c r="A8" s="5" t="s">
        <v>4</v>
      </c>
      <c r="B8" s="3">
        <f>6168+15709</f>
        <v>21877</v>
      </c>
      <c r="C8" s="3">
        <v>18127</v>
      </c>
      <c r="D8" s="3">
        <v>11733</v>
      </c>
      <c r="E8" s="3">
        <f>E10+E12+E14+E16</f>
        <v>7051</v>
      </c>
      <c r="F8" s="3">
        <f>F10+F12+F14+F16</f>
        <v>6885</v>
      </c>
      <c r="G8" s="3">
        <f t="shared" si="2"/>
        <v>7353</v>
      </c>
      <c r="H8" s="3">
        <f t="shared" si="2"/>
        <v>7265</v>
      </c>
      <c r="I8" s="3">
        <f t="shared" si="2"/>
        <v>7156</v>
      </c>
      <c r="J8" s="3">
        <f t="shared" si="2"/>
        <v>7211</v>
      </c>
      <c r="K8" s="3">
        <f t="shared" si="2"/>
        <v>7040</v>
      </c>
      <c r="L8" s="3">
        <f t="shared" si="2"/>
        <v>6866</v>
      </c>
      <c r="M8" s="3">
        <f t="shared" si="2"/>
        <v>6517</v>
      </c>
      <c r="N8" s="3">
        <f t="shared" si="2"/>
        <v>6419</v>
      </c>
      <c r="O8" s="3">
        <f t="shared" si="2"/>
        <v>6458</v>
      </c>
      <c r="P8" s="3">
        <f>P10+P12+P16</f>
        <v>6732</v>
      </c>
      <c r="Q8" s="3">
        <f t="shared" si="3"/>
        <v>6696</v>
      </c>
      <c r="R8" s="3">
        <v>4406.3999999999996</v>
      </c>
      <c r="S8" s="3">
        <v>4333.97</v>
      </c>
      <c r="T8" s="3">
        <v>4247</v>
      </c>
      <c r="U8" s="3">
        <v>4240</v>
      </c>
      <c r="V8" s="3">
        <v>4323</v>
      </c>
      <c r="W8" s="3">
        <v>4605</v>
      </c>
      <c r="X8" s="3">
        <v>4432</v>
      </c>
      <c r="Y8" s="3">
        <v>4126</v>
      </c>
      <c r="Z8" s="3">
        <v>4435</v>
      </c>
      <c r="AA8" s="3">
        <v>4309.7939999999999</v>
      </c>
      <c r="AB8" s="3">
        <v>4584.0619999999999</v>
      </c>
      <c r="AC8" s="3">
        <v>4527.8720000000003</v>
      </c>
      <c r="AD8" s="3">
        <v>4528.2280000000001</v>
      </c>
      <c r="AE8" s="3">
        <v>4287.625</v>
      </c>
      <c r="AF8" s="3">
        <v>4140</v>
      </c>
      <c r="AG8" s="3">
        <v>3976.1909999999998</v>
      </c>
      <c r="AH8" s="3">
        <v>3754</v>
      </c>
    </row>
    <row r="9" spans="1:34" ht="16.5" customHeight="1" x14ac:dyDescent="0.3">
      <c r="A9" s="11" t="s">
        <v>21</v>
      </c>
      <c r="B9" s="8" t="s">
        <v>2</v>
      </c>
      <c r="C9" s="8" t="s">
        <v>2</v>
      </c>
      <c r="D9" s="8" t="s">
        <v>2</v>
      </c>
      <c r="E9" s="7">
        <v>356</v>
      </c>
      <c r="F9" s="7">
        <v>259</v>
      </c>
      <c r="G9" s="7">
        <f>188+21</f>
        <v>209</v>
      </c>
      <c r="H9" s="7">
        <f>147+19</f>
        <v>166</v>
      </c>
      <c r="I9" s="7">
        <f>146+19</f>
        <v>165</v>
      </c>
      <c r="J9" s="7">
        <v>182</v>
      </c>
      <c r="K9" s="7">
        <v>169</v>
      </c>
      <c r="L9" s="7">
        <v>152</v>
      </c>
      <c r="M9" s="7">
        <v>142</v>
      </c>
      <c r="N9" s="7">
        <v>146</v>
      </c>
      <c r="O9" s="7">
        <v>142</v>
      </c>
      <c r="P9" s="7">
        <v>140</v>
      </c>
      <c r="Q9" s="7">
        <v>137</v>
      </c>
      <c r="R9" s="7">
        <v>22</v>
      </c>
      <c r="S9" s="7">
        <v>23</v>
      </c>
      <c r="T9" s="7">
        <v>20</v>
      </c>
      <c r="U9" s="7">
        <v>18</v>
      </c>
      <c r="V9" s="7">
        <v>22</v>
      </c>
      <c r="W9" s="7">
        <v>17</v>
      </c>
      <c r="X9" s="7">
        <v>20</v>
      </c>
      <c r="Y9" s="7">
        <v>20</v>
      </c>
      <c r="Z9" s="7">
        <v>19</v>
      </c>
      <c r="AA9" s="21">
        <v>19</v>
      </c>
      <c r="AB9" s="21">
        <v>18</v>
      </c>
      <c r="AC9" s="7">
        <v>20</v>
      </c>
      <c r="AD9" s="21">
        <v>22</v>
      </c>
      <c r="AE9" s="21">
        <v>22</v>
      </c>
      <c r="AF9" s="21">
        <v>21</v>
      </c>
      <c r="AG9" s="21">
        <v>16</v>
      </c>
      <c r="AH9" s="21">
        <v>17</v>
      </c>
    </row>
    <row r="10" spans="1:34" ht="16.5" customHeight="1" x14ac:dyDescent="0.3">
      <c r="A10" s="11" t="s">
        <v>5</v>
      </c>
      <c r="B10" s="8" t="s">
        <v>2</v>
      </c>
      <c r="C10" s="8" t="s">
        <v>2</v>
      </c>
      <c r="D10" s="8" t="s">
        <v>2</v>
      </c>
      <c r="E10" s="7">
        <v>4640</v>
      </c>
      <c r="F10" s="7">
        <v>3329</v>
      </c>
      <c r="G10" s="7">
        <f>2187+793</f>
        <v>2980</v>
      </c>
      <c r="H10" s="7">
        <v>2605</v>
      </c>
      <c r="I10" s="7">
        <v>2592</v>
      </c>
      <c r="J10" s="7">
        <v>2973</v>
      </c>
      <c r="K10" s="7">
        <v>2913</v>
      </c>
      <c r="L10" s="7">
        <v>2677</v>
      </c>
      <c r="M10" s="7">
        <v>2472</v>
      </c>
      <c r="N10" s="7">
        <v>2467</v>
      </c>
      <c r="O10" s="7">
        <v>2420</v>
      </c>
      <c r="P10" s="7">
        <v>2400</v>
      </c>
      <c r="Q10" s="7">
        <v>2404</v>
      </c>
      <c r="R10" s="7">
        <v>555.4</v>
      </c>
      <c r="S10" s="7">
        <v>562.97</v>
      </c>
      <c r="T10" s="7">
        <v>411</v>
      </c>
      <c r="U10" s="7">
        <v>296</v>
      </c>
      <c r="V10" s="7">
        <v>335</v>
      </c>
      <c r="W10" s="7">
        <v>284</v>
      </c>
      <c r="X10" s="7">
        <v>297</v>
      </c>
      <c r="Y10" s="7">
        <v>297</v>
      </c>
      <c r="Z10" s="7">
        <v>250</v>
      </c>
      <c r="AA10" s="21">
        <v>229</v>
      </c>
      <c r="AB10" s="21">
        <v>174</v>
      </c>
      <c r="AC10" s="7">
        <v>191</v>
      </c>
      <c r="AD10" s="21">
        <v>224</v>
      </c>
      <c r="AE10" s="21">
        <v>239</v>
      </c>
      <c r="AF10" s="21">
        <v>231</v>
      </c>
      <c r="AG10" s="21">
        <v>161.33600000000001</v>
      </c>
      <c r="AH10" s="21">
        <v>179</v>
      </c>
    </row>
    <row r="11" spans="1:34" ht="16.5" customHeight="1" x14ac:dyDescent="0.3">
      <c r="A11" s="11" t="s">
        <v>24</v>
      </c>
      <c r="B11" s="8" t="s">
        <v>2</v>
      </c>
      <c r="C11" s="8" t="s">
        <v>2</v>
      </c>
      <c r="D11" s="8" t="s">
        <v>2</v>
      </c>
      <c r="E11" s="7">
        <v>109</v>
      </c>
      <c r="F11" s="7">
        <v>121</v>
      </c>
      <c r="G11" s="7">
        <v>104</v>
      </c>
      <c r="H11" s="7">
        <v>92</v>
      </c>
      <c r="I11" s="7">
        <v>92</v>
      </c>
      <c r="J11" s="7">
        <v>83</v>
      </c>
      <c r="K11" s="7">
        <v>87</v>
      </c>
      <c r="L11" s="7">
        <v>86</v>
      </c>
      <c r="M11" s="7">
        <v>81</v>
      </c>
      <c r="N11" s="7">
        <v>83</v>
      </c>
      <c r="O11" s="7">
        <v>85</v>
      </c>
      <c r="P11" s="7">
        <v>91</v>
      </c>
      <c r="Q11" s="7">
        <v>89</v>
      </c>
      <c r="R11" s="7">
        <v>81</v>
      </c>
      <c r="S11" s="7">
        <v>77</v>
      </c>
      <c r="T11" s="7">
        <v>79</v>
      </c>
      <c r="U11" s="7">
        <v>78</v>
      </c>
      <c r="V11" s="7">
        <v>75</v>
      </c>
      <c r="W11" s="7">
        <v>81</v>
      </c>
      <c r="X11" s="7">
        <v>73</v>
      </c>
      <c r="Y11" s="7">
        <v>70</v>
      </c>
      <c r="Z11" s="7">
        <v>78</v>
      </c>
      <c r="AA11" s="21">
        <v>76</v>
      </c>
      <c r="AB11" s="21">
        <v>80</v>
      </c>
      <c r="AC11" s="7">
        <v>79</v>
      </c>
      <c r="AD11" s="7">
        <v>80</v>
      </c>
      <c r="AE11" s="7">
        <v>75</v>
      </c>
      <c r="AF11" s="7">
        <v>69</v>
      </c>
      <c r="AG11" s="7">
        <v>67</v>
      </c>
      <c r="AH11" s="7">
        <v>63</v>
      </c>
    </row>
    <row r="12" spans="1:34" ht="16.5" customHeight="1" x14ac:dyDescent="0.3">
      <c r="A12" s="11" t="s">
        <v>5</v>
      </c>
      <c r="B12" s="8" t="s">
        <v>2</v>
      </c>
      <c r="C12" s="8" t="s">
        <v>2</v>
      </c>
      <c r="D12" s="8" t="s">
        <v>2</v>
      </c>
      <c r="E12" s="7">
        <v>1773</v>
      </c>
      <c r="F12" s="7">
        <v>2289</v>
      </c>
      <c r="G12" s="7">
        <v>2651</v>
      </c>
      <c r="H12" s="7">
        <v>2856</v>
      </c>
      <c r="I12" s="7">
        <v>2856</v>
      </c>
      <c r="J12" s="7">
        <v>2722</v>
      </c>
      <c r="K12" s="7">
        <v>2812</v>
      </c>
      <c r="L12" s="7">
        <v>2802</v>
      </c>
      <c r="M12" s="7">
        <v>2600</v>
      </c>
      <c r="N12" s="7">
        <v>2639</v>
      </c>
      <c r="O12" s="7">
        <v>2743</v>
      </c>
      <c r="P12" s="7">
        <v>3096</v>
      </c>
      <c r="Q12" s="7">
        <v>3056</v>
      </c>
      <c r="R12" s="7">
        <v>3004</v>
      </c>
      <c r="S12" s="7">
        <v>2932</v>
      </c>
      <c r="T12" s="7">
        <v>3019</v>
      </c>
      <c r="U12" s="7">
        <v>3124</v>
      </c>
      <c r="V12" s="7">
        <v>3104</v>
      </c>
      <c r="W12" s="7">
        <v>3428</v>
      </c>
      <c r="X12" s="7">
        <v>3106</v>
      </c>
      <c r="Y12" s="7">
        <v>2952</v>
      </c>
      <c r="Z12" s="7">
        <v>3306</v>
      </c>
      <c r="AA12" s="7">
        <v>3219</v>
      </c>
      <c r="AB12" s="7">
        <v>3596.3270000000002</v>
      </c>
      <c r="AC12" s="7">
        <v>3537.4580000000001</v>
      </c>
      <c r="AD12" s="7">
        <v>3553.636</v>
      </c>
      <c r="AE12" s="7">
        <v>3356.99</v>
      </c>
      <c r="AF12" s="7">
        <v>3257</v>
      </c>
      <c r="AG12" s="7">
        <v>3229.7489999999998</v>
      </c>
      <c r="AH12" s="7">
        <v>2998</v>
      </c>
    </row>
    <row r="13" spans="1:34" ht="16.5" customHeight="1" x14ac:dyDescent="0.3">
      <c r="A13" s="11" t="s">
        <v>3</v>
      </c>
      <c r="B13" s="8" t="s">
        <v>2</v>
      </c>
      <c r="C13" s="8" t="s">
        <v>2</v>
      </c>
      <c r="D13" s="8" t="s">
        <v>2</v>
      </c>
      <c r="E13" s="7">
        <v>37</v>
      </c>
      <c r="F13" s="7">
        <v>68</v>
      </c>
      <c r="G13" s="7">
        <v>63</v>
      </c>
      <c r="H13" s="7">
        <v>59</v>
      </c>
      <c r="I13" s="7">
        <v>52</v>
      </c>
      <c r="J13" s="7">
        <v>30</v>
      </c>
      <c r="K13" s="8">
        <v>3</v>
      </c>
      <c r="L13" s="8">
        <v>3</v>
      </c>
      <c r="M13" s="8">
        <v>3</v>
      </c>
      <c r="N13" s="8">
        <v>1</v>
      </c>
      <c r="O13" s="8">
        <v>1</v>
      </c>
      <c r="P13" s="8" t="s">
        <v>2</v>
      </c>
      <c r="Q13" s="8" t="s">
        <v>2</v>
      </c>
      <c r="R13" s="8" t="s">
        <v>2</v>
      </c>
      <c r="S13" s="8" t="s">
        <v>2</v>
      </c>
      <c r="T13" s="7" t="s">
        <v>2</v>
      </c>
      <c r="U13" s="7" t="s">
        <v>2</v>
      </c>
      <c r="V13" s="8" t="s">
        <v>2</v>
      </c>
      <c r="W13" s="8" t="s">
        <v>2</v>
      </c>
      <c r="X13" s="8" t="s">
        <v>2</v>
      </c>
      <c r="Y13" s="8" t="s">
        <v>2</v>
      </c>
      <c r="Z13" s="8" t="s">
        <v>2</v>
      </c>
      <c r="AA13" s="8" t="s">
        <v>2</v>
      </c>
      <c r="AB13" s="8" t="s">
        <v>2</v>
      </c>
      <c r="AC13" s="8" t="s">
        <v>2</v>
      </c>
      <c r="AD13" s="8" t="s">
        <v>2</v>
      </c>
      <c r="AE13" s="8" t="s">
        <v>2</v>
      </c>
      <c r="AF13" s="8" t="s">
        <v>2</v>
      </c>
      <c r="AG13" s="8" t="s">
        <v>2</v>
      </c>
      <c r="AH13" s="8" t="s">
        <v>2</v>
      </c>
    </row>
    <row r="14" spans="1:34" ht="16.5" customHeight="1" x14ac:dyDescent="0.3">
      <c r="A14" s="11" t="s">
        <v>5</v>
      </c>
      <c r="B14" s="8" t="s">
        <v>2</v>
      </c>
      <c r="C14" s="8" t="s">
        <v>2</v>
      </c>
      <c r="D14" s="8" t="s">
        <v>2</v>
      </c>
      <c r="E14" s="7">
        <v>510</v>
      </c>
      <c r="F14" s="7">
        <v>940</v>
      </c>
      <c r="G14" s="7">
        <v>904</v>
      </c>
      <c r="H14" s="7">
        <v>836</v>
      </c>
      <c r="I14" s="7">
        <v>741</v>
      </c>
      <c r="J14" s="7">
        <v>456</v>
      </c>
      <c r="K14" s="7">
        <v>57</v>
      </c>
      <c r="L14" s="7">
        <v>57</v>
      </c>
      <c r="M14" s="7">
        <v>57</v>
      </c>
      <c r="N14" s="7">
        <v>17</v>
      </c>
      <c r="O14" s="7">
        <v>17</v>
      </c>
      <c r="P14" s="7" t="s">
        <v>2</v>
      </c>
      <c r="Q14" s="7" t="s">
        <v>2</v>
      </c>
      <c r="R14" s="7" t="s">
        <v>2</v>
      </c>
      <c r="S14" s="7" t="s">
        <v>2</v>
      </c>
      <c r="T14" s="7" t="s">
        <v>2</v>
      </c>
      <c r="U14" s="7" t="s">
        <v>2</v>
      </c>
      <c r="V14" s="7" t="s">
        <v>2</v>
      </c>
      <c r="W14" s="7" t="s">
        <v>2</v>
      </c>
      <c r="X14" s="7" t="s">
        <v>2</v>
      </c>
      <c r="Y14" s="7" t="s">
        <v>2</v>
      </c>
      <c r="Z14" s="7" t="s">
        <v>2</v>
      </c>
      <c r="AA14" s="7" t="s">
        <v>2</v>
      </c>
      <c r="AB14" s="7" t="s">
        <v>2</v>
      </c>
      <c r="AC14" s="7" t="s">
        <v>2</v>
      </c>
      <c r="AD14" s="7" t="s">
        <v>2</v>
      </c>
      <c r="AE14" s="7" t="s">
        <v>2</v>
      </c>
      <c r="AF14" s="7" t="s">
        <v>2</v>
      </c>
      <c r="AG14" s="7" t="s">
        <v>2</v>
      </c>
      <c r="AH14" s="7" t="s">
        <v>2</v>
      </c>
    </row>
    <row r="15" spans="1:34" ht="16.5" customHeight="1" x14ac:dyDescent="0.3">
      <c r="A15" s="11" t="s">
        <v>23</v>
      </c>
      <c r="B15" s="8" t="s">
        <v>2</v>
      </c>
      <c r="C15" s="8" t="s">
        <v>2</v>
      </c>
      <c r="D15" s="8" t="s">
        <v>2</v>
      </c>
      <c r="E15" s="7">
        <v>9</v>
      </c>
      <c r="F15" s="7">
        <v>23</v>
      </c>
      <c r="G15" s="7">
        <v>41</v>
      </c>
      <c r="H15" s="7">
        <v>50</v>
      </c>
      <c r="I15" s="7">
        <v>50</v>
      </c>
      <c r="J15" s="7">
        <v>54</v>
      </c>
      <c r="K15" s="7">
        <v>63</v>
      </c>
      <c r="L15" s="7">
        <v>67</v>
      </c>
      <c r="M15" s="7">
        <v>69</v>
      </c>
      <c r="N15" s="7">
        <v>62</v>
      </c>
      <c r="O15" s="7">
        <v>60</v>
      </c>
      <c r="P15" s="7">
        <v>58</v>
      </c>
      <c r="Q15" s="7">
        <v>58</v>
      </c>
      <c r="R15" s="7">
        <v>39</v>
      </c>
      <c r="S15" s="7">
        <v>40</v>
      </c>
      <c r="T15" s="7">
        <v>40</v>
      </c>
      <c r="U15" s="7">
        <v>40</v>
      </c>
      <c r="V15" s="7">
        <v>43</v>
      </c>
      <c r="W15" s="7">
        <v>43</v>
      </c>
      <c r="X15" s="7">
        <v>49</v>
      </c>
      <c r="Y15" s="8">
        <v>43</v>
      </c>
      <c r="Z15" s="8">
        <v>43</v>
      </c>
      <c r="AA15" s="21">
        <v>42</v>
      </c>
      <c r="AB15" s="21">
        <v>40</v>
      </c>
      <c r="AC15" s="8">
        <v>39</v>
      </c>
      <c r="AD15" s="8">
        <v>37</v>
      </c>
      <c r="AE15" s="8">
        <v>34</v>
      </c>
      <c r="AF15" s="8">
        <v>32</v>
      </c>
      <c r="AG15" s="8">
        <v>29</v>
      </c>
      <c r="AH15" s="8">
        <v>28</v>
      </c>
    </row>
    <row r="16" spans="1:34" ht="16.5" customHeight="1" x14ac:dyDescent="0.3">
      <c r="A16" s="11" t="s">
        <v>5</v>
      </c>
      <c r="B16" s="8" t="s">
        <v>2</v>
      </c>
      <c r="C16" s="8" t="s">
        <v>2</v>
      </c>
      <c r="D16" s="8" t="s">
        <v>2</v>
      </c>
      <c r="E16" s="7">
        <v>128</v>
      </c>
      <c r="F16" s="7">
        <v>327</v>
      </c>
      <c r="G16" s="7">
        <v>818</v>
      </c>
      <c r="H16" s="7">
        <v>968</v>
      </c>
      <c r="I16" s="7">
        <v>967</v>
      </c>
      <c r="J16" s="7">
        <v>1060</v>
      </c>
      <c r="K16" s="7">
        <v>1258</v>
      </c>
      <c r="L16" s="7">
        <v>1330</v>
      </c>
      <c r="M16" s="7">
        <v>1388</v>
      </c>
      <c r="N16" s="7">
        <v>1296</v>
      </c>
      <c r="O16" s="7">
        <v>1278</v>
      </c>
      <c r="P16" s="7">
        <v>1236</v>
      </c>
      <c r="Q16" s="7">
        <v>1236</v>
      </c>
      <c r="R16" s="7">
        <v>847</v>
      </c>
      <c r="S16" s="7">
        <v>839</v>
      </c>
      <c r="T16" s="7">
        <v>817</v>
      </c>
      <c r="U16" s="7">
        <v>820</v>
      </c>
      <c r="V16" s="7">
        <v>884</v>
      </c>
      <c r="W16" s="7">
        <v>893</v>
      </c>
      <c r="X16" s="7">
        <v>1029</v>
      </c>
      <c r="Y16" s="7">
        <v>877</v>
      </c>
      <c r="Z16" s="7">
        <v>879</v>
      </c>
      <c r="AA16" s="21">
        <v>861.79399999999998</v>
      </c>
      <c r="AB16" s="21">
        <v>813.73500000000001</v>
      </c>
      <c r="AC16" s="7">
        <v>799.41399999999999</v>
      </c>
      <c r="AD16" s="21">
        <v>750.59199999999998</v>
      </c>
      <c r="AE16" s="21">
        <v>691.63499999999999</v>
      </c>
      <c r="AF16" s="21">
        <v>652</v>
      </c>
      <c r="AG16" s="21">
        <v>585.10599999999999</v>
      </c>
      <c r="AH16" s="21">
        <v>577</v>
      </c>
    </row>
    <row r="17" spans="1:34" ht="16.5" customHeight="1" x14ac:dyDescent="0.3">
      <c r="A17" s="2" t="s">
        <v>17</v>
      </c>
      <c r="B17" s="3">
        <v>422</v>
      </c>
      <c r="C17" s="3">
        <v>341</v>
      </c>
      <c r="D17" s="3">
        <v>294</v>
      </c>
      <c r="E17" s="3">
        <v>267</v>
      </c>
      <c r="F17" s="3">
        <v>308</v>
      </c>
      <c r="G17" s="3">
        <f t="shared" ref="G17:Q17" si="4">G19+G21</f>
        <v>258</v>
      </c>
      <c r="H17" s="3">
        <f t="shared" si="4"/>
        <v>233</v>
      </c>
      <c r="I17" s="3">
        <f t="shared" si="4"/>
        <v>226</v>
      </c>
      <c r="J17" s="3">
        <f t="shared" si="4"/>
        <v>220</v>
      </c>
      <c r="K17" s="3">
        <f t="shared" si="4"/>
        <v>210</v>
      </c>
      <c r="L17" s="3">
        <f t="shared" si="4"/>
        <v>200</v>
      </c>
      <c r="M17" s="3">
        <f t="shared" si="4"/>
        <v>181</v>
      </c>
      <c r="N17" s="3">
        <f t="shared" si="4"/>
        <v>173</v>
      </c>
      <c r="O17" s="3">
        <f t="shared" si="4"/>
        <v>161</v>
      </c>
      <c r="P17" s="3">
        <f t="shared" si="4"/>
        <v>154</v>
      </c>
      <c r="Q17" s="3">
        <f t="shared" si="4"/>
        <v>154</v>
      </c>
      <c r="R17" s="3">
        <v>117</v>
      </c>
      <c r="S17" s="3">
        <v>111</v>
      </c>
      <c r="T17" s="3">
        <v>96</v>
      </c>
      <c r="U17" s="3">
        <v>84</v>
      </c>
      <c r="V17" s="3">
        <v>67</v>
      </c>
      <c r="W17" s="3">
        <v>63</v>
      </c>
      <c r="X17" s="3">
        <v>63</v>
      </c>
      <c r="Y17" s="3">
        <v>63</v>
      </c>
      <c r="Z17" s="3">
        <v>61</v>
      </c>
      <c r="AA17" s="3">
        <v>59</v>
      </c>
      <c r="AB17" s="3">
        <v>62</v>
      </c>
      <c r="AC17" s="3">
        <v>60</v>
      </c>
      <c r="AD17" s="3">
        <v>49</v>
      </c>
      <c r="AE17" s="3">
        <v>48</v>
      </c>
      <c r="AF17" s="3">
        <v>49</v>
      </c>
      <c r="AG17" s="3">
        <v>50</v>
      </c>
      <c r="AH17" s="3">
        <v>53</v>
      </c>
    </row>
    <row r="18" spans="1:34" s="1" customFormat="1" ht="16.5" customHeight="1" x14ac:dyDescent="0.3">
      <c r="A18" s="2" t="s">
        <v>5</v>
      </c>
      <c r="B18" s="7">
        <v>7815</v>
      </c>
      <c r="C18" s="7">
        <v>7561</v>
      </c>
      <c r="D18" s="7">
        <v>7739</v>
      </c>
      <c r="E18" s="7">
        <v>9711</v>
      </c>
      <c r="F18" s="7">
        <v>16152</v>
      </c>
      <c r="G18" s="7">
        <f t="shared" ref="G18:Q18" si="5">SUM(G20,G22)</f>
        <v>15534</v>
      </c>
      <c r="H18" s="7">
        <f t="shared" si="5"/>
        <v>15641</v>
      </c>
      <c r="I18" s="7">
        <f t="shared" si="5"/>
        <v>14993</v>
      </c>
      <c r="J18" s="7">
        <f t="shared" si="5"/>
        <v>14180</v>
      </c>
      <c r="K18" s="7">
        <f t="shared" si="5"/>
        <v>13048</v>
      </c>
      <c r="L18" s="7">
        <f t="shared" si="5"/>
        <v>11945</v>
      </c>
      <c r="M18" s="7">
        <f t="shared" si="5"/>
        <v>11028</v>
      </c>
      <c r="N18" s="7">
        <f t="shared" si="5"/>
        <v>10378</v>
      </c>
      <c r="O18" s="7">
        <f t="shared" si="5"/>
        <v>9696</v>
      </c>
      <c r="P18" s="7">
        <f t="shared" si="5"/>
        <v>9289</v>
      </c>
      <c r="Q18" s="7">
        <f t="shared" si="5"/>
        <v>9373</v>
      </c>
      <c r="R18" s="7">
        <v>6854</v>
      </c>
      <c r="S18" s="7">
        <v>6385</v>
      </c>
      <c r="T18" s="7">
        <v>5379</v>
      </c>
      <c r="U18" s="7">
        <v>4558</v>
      </c>
      <c r="V18" s="7">
        <v>3655</v>
      </c>
      <c r="W18" s="7">
        <v>3655</v>
      </c>
      <c r="X18" s="7">
        <v>3984</v>
      </c>
      <c r="Y18" s="7">
        <v>4001</v>
      </c>
      <c r="Z18" s="7">
        <v>4028</v>
      </c>
      <c r="AA18" s="7">
        <v>3966</v>
      </c>
      <c r="AB18" s="7">
        <v>4104</v>
      </c>
      <c r="AC18" s="7">
        <v>4015.8249999999998</v>
      </c>
      <c r="AD18" s="7">
        <v>3326.2910000000002</v>
      </c>
      <c r="AE18" s="7">
        <v>3340.4749999999999</v>
      </c>
      <c r="AF18" s="7">
        <v>3386</v>
      </c>
      <c r="AG18" s="7">
        <v>3503.556</v>
      </c>
      <c r="AH18" s="7">
        <v>3768</v>
      </c>
    </row>
    <row r="19" spans="1:34" ht="16.5" customHeight="1" x14ac:dyDescent="0.3">
      <c r="A19" s="14" t="s">
        <v>26</v>
      </c>
      <c r="B19" s="7" t="s">
        <v>2</v>
      </c>
      <c r="C19" s="7" t="s">
        <v>2</v>
      </c>
      <c r="D19" s="7" t="s">
        <v>2</v>
      </c>
      <c r="E19" s="7" t="s">
        <v>2</v>
      </c>
      <c r="F19" s="7" t="s">
        <v>2</v>
      </c>
      <c r="G19" s="7">
        <v>244</v>
      </c>
      <c r="H19" s="7">
        <v>219</v>
      </c>
      <c r="I19" s="7">
        <v>212</v>
      </c>
      <c r="J19" s="7">
        <v>206</v>
      </c>
      <c r="K19" s="7">
        <v>196</v>
      </c>
      <c r="L19" s="7">
        <v>186</v>
      </c>
      <c r="M19" s="7">
        <v>167</v>
      </c>
      <c r="N19" s="7">
        <v>159</v>
      </c>
      <c r="O19" s="7">
        <v>148</v>
      </c>
      <c r="P19" s="7">
        <v>145</v>
      </c>
      <c r="Q19" s="7">
        <v>146</v>
      </c>
      <c r="R19" s="7">
        <v>117</v>
      </c>
      <c r="S19" s="7">
        <v>111</v>
      </c>
      <c r="T19" s="7">
        <v>96</v>
      </c>
      <c r="U19" s="7">
        <v>84</v>
      </c>
      <c r="V19" s="7">
        <v>67</v>
      </c>
      <c r="W19" s="7">
        <v>63</v>
      </c>
      <c r="X19" s="7">
        <v>63</v>
      </c>
      <c r="Y19" s="7">
        <v>63</v>
      </c>
      <c r="Z19" s="7">
        <v>61</v>
      </c>
      <c r="AA19" s="21">
        <v>59</v>
      </c>
      <c r="AB19" s="21">
        <v>62</v>
      </c>
      <c r="AC19" s="7">
        <v>60</v>
      </c>
      <c r="AD19" s="21">
        <v>49</v>
      </c>
      <c r="AE19" s="21">
        <v>48</v>
      </c>
      <c r="AF19" s="21">
        <v>49</v>
      </c>
      <c r="AG19" s="21">
        <v>50</v>
      </c>
      <c r="AH19" s="21">
        <v>53</v>
      </c>
    </row>
    <row r="20" spans="1:34" ht="16.5" customHeight="1" x14ac:dyDescent="0.3">
      <c r="A20" s="11" t="s">
        <v>13</v>
      </c>
      <c r="B20" s="7" t="s">
        <v>2</v>
      </c>
      <c r="C20" s="7" t="s">
        <v>2</v>
      </c>
      <c r="D20" s="7" t="s">
        <v>2</v>
      </c>
      <c r="E20" s="7" t="s">
        <v>2</v>
      </c>
      <c r="F20" s="7" t="s">
        <v>2</v>
      </c>
      <c r="G20" s="7">
        <v>14574</v>
      </c>
      <c r="H20" s="7">
        <v>14681</v>
      </c>
      <c r="I20" s="7">
        <v>14033</v>
      </c>
      <c r="J20" s="7">
        <v>13279</v>
      </c>
      <c r="K20" s="7">
        <v>12143</v>
      </c>
      <c r="L20" s="7">
        <v>11040</v>
      </c>
      <c r="M20" s="7">
        <v>10123</v>
      </c>
      <c r="N20" s="7">
        <v>9473</v>
      </c>
      <c r="O20" s="7">
        <v>8857</v>
      </c>
      <c r="P20" s="7">
        <v>8737</v>
      </c>
      <c r="Q20" s="7">
        <v>8845</v>
      </c>
      <c r="R20" s="7">
        <v>6854</v>
      </c>
      <c r="S20" s="7">
        <v>6385</v>
      </c>
      <c r="T20" s="7">
        <v>5379</v>
      </c>
      <c r="U20" s="7">
        <v>4558</v>
      </c>
      <c r="V20" s="7">
        <v>3655</v>
      </c>
      <c r="W20" s="7">
        <v>3655</v>
      </c>
      <c r="X20" s="7">
        <v>3984</v>
      </c>
      <c r="Y20" s="7">
        <v>4001</v>
      </c>
      <c r="Z20" s="7">
        <v>4028</v>
      </c>
      <c r="AA20" s="7">
        <v>3966</v>
      </c>
      <c r="AB20" s="7">
        <v>4104</v>
      </c>
      <c r="AC20" s="7">
        <v>4015.8249999999998</v>
      </c>
      <c r="AD20" s="7">
        <v>3326.2910000000002</v>
      </c>
      <c r="AE20" s="7">
        <v>3340.4749999999999</v>
      </c>
      <c r="AF20" s="7">
        <v>3386</v>
      </c>
      <c r="AG20" s="7">
        <v>3503.556</v>
      </c>
      <c r="AH20" s="7">
        <v>3768</v>
      </c>
    </row>
    <row r="21" spans="1:34" ht="16.5" customHeight="1" x14ac:dyDescent="0.3">
      <c r="A21" s="14" t="s">
        <v>11</v>
      </c>
      <c r="B21" s="7" t="s">
        <v>2</v>
      </c>
      <c r="C21" s="7" t="s">
        <v>2</v>
      </c>
      <c r="D21" s="7" t="s">
        <v>2</v>
      </c>
      <c r="E21" s="7" t="s">
        <v>2</v>
      </c>
      <c r="F21" s="7" t="s">
        <v>2</v>
      </c>
      <c r="G21" s="7">
        <v>14</v>
      </c>
      <c r="H21" s="7">
        <v>14</v>
      </c>
      <c r="I21" s="7">
        <v>14</v>
      </c>
      <c r="J21" s="7">
        <v>14</v>
      </c>
      <c r="K21" s="7">
        <v>14</v>
      </c>
      <c r="L21" s="7">
        <v>14</v>
      </c>
      <c r="M21" s="7">
        <v>14</v>
      </c>
      <c r="N21" s="7">
        <v>14</v>
      </c>
      <c r="O21" s="7">
        <v>13</v>
      </c>
      <c r="P21" s="7">
        <v>9</v>
      </c>
      <c r="Q21" s="7">
        <v>8</v>
      </c>
      <c r="R21" s="7" t="s">
        <v>2</v>
      </c>
      <c r="S21" s="7" t="s">
        <v>2</v>
      </c>
      <c r="T21" s="7" t="s">
        <v>2</v>
      </c>
      <c r="U21" s="7" t="s">
        <v>2</v>
      </c>
      <c r="V21" s="7" t="s">
        <v>2</v>
      </c>
      <c r="W21" s="7" t="s">
        <v>2</v>
      </c>
      <c r="X21" s="7" t="s">
        <v>2</v>
      </c>
      <c r="Y21" s="7" t="s">
        <v>2</v>
      </c>
      <c r="Z21" s="7" t="s">
        <v>2</v>
      </c>
      <c r="AA21" s="7" t="s">
        <v>2</v>
      </c>
      <c r="AB21" s="7" t="s">
        <v>2</v>
      </c>
      <c r="AC21" s="7" t="s">
        <v>2</v>
      </c>
      <c r="AD21" s="7" t="s">
        <v>2</v>
      </c>
      <c r="AE21" s="7" t="s">
        <v>2</v>
      </c>
      <c r="AF21" s="7" t="s">
        <v>2</v>
      </c>
      <c r="AG21" s="7" t="s">
        <v>2</v>
      </c>
      <c r="AH21" s="7" t="s">
        <v>2</v>
      </c>
    </row>
    <row r="22" spans="1:34" ht="16.5" customHeight="1" x14ac:dyDescent="0.3">
      <c r="A22" s="11" t="s">
        <v>5</v>
      </c>
      <c r="B22" s="7" t="s">
        <v>2</v>
      </c>
      <c r="C22" s="7" t="s">
        <v>2</v>
      </c>
      <c r="D22" s="7" t="s">
        <v>2</v>
      </c>
      <c r="E22" s="7" t="s">
        <v>2</v>
      </c>
      <c r="F22" s="7" t="s">
        <v>2</v>
      </c>
      <c r="G22" s="7">
        <v>960</v>
      </c>
      <c r="H22" s="7">
        <v>960</v>
      </c>
      <c r="I22" s="7">
        <v>960</v>
      </c>
      <c r="J22" s="7">
        <v>901</v>
      </c>
      <c r="K22" s="7">
        <v>905</v>
      </c>
      <c r="L22" s="7">
        <v>905</v>
      </c>
      <c r="M22" s="7">
        <v>905</v>
      </c>
      <c r="N22" s="7">
        <v>905</v>
      </c>
      <c r="O22" s="7">
        <v>839</v>
      </c>
      <c r="P22" s="7">
        <v>552</v>
      </c>
      <c r="Q22" s="7">
        <v>528</v>
      </c>
      <c r="R22" s="7" t="s">
        <v>2</v>
      </c>
      <c r="S22" s="7" t="s">
        <v>2</v>
      </c>
      <c r="T22" s="7" t="s">
        <v>2</v>
      </c>
      <c r="U22" s="7" t="s">
        <v>2</v>
      </c>
      <c r="V22" s="7" t="s">
        <v>2</v>
      </c>
      <c r="W22" s="7" t="s">
        <v>2</v>
      </c>
      <c r="X22" s="7" t="s">
        <v>2</v>
      </c>
      <c r="Y22" s="7" t="s">
        <v>2</v>
      </c>
      <c r="Z22" s="7" t="s">
        <v>2</v>
      </c>
      <c r="AA22" s="7" t="s">
        <v>2</v>
      </c>
      <c r="AB22" s="7" t="s">
        <v>2</v>
      </c>
      <c r="AC22" s="7" t="s">
        <v>2</v>
      </c>
      <c r="AD22" s="7" t="s">
        <v>2</v>
      </c>
      <c r="AE22" s="7" t="s">
        <v>2</v>
      </c>
      <c r="AF22" s="7" t="s">
        <v>2</v>
      </c>
      <c r="AG22" s="7" t="s">
        <v>2</v>
      </c>
      <c r="AH22" s="7" t="s">
        <v>2</v>
      </c>
    </row>
    <row r="23" spans="1:34" s="1" customFormat="1" ht="16.5" customHeight="1" x14ac:dyDescent="0.3">
      <c r="A23" s="2" t="s">
        <v>25</v>
      </c>
      <c r="B23" s="3">
        <v>309</v>
      </c>
      <c r="C23" s="3">
        <v>227</v>
      </c>
      <c r="D23" s="3">
        <v>171</v>
      </c>
      <c r="E23" s="3">
        <v>60</v>
      </c>
      <c r="F23" s="3">
        <v>65</v>
      </c>
      <c r="G23" s="3">
        <v>37</v>
      </c>
      <c r="H23" s="3">
        <v>10</v>
      </c>
      <c r="I23" s="3">
        <v>10</v>
      </c>
      <c r="J23" s="3">
        <v>11</v>
      </c>
      <c r="K23" s="3">
        <v>12</v>
      </c>
      <c r="L23" s="3">
        <v>13</v>
      </c>
      <c r="M23" s="3">
        <v>13</v>
      </c>
      <c r="N23" s="3">
        <v>15</v>
      </c>
      <c r="O23" s="3">
        <v>14</v>
      </c>
      <c r="P23" s="3">
        <v>12</v>
      </c>
      <c r="Q23" s="3">
        <v>11</v>
      </c>
      <c r="R23" s="3">
        <v>12</v>
      </c>
      <c r="S23" s="3">
        <v>12</v>
      </c>
      <c r="T23" s="3">
        <v>12</v>
      </c>
      <c r="U23" s="3">
        <v>12</v>
      </c>
      <c r="V23" s="3">
        <v>12</v>
      </c>
      <c r="W23" s="3">
        <v>12</v>
      </c>
      <c r="X23" s="3">
        <v>12</v>
      </c>
      <c r="Y23" s="3">
        <v>12</v>
      </c>
      <c r="Z23" s="3">
        <v>12</v>
      </c>
      <c r="AA23" s="23">
        <v>9</v>
      </c>
      <c r="AB23" s="23">
        <v>9</v>
      </c>
      <c r="AC23" s="3">
        <v>4</v>
      </c>
      <c r="AD23" s="3">
        <v>2</v>
      </c>
      <c r="AE23" s="3">
        <v>2</v>
      </c>
      <c r="AF23" s="3">
        <v>2</v>
      </c>
      <c r="AG23" s="3">
        <v>2</v>
      </c>
      <c r="AH23" s="3">
        <v>2</v>
      </c>
    </row>
    <row r="24" spans="1:34" s="1" customFormat="1" ht="16.5" customHeight="1" x14ac:dyDescent="0.3">
      <c r="A24" s="6" t="s">
        <v>5</v>
      </c>
      <c r="B24" s="7">
        <v>2070</v>
      </c>
      <c r="C24" s="7">
        <v>1488</v>
      </c>
      <c r="D24" s="7">
        <f>1070+37</f>
        <v>1107</v>
      </c>
      <c r="E24" s="7">
        <v>388</v>
      </c>
      <c r="F24" s="7">
        <v>446</v>
      </c>
      <c r="G24" s="7">
        <v>299</v>
      </c>
      <c r="H24" s="7">
        <v>91</v>
      </c>
      <c r="I24" s="7">
        <v>92</v>
      </c>
      <c r="J24" s="7">
        <v>97</v>
      </c>
      <c r="K24" s="7">
        <v>104</v>
      </c>
      <c r="L24" s="7">
        <v>115</v>
      </c>
      <c r="M24" s="7">
        <v>115</v>
      </c>
      <c r="N24" s="7">
        <v>139</v>
      </c>
      <c r="O24" s="7">
        <v>136</v>
      </c>
      <c r="P24" s="7">
        <v>116</v>
      </c>
      <c r="Q24" s="7">
        <v>99</v>
      </c>
      <c r="R24" s="20">
        <v>462.43400000000003</v>
      </c>
      <c r="S24" s="20">
        <v>462.43400000000003</v>
      </c>
      <c r="T24" s="20">
        <v>462.43400000000003</v>
      </c>
      <c r="U24" s="20">
        <v>462.43400000000003</v>
      </c>
      <c r="V24" s="20">
        <v>462.43400000000003</v>
      </c>
      <c r="W24" s="20">
        <v>462.43400000000003</v>
      </c>
      <c r="X24" s="20">
        <v>462.43400000000003</v>
      </c>
      <c r="Y24" s="20">
        <v>462.43400000000003</v>
      </c>
      <c r="Z24" s="20">
        <v>462.43400000000003</v>
      </c>
      <c r="AA24" s="20">
        <v>324.43400000000003</v>
      </c>
      <c r="AB24" s="20">
        <v>324.43400000000003</v>
      </c>
      <c r="AC24" s="20">
        <v>98.834000000000003</v>
      </c>
      <c r="AD24" s="20">
        <v>14.634</v>
      </c>
      <c r="AE24" s="20">
        <v>14.634</v>
      </c>
      <c r="AF24" s="20">
        <v>15</v>
      </c>
      <c r="AG24" s="20">
        <v>14.634</v>
      </c>
      <c r="AH24" s="20">
        <v>15</v>
      </c>
    </row>
    <row r="25" spans="1:34" s="1" customFormat="1" ht="16.5" customHeight="1" x14ac:dyDescent="0.3">
      <c r="A25" s="2" t="s">
        <v>27</v>
      </c>
      <c r="B25" s="3">
        <v>57</v>
      </c>
      <c r="C25" s="3">
        <v>61</v>
      </c>
      <c r="D25" s="3">
        <v>38</v>
      </c>
      <c r="E25" s="3">
        <v>19</v>
      </c>
      <c r="F25" s="3">
        <v>20</v>
      </c>
      <c r="G25" s="3">
        <v>25</v>
      </c>
      <c r="H25" s="3">
        <v>26</v>
      </c>
      <c r="I25" s="3">
        <v>24</v>
      </c>
      <c r="J25" s="3">
        <v>23</v>
      </c>
      <c r="K25" s="3">
        <v>21</v>
      </c>
      <c r="L25" s="3">
        <v>22</v>
      </c>
      <c r="M25" s="3">
        <v>20</v>
      </c>
      <c r="N25" s="3">
        <v>15</v>
      </c>
      <c r="O25" s="3">
        <v>14</v>
      </c>
      <c r="P25" s="3">
        <v>15</v>
      </c>
      <c r="Q25" s="3">
        <v>14</v>
      </c>
      <c r="R25" s="3">
        <v>11</v>
      </c>
      <c r="S25" s="3">
        <v>11</v>
      </c>
      <c r="T25" s="3">
        <v>14</v>
      </c>
      <c r="U25" s="3">
        <v>14</v>
      </c>
      <c r="V25" s="3">
        <v>14</v>
      </c>
      <c r="W25" s="3">
        <v>15</v>
      </c>
      <c r="X25" s="3">
        <v>12</v>
      </c>
      <c r="Y25" s="18">
        <v>12</v>
      </c>
      <c r="Z25" s="18">
        <v>12</v>
      </c>
      <c r="AA25" s="23">
        <v>12</v>
      </c>
      <c r="AB25" s="23">
        <v>12</v>
      </c>
      <c r="AC25" s="23">
        <v>12</v>
      </c>
      <c r="AD25" s="23">
        <v>8</v>
      </c>
      <c r="AE25" s="23">
        <v>6</v>
      </c>
      <c r="AF25" s="23">
        <v>6</v>
      </c>
      <c r="AG25" s="23">
        <v>6</v>
      </c>
      <c r="AH25" s="23">
        <v>6</v>
      </c>
    </row>
    <row r="26" spans="1:34" s="29" customFormat="1" ht="16.5" customHeight="1" thickBot="1" x14ac:dyDescent="0.35">
      <c r="A26" s="13" t="s">
        <v>5</v>
      </c>
      <c r="B26" s="12">
        <v>805</v>
      </c>
      <c r="C26" s="12">
        <v>1107</v>
      </c>
      <c r="D26" s="12">
        <v>767</v>
      </c>
      <c r="E26" s="12">
        <v>544</v>
      </c>
      <c r="F26" s="12">
        <v>607</v>
      </c>
      <c r="G26" s="12">
        <v>1152</v>
      </c>
      <c r="H26" s="12">
        <v>1270</v>
      </c>
      <c r="I26" s="12">
        <v>1014</v>
      </c>
      <c r="J26" s="12">
        <v>991</v>
      </c>
      <c r="K26" s="12">
        <v>949</v>
      </c>
      <c r="L26" s="12">
        <v>1042</v>
      </c>
      <c r="M26" s="12">
        <v>925</v>
      </c>
      <c r="N26" s="12">
        <v>575</v>
      </c>
      <c r="O26" s="12">
        <v>321</v>
      </c>
      <c r="P26" s="12">
        <v>604</v>
      </c>
      <c r="Q26" s="12">
        <v>579</v>
      </c>
      <c r="R26" s="12">
        <v>684.53599999999994</v>
      </c>
      <c r="S26" s="12">
        <v>684.53599999999994</v>
      </c>
      <c r="T26" s="12">
        <v>822.98199999999997</v>
      </c>
      <c r="U26" s="12">
        <v>822.98199999999997</v>
      </c>
      <c r="V26" s="12">
        <v>822.98199999999997</v>
      </c>
      <c r="W26" s="12">
        <v>874.79399999999998</v>
      </c>
      <c r="X26" s="12">
        <v>532.66999999999996</v>
      </c>
      <c r="Y26" s="12">
        <v>532.66999999999996</v>
      </c>
      <c r="Z26" s="12">
        <v>533.10699999999997</v>
      </c>
      <c r="AA26" s="12">
        <v>533.10699999999997</v>
      </c>
      <c r="AB26" s="12">
        <v>533.10699999999997</v>
      </c>
      <c r="AC26" s="12">
        <v>533.10699999999997</v>
      </c>
      <c r="AD26" s="22">
        <v>387.59699999999998</v>
      </c>
      <c r="AE26" s="22">
        <v>260.04500000000002</v>
      </c>
      <c r="AF26" s="22">
        <v>260</v>
      </c>
      <c r="AG26" s="22">
        <v>260.04500000000002</v>
      </c>
      <c r="AH26" s="22">
        <v>260</v>
      </c>
    </row>
    <row r="27" spans="1:34" ht="12.75" customHeight="1" x14ac:dyDescent="0.2">
      <c r="A27" s="35" t="s">
        <v>39</v>
      </c>
      <c r="B27" s="35"/>
      <c r="C27" s="35"/>
      <c r="D27" s="35"/>
      <c r="E27" s="35"/>
      <c r="F27" s="35"/>
      <c r="G27" s="35"/>
      <c r="H27" s="35"/>
      <c r="I27" s="35"/>
      <c r="J27" s="35"/>
      <c r="K27" s="35"/>
      <c r="L27" s="35"/>
      <c r="M27" s="35"/>
      <c r="N27" s="35"/>
      <c r="O27" s="35"/>
      <c r="P27" s="35"/>
      <c r="Q27" s="35"/>
      <c r="R27" s="35"/>
      <c r="S27" s="35"/>
      <c r="T27" s="35"/>
    </row>
    <row r="28" spans="1:34" ht="12.75" customHeight="1" x14ac:dyDescent="0.2">
      <c r="A28" s="36"/>
      <c r="B28" s="36"/>
      <c r="C28" s="36"/>
      <c r="D28" s="36"/>
      <c r="E28" s="36"/>
      <c r="F28" s="36"/>
      <c r="G28" s="36"/>
      <c r="H28" s="36"/>
      <c r="I28" s="36"/>
      <c r="J28" s="36"/>
      <c r="K28" s="36"/>
      <c r="L28" s="36"/>
      <c r="M28" s="36"/>
      <c r="N28" s="36"/>
      <c r="O28" s="36"/>
      <c r="P28" s="36"/>
      <c r="Q28" s="36"/>
      <c r="R28" s="36"/>
      <c r="S28" s="36"/>
      <c r="T28" s="36"/>
      <c r="U28" s="9"/>
      <c r="V28" s="9"/>
      <c r="W28" s="9"/>
      <c r="X28" s="9"/>
      <c r="Y28" s="9"/>
      <c r="Z28" s="9"/>
    </row>
    <row r="29" spans="1:34" ht="12.75" customHeight="1" x14ac:dyDescent="0.2">
      <c r="A29" s="31" t="s">
        <v>6</v>
      </c>
      <c r="B29" s="31"/>
      <c r="C29" s="31"/>
      <c r="D29" s="31"/>
      <c r="E29" s="31"/>
      <c r="F29" s="31"/>
      <c r="G29" s="31"/>
      <c r="H29" s="31"/>
      <c r="I29" s="31"/>
      <c r="J29" s="31"/>
      <c r="K29" s="31"/>
      <c r="L29" s="31"/>
      <c r="M29" s="31"/>
      <c r="N29" s="31"/>
      <c r="O29" s="31"/>
      <c r="P29" s="31"/>
      <c r="Q29" s="31"/>
      <c r="R29" s="31"/>
      <c r="S29" s="31"/>
      <c r="T29" s="31"/>
    </row>
    <row r="30" spans="1:34" ht="12.75" customHeight="1" x14ac:dyDescent="0.2">
      <c r="A30" s="33" t="s">
        <v>9</v>
      </c>
      <c r="B30" s="33"/>
      <c r="C30" s="33"/>
      <c r="D30" s="33"/>
      <c r="E30" s="33"/>
      <c r="F30" s="33"/>
      <c r="G30" s="33"/>
      <c r="H30" s="33"/>
      <c r="I30" s="33"/>
      <c r="J30" s="33"/>
      <c r="K30" s="33"/>
      <c r="L30" s="33"/>
      <c r="M30" s="33"/>
      <c r="N30" s="33"/>
      <c r="O30" s="33"/>
      <c r="P30" s="33"/>
      <c r="Q30" s="33"/>
      <c r="R30" s="33"/>
      <c r="S30" s="33"/>
      <c r="T30" s="33"/>
    </row>
    <row r="31" spans="1:34" ht="12.75" customHeight="1" x14ac:dyDescent="0.2">
      <c r="A31" s="30" t="s">
        <v>12</v>
      </c>
      <c r="B31" s="30"/>
      <c r="C31" s="30"/>
      <c r="D31" s="30"/>
      <c r="E31" s="30"/>
      <c r="F31" s="30"/>
      <c r="G31" s="30"/>
      <c r="H31" s="30"/>
      <c r="I31" s="30"/>
      <c r="J31" s="30"/>
      <c r="K31" s="30"/>
      <c r="L31" s="30"/>
      <c r="M31" s="30"/>
      <c r="N31" s="30"/>
      <c r="O31" s="30"/>
      <c r="P31" s="30"/>
      <c r="Q31" s="30"/>
      <c r="R31" s="30"/>
      <c r="S31" s="30"/>
      <c r="T31" s="30"/>
    </row>
    <row r="32" spans="1:34" ht="12.75" customHeight="1" x14ac:dyDescent="0.2">
      <c r="A32" s="30" t="s">
        <v>37</v>
      </c>
      <c r="B32" s="30"/>
      <c r="C32" s="30"/>
      <c r="D32" s="30"/>
      <c r="E32" s="30"/>
      <c r="F32" s="30"/>
      <c r="G32" s="30"/>
      <c r="H32" s="30"/>
      <c r="I32" s="30"/>
      <c r="J32" s="30"/>
      <c r="K32" s="30"/>
      <c r="L32" s="30"/>
      <c r="M32" s="30"/>
      <c r="N32" s="30"/>
      <c r="O32" s="30"/>
      <c r="P32" s="30"/>
      <c r="Q32" s="30"/>
      <c r="R32" s="30"/>
      <c r="S32" s="30"/>
      <c r="T32" s="30"/>
    </row>
    <row r="33" spans="1:20" ht="25.5" customHeight="1" x14ac:dyDescent="0.2">
      <c r="A33" s="30" t="s">
        <v>28</v>
      </c>
      <c r="B33" s="30"/>
      <c r="C33" s="30"/>
      <c r="D33" s="30"/>
      <c r="E33" s="30"/>
      <c r="F33" s="30"/>
      <c r="G33" s="30"/>
      <c r="H33" s="30"/>
      <c r="I33" s="30"/>
      <c r="J33" s="30"/>
      <c r="K33" s="30"/>
      <c r="L33" s="30"/>
      <c r="M33" s="30"/>
      <c r="N33" s="30"/>
      <c r="O33" s="30"/>
      <c r="P33" s="30"/>
      <c r="Q33" s="30"/>
      <c r="R33" s="30"/>
      <c r="S33" s="30"/>
      <c r="T33" s="30"/>
    </row>
    <row r="34" spans="1:20" ht="12.75" customHeight="1" x14ac:dyDescent="0.2">
      <c r="A34" s="33" t="s">
        <v>22</v>
      </c>
      <c r="B34" s="33"/>
      <c r="C34" s="33"/>
      <c r="D34" s="33"/>
      <c r="E34" s="33"/>
      <c r="F34" s="33"/>
      <c r="G34" s="33"/>
      <c r="H34" s="33"/>
      <c r="I34" s="33"/>
      <c r="J34" s="33"/>
      <c r="K34" s="33"/>
      <c r="L34" s="33"/>
      <c r="M34" s="33"/>
      <c r="N34" s="33"/>
      <c r="O34" s="33"/>
      <c r="P34" s="33"/>
      <c r="Q34" s="33"/>
      <c r="R34" s="33"/>
      <c r="S34" s="33"/>
      <c r="T34" s="33"/>
    </row>
    <row r="35" spans="1:20" ht="12.75" customHeight="1" x14ac:dyDescent="0.2">
      <c r="A35" s="33" t="s">
        <v>30</v>
      </c>
      <c r="B35" s="33"/>
      <c r="C35" s="33"/>
      <c r="D35" s="33"/>
      <c r="E35" s="33"/>
      <c r="F35" s="33"/>
      <c r="G35" s="33"/>
      <c r="H35" s="33"/>
      <c r="I35" s="33"/>
      <c r="J35" s="33"/>
      <c r="K35" s="33"/>
      <c r="L35" s="33"/>
      <c r="M35" s="33"/>
      <c r="N35" s="33"/>
      <c r="O35" s="33"/>
      <c r="P35" s="33"/>
      <c r="Q35" s="33"/>
      <c r="R35" s="33"/>
      <c r="S35" s="33"/>
      <c r="T35" s="33"/>
    </row>
    <row r="36" spans="1:20" s="9" customFormat="1" ht="12.75" customHeight="1" x14ac:dyDescent="0.2">
      <c r="A36" s="33" t="s">
        <v>31</v>
      </c>
      <c r="B36" s="33"/>
      <c r="C36" s="33"/>
      <c r="D36" s="33"/>
      <c r="E36" s="33"/>
      <c r="F36" s="33"/>
      <c r="G36" s="33"/>
      <c r="H36" s="33"/>
      <c r="I36" s="33"/>
      <c r="J36" s="33"/>
      <c r="K36" s="33"/>
      <c r="L36" s="33"/>
      <c r="M36" s="33"/>
      <c r="N36" s="33"/>
      <c r="O36" s="33"/>
      <c r="P36" s="33"/>
      <c r="Q36" s="33"/>
      <c r="R36" s="33"/>
      <c r="S36" s="33"/>
      <c r="T36" s="33"/>
    </row>
    <row r="37" spans="1:20" s="9" customFormat="1" ht="12.75" customHeight="1" x14ac:dyDescent="0.2">
      <c r="A37" s="33" t="s">
        <v>32</v>
      </c>
      <c r="B37" s="33"/>
      <c r="C37" s="33"/>
      <c r="D37" s="33"/>
      <c r="E37" s="33"/>
      <c r="F37" s="33"/>
      <c r="G37" s="33"/>
      <c r="H37" s="33"/>
      <c r="I37" s="33"/>
      <c r="J37" s="33"/>
      <c r="K37" s="33"/>
      <c r="L37" s="33"/>
      <c r="M37" s="33"/>
      <c r="N37" s="33"/>
      <c r="O37" s="33"/>
      <c r="P37" s="33"/>
      <c r="Q37" s="33"/>
      <c r="R37" s="33"/>
      <c r="S37" s="33"/>
      <c r="T37" s="33"/>
    </row>
    <row r="38" spans="1:20" ht="12.75" customHeight="1" x14ac:dyDescent="0.2">
      <c r="A38" s="33" t="s">
        <v>33</v>
      </c>
      <c r="B38" s="33"/>
      <c r="C38" s="33"/>
      <c r="D38" s="33"/>
      <c r="E38" s="33"/>
      <c r="F38" s="33"/>
      <c r="G38" s="33"/>
      <c r="H38" s="33"/>
      <c r="I38" s="33"/>
      <c r="J38" s="33"/>
      <c r="K38" s="33"/>
      <c r="L38" s="33"/>
      <c r="M38" s="33"/>
      <c r="N38" s="33"/>
      <c r="O38" s="33"/>
      <c r="P38" s="33"/>
      <c r="Q38" s="33"/>
      <c r="R38" s="33"/>
      <c r="S38" s="33"/>
      <c r="T38" s="33"/>
    </row>
    <row r="39" spans="1:20" ht="12.75" customHeight="1" x14ac:dyDescent="0.2">
      <c r="A39" s="33" t="s">
        <v>34</v>
      </c>
      <c r="B39" s="33"/>
      <c r="C39" s="33"/>
      <c r="D39" s="33"/>
      <c r="E39" s="33"/>
      <c r="F39" s="33"/>
      <c r="G39" s="33"/>
      <c r="H39" s="33"/>
      <c r="I39" s="33"/>
      <c r="J39" s="33"/>
      <c r="K39" s="33"/>
      <c r="L39" s="33"/>
      <c r="M39" s="33"/>
      <c r="N39" s="33"/>
      <c r="O39" s="33"/>
      <c r="P39" s="33"/>
      <c r="Q39" s="33"/>
      <c r="R39" s="33"/>
      <c r="S39" s="33"/>
      <c r="T39" s="33"/>
    </row>
    <row r="40" spans="1:20" ht="12.75" customHeight="1" x14ac:dyDescent="0.2">
      <c r="A40" s="33" t="s">
        <v>35</v>
      </c>
      <c r="B40" s="33"/>
      <c r="C40" s="33"/>
      <c r="D40" s="33"/>
      <c r="E40" s="33"/>
      <c r="F40" s="33"/>
      <c r="G40" s="33"/>
      <c r="H40" s="33"/>
      <c r="I40" s="33"/>
      <c r="J40" s="33"/>
      <c r="K40" s="33"/>
      <c r="L40" s="33"/>
      <c r="M40" s="33"/>
      <c r="N40" s="33"/>
      <c r="O40" s="33"/>
      <c r="P40" s="33"/>
      <c r="Q40" s="33"/>
      <c r="R40" s="33"/>
      <c r="S40" s="33"/>
      <c r="T40" s="33"/>
    </row>
    <row r="41" spans="1:20" ht="12.75" customHeight="1" x14ac:dyDescent="0.2">
      <c r="A41" s="30"/>
      <c r="B41" s="30"/>
      <c r="C41" s="30"/>
      <c r="D41" s="30"/>
      <c r="E41" s="30"/>
      <c r="F41" s="30"/>
      <c r="G41" s="30"/>
      <c r="H41" s="30"/>
      <c r="I41" s="30"/>
      <c r="J41" s="30"/>
      <c r="K41" s="30"/>
      <c r="L41" s="30"/>
      <c r="M41" s="30"/>
      <c r="N41" s="30"/>
      <c r="O41" s="30"/>
      <c r="P41" s="30"/>
      <c r="Q41" s="30"/>
      <c r="R41" s="30"/>
      <c r="S41" s="30"/>
      <c r="T41" s="30"/>
    </row>
    <row r="42" spans="1:20" ht="12.75" customHeight="1" x14ac:dyDescent="0.2">
      <c r="A42" s="31" t="s">
        <v>7</v>
      </c>
      <c r="B42" s="31"/>
      <c r="C42" s="31"/>
      <c r="D42" s="31"/>
      <c r="E42" s="31"/>
      <c r="F42" s="31"/>
      <c r="G42" s="31"/>
      <c r="H42" s="31"/>
      <c r="I42" s="31"/>
      <c r="J42" s="31"/>
      <c r="K42" s="31"/>
      <c r="L42" s="31"/>
      <c r="M42" s="31"/>
      <c r="N42" s="31"/>
      <c r="O42" s="31"/>
      <c r="P42" s="31"/>
      <c r="Q42" s="31"/>
      <c r="R42" s="31"/>
      <c r="S42" s="31"/>
      <c r="T42" s="31"/>
    </row>
    <row r="43" spans="1:20" ht="12.75" customHeight="1" x14ac:dyDescent="0.2">
      <c r="A43" s="31" t="s">
        <v>14</v>
      </c>
      <c r="B43" s="31"/>
      <c r="C43" s="31"/>
      <c r="D43" s="31"/>
      <c r="E43" s="31"/>
      <c r="F43" s="31"/>
      <c r="G43" s="31"/>
      <c r="H43" s="31"/>
      <c r="I43" s="31"/>
      <c r="J43" s="31"/>
      <c r="K43" s="31"/>
      <c r="L43" s="31"/>
      <c r="M43" s="31"/>
      <c r="N43" s="31"/>
      <c r="O43" s="31"/>
      <c r="P43" s="31"/>
      <c r="Q43" s="31"/>
      <c r="R43" s="31"/>
      <c r="S43" s="31"/>
      <c r="T43" s="31"/>
    </row>
    <row r="44" spans="1:20" ht="12.75" customHeight="1" x14ac:dyDescent="0.2">
      <c r="A44" s="32" t="s">
        <v>16</v>
      </c>
      <c r="B44" s="32"/>
      <c r="C44" s="32"/>
      <c r="D44" s="32"/>
      <c r="E44" s="32"/>
      <c r="F44" s="32"/>
      <c r="G44" s="32"/>
      <c r="H44" s="32"/>
      <c r="I44" s="32"/>
      <c r="J44" s="32"/>
      <c r="K44" s="32"/>
      <c r="L44" s="32"/>
      <c r="M44" s="32"/>
      <c r="N44" s="32"/>
      <c r="O44" s="32"/>
      <c r="P44" s="32"/>
      <c r="Q44" s="32"/>
      <c r="R44" s="32"/>
      <c r="S44" s="32"/>
      <c r="T44" s="32"/>
    </row>
    <row r="45" spans="1:20" ht="12.75" customHeight="1" x14ac:dyDescent="0.2">
      <c r="A45" s="33" t="s">
        <v>19</v>
      </c>
      <c r="B45" s="33"/>
      <c r="C45" s="33"/>
      <c r="D45" s="33"/>
      <c r="E45" s="33"/>
      <c r="F45" s="33"/>
      <c r="G45" s="33"/>
      <c r="H45" s="33"/>
      <c r="I45" s="33"/>
      <c r="J45" s="33"/>
      <c r="K45" s="33"/>
      <c r="L45" s="33"/>
      <c r="M45" s="33"/>
      <c r="N45" s="33"/>
      <c r="O45" s="33"/>
      <c r="P45" s="33"/>
      <c r="Q45" s="33"/>
      <c r="R45" s="33"/>
      <c r="S45" s="33"/>
      <c r="T45" s="33"/>
    </row>
    <row r="46" spans="1:20" ht="25.5" customHeight="1" x14ac:dyDescent="0.2">
      <c r="A46" s="30" t="s">
        <v>36</v>
      </c>
      <c r="B46" s="30"/>
      <c r="C46" s="30"/>
      <c r="D46" s="30"/>
      <c r="E46" s="30"/>
      <c r="F46" s="30"/>
      <c r="G46" s="30"/>
      <c r="H46" s="30"/>
      <c r="I46" s="30"/>
      <c r="J46" s="30"/>
      <c r="K46" s="30"/>
      <c r="L46" s="30"/>
      <c r="M46" s="30"/>
      <c r="N46" s="30"/>
      <c r="O46" s="30"/>
      <c r="P46" s="30"/>
      <c r="Q46" s="30"/>
      <c r="R46" s="30"/>
      <c r="S46" s="30"/>
      <c r="T46" s="30"/>
    </row>
    <row r="47" spans="1:20" ht="12.75" customHeight="1" x14ac:dyDescent="0.2">
      <c r="A47" s="34" t="s">
        <v>40</v>
      </c>
      <c r="B47" s="34"/>
      <c r="C47" s="34"/>
      <c r="D47" s="34"/>
      <c r="E47" s="34"/>
      <c r="F47" s="34"/>
      <c r="G47" s="34"/>
      <c r="H47" s="34"/>
      <c r="I47" s="34"/>
      <c r="J47" s="34"/>
      <c r="K47" s="34"/>
      <c r="L47" s="34"/>
      <c r="M47" s="34"/>
      <c r="N47" s="34"/>
      <c r="O47" s="34"/>
      <c r="P47" s="34"/>
      <c r="Q47" s="34"/>
      <c r="R47" s="34"/>
      <c r="S47" s="34"/>
      <c r="T47" s="34"/>
    </row>
    <row r="48" spans="1:20" ht="12.75" customHeight="1" x14ac:dyDescent="0.2">
      <c r="A48" s="30" t="s">
        <v>41</v>
      </c>
      <c r="B48" s="30"/>
      <c r="C48" s="30"/>
      <c r="D48" s="30"/>
      <c r="E48" s="30"/>
      <c r="F48" s="30"/>
      <c r="G48" s="30"/>
      <c r="H48" s="30"/>
      <c r="I48" s="30"/>
      <c r="J48" s="30"/>
      <c r="K48" s="30"/>
      <c r="L48" s="30"/>
      <c r="M48" s="30"/>
      <c r="N48" s="30"/>
      <c r="O48" s="30"/>
      <c r="P48" s="30"/>
      <c r="Q48" s="30"/>
      <c r="R48" s="30"/>
      <c r="S48" s="30"/>
      <c r="T48" s="30"/>
    </row>
    <row r="49" spans="1:20" ht="12.75" customHeight="1" x14ac:dyDescent="0.2">
      <c r="A49" s="31" t="s">
        <v>15</v>
      </c>
      <c r="B49" s="31"/>
      <c r="C49" s="31"/>
      <c r="D49" s="31"/>
      <c r="E49" s="31"/>
      <c r="F49" s="31"/>
      <c r="G49" s="31"/>
      <c r="H49" s="31"/>
      <c r="I49" s="31"/>
      <c r="J49" s="31"/>
      <c r="K49" s="31"/>
      <c r="L49" s="31"/>
      <c r="M49" s="31"/>
      <c r="N49" s="31"/>
      <c r="O49" s="31"/>
      <c r="P49" s="31"/>
      <c r="Q49" s="31"/>
      <c r="R49" s="31"/>
      <c r="S49" s="31"/>
      <c r="T49" s="31"/>
    </row>
    <row r="50" spans="1:20" ht="12.75" customHeight="1" x14ac:dyDescent="0.2">
      <c r="A50" s="32" t="s">
        <v>20</v>
      </c>
      <c r="B50" s="32"/>
      <c r="C50" s="32"/>
      <c r="D50" s="32"/>
      <c r="E50" s="32"/>
      <c r="F50" s="32"/>
      <c r="G50" s="32"/>
      <c r="H50" s="32"/>
      <c r="I50" s="32"/>
      <c r="J50" s="32"/>
      <c r="K50" s="32"/>
      <c r="L50" s="32"/>
      <c r="M50" s="32"/>
      <c r="N50" s="32"/>
      <c r="O50" s="32"/>
      <c r="P50" s="32"/>
      <c r="Q50" s="32"/>
      <c r="R50" s="32"/>
      <c r="S50" s="32"/>
      <c r="T50" s="32"/>
    </row>
    <row r="51" spans="1:20" ht="25.5" customHeight="1" x14ac:dyDescent="0.2">
      <c r="A51" s="30" t="s">
        <v>38</v>
      </c>
      <c r="B51" s="30"/>
      <c r="C51" s="30"/>
      <c r="D51" s="30"/>
      <c r="E51" s="30"/>
      <c r="F51" s="30"/>
      <c r="G51" s="30"/>
      <c r="H51" s="30"/>
      <c r="I51" s="30"/>
      <c r="J51" s="30"/>
      <c r="K51" s="30"/>
      <c r="L51" s="30"/>
      <c r="M51" s="30"/>
      <c r="N51" s="30"/>
      <c r="O51" s="30"/>
      <c r="P51" s="30"/>
      <c r="Q51" s="30"/>
      <c r="R51" s="30"/>
      <c r="S51" s="30"/>
      <c r="T51" s="30"/>
    </row>
    <row r="52" spans="1:20" ht="12.75" customHeight="1" x14ac:dyDescent="0.2">
      <c r="A52" s="25"/>
      <c r="B52" s="25"/>
      <c r="C52" s="25"/>
      <c r="D52" s="25"/>
      <c r="E52" s="25"/>
      <c r="F52" s="25"/>
      <c r="G52" s="25"/>
      <c r="H52" s="25"/>
      <c r="I52" s="25"/>
      <c r="J52" s="25"/>
      <c r="K52" s="25"/>
      <c r="L52" s="25"/>
      <c r="M52" s="25"/>
      <c r="N52" s="25"/>
      <c r="O52" s="25"/>
      <c r="P52" s="25"/>
      <c r="Q52" s="25"/>
      <c r="R52" s="25"/>
      <c r="S52" s="25"/>
      <c r="T52" s="25"/>
    </row>
  </sheetData>
  <mergeCells count="27">
    <mergeCell ref="A30:T30"/>
    <mergeCell ref="A31:T31"/>
    <mergeCell ref="A34:T34"/>
    <mergeCell ref="A35:T35"/>
    <mergeCell ref="A32:T32"/>
    <mergeCell ref="A33:T33"/>
    <mergeCell ref="A27:T27"/>
    <mergeCell ref="A28:T28"/>
    <mergeCell ref="A29:T29"/>
    <mergeCell ref="A2:AH2"/>
    <mergeCell ref="A1:AH1"/>
    <mergeCell ref="A36:T36"/>
    <mergeCell ref="A37:T37"/>
    <mergeCell ref="A38:T38"/>
    <mergeCell ref="A39:T39"/>
    <mergeCell ref="A40:T40"/>
    <mergeCell ref="A46:T46"/>
    <mergeCell ref="A51:T51"/>
    <mergeCell ref="A49:T49"/>
    <mergeCell ref="A50:T50"/>
    <mergeCell ref="A41:T41"/>
    <mergeCell ref="A42:T42"/>
    <mergeCell ref="A43:T43"/>
    <mergeCell ref="A44:T44"/>
    <mergeCell ref="A45:T45"/>
    <mergeCell ref="A47:T47"/>
    <mergeCell ref="A48:T48"/>
  </mergeCells>
  <phoneticPr fontId="15" type="noConversion"/>
  <pageMargins left="0.25" right="0.25" top="0.75" bottom="0.75" header="0.3" footer="0.3"/>
  <pageSetup scale="53"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1-24</vt:lpstr>
    </vt:vector>
  </TitlesOfParts>
  <Company>DTS-49</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L. Nguyen</cp:lastModifiedBy>
  <cp:lastPrinted>2016-10-07T13:44:50Z</cp:lastPrinted>
  <dcterms:created xsi:type="dcterms:W3CDTF">1999-02-11T13:23:54Z</dcterms:created>
  <dcterms:modified xsi:type="dcterms:W3CDTF">2016-10-07T13:44:57Z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-762328963</vt:i4>
  </property>
  <property fmtid="{D5CDD505-2E9C-101B-9397-08002B2CF9AE}" pid="3" name="_EmailSubject">
    <vt:lpwstr>NTS Table 1-23</vt:lpwstr>
  </property>
  <property fmtid="{D5CDD505-2E9C-101B-9397-08002B2CF9AE}" pid="4" name="_AuthorEmail">
    <vt:lpwstr>Long.Nguyen@dot.gov</vt:lpwstr>
  </property>
  <property fmtid="{D5CDD505-2E9C-101B-9397-08002B2CF9AE}" pid="5" name="_AuthorEmailDisplayName">
    <vt:lpwstr>Nguyen, Long &lt;RITA&gt;</vt:lpwstr>
  </property>
  <property fmtid="{D5CDD505-2E9C-101B-9397-08002B2CF9AE}" pid="6" name="_ReviewingToolsShownOnce">
    <vt:lpwstr/>
  </property>
</Properties>
</file>