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 Plots" sheetId="1" state="visible" r:id="rId2"/>
  </sheets>
  <definedNames>
    <definedName function="false" hidden="false" localSheetId="0" name="solver_adj" vbProcedure="false">'Data Plots'!$H$2,'Data Plots'!$J$2,'Data Plots'!$L$2</definedName>
    <definedName function="false" hidden="false" localSheetId="0" name="solver_cvg" vbProcedure="false">0.0001</definedName>
    <definedName function="false" hidden="false" localSheetId="0" name="solver_drv" vbProcedure="false">1</definedName>
    <definedName function="false" hidden="false" localSheetId="0" name="solver_eng" vbProcedure="false">1</definedName>
    <definedName function="false" hidden="false" localSheetId="0" name="solver_itr" vbProcedure="false">2147483647</definedName>
    <definedName function="false" hidden="false" localSheetId="0" name="solver_lin" vbProcedure="false">2</definedName>
    <definedName function="false" hidden="false" localSheetId="0" name="solver_mip" vbProcedure="false">2147483647</definedName>
    <definedName function="false" hidden="false" localSheetId="0" name="solver_mni" vbProcedure="false">30</definedName>
    <definedName function="false" hidden="false" localSheetId="0" name="solver_mrt" vbProcedure="false">0.075</definedName>
    <definedName function="false" hidden="false" localSheetId="0" name="solver_msl" vbProcedure="false">2</definedName>
    <definedName function="false" hidden="false" localSheetId="0" name="solver_neg" vbProcedure="false">2</definedName>
    <definedName function="false" hidden="false" localSheetId="0" name="solver_nod" vbProcedure="false">2147483647</definedName>
    <definedName function="false" hidden="false" localSheetId="0" name="solver_num" vbProcedure="false">0</definedName>
    <definedName function="false" hidden="false" localSheetId="0" name="solver_opt" vbProcedure="false">'data plots'!#ref!</definedName>
    <definedName function="false" hidden="false" localSheetId="0" name="solver_pre" vbProcedure="false">0.000001</definedName>
    <definedName function="false" hidden="false" localSheetId="0" name="solver_rbv" vbProcedure="false">1</definedName>
    <definedName function="false" hidden="false" localSheetId="0" name="solver_rlx" vbProcedure="false">2</definedName>
    <definedName function="false" hidden="false" localSheetId="0" name="solver_rsd" vbProcedure="false">0</definedName>
    <definedName function="false" hidden="false" localSheetId="0" name="solver_scl" vbProcedure="false">1</definedName>
    <definedName function="false" hidden="false" localSheetId="0" name="solver_sho" vbProcedure="false">2</definedName>
    <definedName function="false" hidden="false" localSheetId="0" name="solver_ssz" vbProcedure="false">100</definedName>
    <definedName function="false" hidden="false" localSheetId="0" name="solver_tim" vbProcedure="false">2147483647</definedName>
    <definedName function="false" hidden="false" localSheetId="0" name="solver_tol" vbProcedure="false">0.01</definedName>
    <definedName function="false" hidden="false" localSheetId="0" name="solver_typ" vbProcedure="false">2</definedName>
    <definedName function="false" hidden="false" localSheetId="0" name="solver_val" vbProcedure="false">0</definedName>
    <definedName function="false" hidden="false" localSheetId="0" name="solver_ver" vbProcedure="false">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<sst xmlns="http://schemas.openxmlformats.org/spreadsheetml/2006/main" count="18" uniqueCount="18">
  <si>
    <t xml:space="preserve">Sharp GP2D120 IR Sensor Data</t>
  </si>
  <si>
    <t xml:space="preserve">Linear Fit (1/(d + k))</t>
  </si>
  <si>
    <t xml:space="preserve">m</t>
  </si>
  <si>
    <t xml:space="preserve">b</t>
  </si>
  <si>
    <t xml:space="preserve">k</t>
  </si>
  <si>
    <t xml:space="preserve">Equation for your Code:</t>
  </si>
  <si>
    <t xml:space="preserve">Dist = 1/(m*V + b) - k</t>
  </si>
  <si>
    <t xml:space="preserve">Reference Voltage</t>
  </si>
  <si>
    <t xml:space="preserve">V</t>
  </si>
  <si>
    <t xml:space="preserve">Change m and b to minimize error</t>
  </si>
  <si>
    <t xml:space="preserve">Distance (cm)</t>
  </si>
  <si>
    <t xml:space="preserve">1/(d+k)</t>
  </si>
  <si>
    <t xml:space="preserve">ADC</t>
  </si>
  <si>
    <t xml:space="preserve">Voltage</t>
  </si>
  <si>
    <t xml:space="preserve">m*V +b</t>
  </si>
  <si>
    <t xml:space="preserve">d = 1/(m*V + b) - k</t>
  </si>
  <si>
    <t xml:space="preserve">Error</t>
  </si>
  <si>
    <t xml:space="preserve">Squared Error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</si>
</sst>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29"/>
    </font>
    <font>
      <b val="true"/>
      <sz val="18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29"/>
    </font>
    <font>
      <b val="true"/>
      <sz val="20"/>
      <color rgb="FFFF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6"/>
      <color rgb="FF000000"/>
      <name val="Calibri"/>
      <family val="2"/>
    </font>
    <font>
      <sz val="20"/>
      <color rgb="FF000000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EDEDED"/>
        <bgColor rgb="FFD9D9D9"/>
      </patternFill>
    </fill>
    <fill>
      <patternFill patternType="solid">
        <fgColor rgb="FFFFFF00"/>
        <bgColor rgb="FFFFFF00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2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4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5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6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5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7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8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9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8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0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1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IR Distance Measurements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"Measured Data"</c:f>
              <c:strCache>
                <c:ptCount val="1"/>
                <c:pt idx="0">
                  <c:v>Measured Data</c:v>
                </c:pt>
              </c:strCache>
            </c:strRef>
          </c:tx>
          <c:spPr>
            <a:solidFill>
              <a:srgbClr val="4472c4"/>
            </a:solidFill>
            <a:ln w="1260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Plots'!$A$8:$A$30</c:f>
              <c:numCache>
                <c:formatCode>General</c:formatCode>
                <c:ptCount val="2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10</c:v>
                </c:pt>
                <c:pt idx="14">
                  <c:v>12</c:v>
                </c:pt>
                <c:pt idx="15">
                  <c:v>14</c:v>
                </c:pt>
                <c:pt idx="16">
                  <c:v>16</c:v>
                </c:pt>
                <c:pt idx="17">
                  <c:v>18</c:v>
                </c:pt>
                <c:pt idx="18">
                  <c:v>20</c:v>
                </c:pt>
                <c:pt idx="19">
                  <c:v>25</c:v>
                </c:pt>
                <c:pt idx="20">
                  <c:v>30</c:v>
                </c:pt>
                <c:pt idx="21">
                  <c:v>35</c:v>
                </c:pt>
                <c:pt idx="22">
                  <c:v>40</c:v>
                </c:pt>
              </c:numCache>
            </c:numRef>
          </c:xVal>
          <c:yVal>
            <c:numRef>
              <c:f>'Data Plots'!$D$8:$D$30</c:f>
              <c:numCache>
                <c:formatCode>General</c:formatCode>
                <c:ptCount val="23"/>
                <c:pt idx="0">
                  <c:v>0.0244379276637341</c:v>
                </c:pt>
                <c:pt idx="1">
                  <c:v>1.31964809384164</c:v>
                </c:pt>
                <c:pt idx="2">
                  <c:v>1.67155425219941</c:v>
                </c:pt>
                <c:pt idx="3">
                  <c:v>2.24828934506354</c:v>
                </c:pt>
                <c:pt idx="4">
                  <c:v>2.83479960899316</c:v>
                </c:pt>
                <c:pt idx="5">
                  <c:v>2.69794721407625</c:v>
                </c:pt>
                <c:pt idx="6">
                  <c:v>2.49266862170088</c:v>
                </c:pt>
                <c:pt idx="7">
                  <c:v>2.27272727272727</c:v>
                </c:pt>
                <c:pt idx="8">
                  <c:v>2.0039100684262</c:v>
                </c:pt>
                <c:pt idx="9">
                  <c:v>1.73020527859238</c:v>
                </c:pt>
                <c:pt idx="10">
                  <c:v>1.51515151515152</c:v>
                </c:pt>
                <c:pt idx="11">
                  <c:v>1.36363636363636</c:v>
                </c:pt>
                <c:pt idx="12">
                  <c:v>1.27565982404692</c:v>
                </c:pt>
                <c:pt idx="13">
                  <c:v>1.1485826001955</c:v>
                </c:pt>
                <c:pt idx="14">
                  <c:v>1.02639296187683</c:v>
                </c:pt>
                <c:pt idx="15">
                  <c:v>0.918866080156403</c:v>
                </c:pt>
                <c:pt idx="16">
                  <c:v>0.855327468230694</c:v>
                </c:pt>
                <c:pt idx="17">
                  <c:v>0.806451612903226</c:v>
                </c:pt>
                <c:pt idx="18">
                  <c:v>0.782013685239492</c:v>
                </c:pt>
                <c:pt idx="19">
                  <c:v>0.752688172043011</c:v>
                </c:pt>
                <c:pt idx="20">
                  <c:v>0.806451612903226</c:v>
                </c:pt>
                <c:pt idx="21">
                  <c:v>0.796676441837732</c:v>
                </c:pt>
                <c:pt idx="22">
                  <c:v>0.855327468230694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"Calculated Data"</c:f>
              <c:strCache>
                <c:ptCount val="1"/>
                <c:pt idx="0">
                  <c:v>Calculated Data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Plots'!$F$9:$F$30</c:f>
              <c:numCache>
                <c:formatCode>General</c:formatCode>
                <c:ptCount val="22"/>
                <c:pt idx="0">
                  <c:v>8.19381833697797</c:v>
                </c:pt>
                <c:pt idx="1">
                  <c:v>5.98916723908037</c:v>
                </c:pt>
                <c:pt idx="2">
                  <c:v>4.03026304375066</c:v>
                </c:pt>
                <c:pt idx="3">
                  <c:v>2.92438484601524</c:v>
                </c:pt>
                <c:pt idx="4">
                  <c:v>3.13559847570357</c:v>
                </c:pt>
                <c:pt idx="5">
                  <c:v>3.50011355131745</c:v>
                </c:pt>
                <c:pt idx="6">
                  <c:v>3.97156775907883</c:v>
                </c:pt>
                <c:pt idx="7">
                  <c:v>4.70566374784924</c:v>
                </c:pt>
                <c:pt idx="8">
                  <c:v>5.72161637345139</c:v>
                </c:pt>
                <c:pt idx="9">
                  <c:v>6.82110435189518</c:v>
                </c:pt>
                <c:pt idx="10">
                  <c:v>7.84403815580286</c:v>
                </c:pt>
                <c:pt idx="11">
                  <c:v>8.572748486027</c:v>
                </c:pt>
                <c:pt idx="12">
                  <c:v>9.86910120639198</c:v>
                </c:pt>
                <c:pt idx="13">
                  <c:v>11.5009018837734</c:v>
                </c:pt>
                <c:pt idx="14">
                  <c:v>13.4088930539626</c:v>
                </c:pt>
                <c:pt idx="15">
                  <c:v>14.8399144536419</c:v>
                </c:pt>
                <c:pt idx="16">
                  <c:v>16.1517051705171</c:v>
                </c:pt>
                <c:pt idx="17">
                  <c:v>16.8931610254983</c:v>
                </c:pt>
                <c:pt idx="18">
                  <c:v>17.8727089220832</c:v>
                </c:pt>
                <c:pt idx="19">
                  <c:v>16.1517051705171</c:v>
                </c:pt>
                <c:pt idx="20">
                  <c:v>16.4407465165949</c:v>
                </c:pt>
                <c:pt idx="21">
                  <c:v>14.8399144536419</c:v>
                </c:pt>
              </c:numCache>
            </c:numRef>
          </c:xVal>
          <c:yVal>
            <c:numRef>
              <c:f>'Data Plots'!$D$9:$D$30</c:f>
              <c:numCache>
                <c:formatCode>General</c:formatCode>
                <c:ptCount val="22"/>
                <c:pt idx="0">
                  <c:v>1.31964809384164</c:v>
                </c:pt>
                <c:pt idx="1">
                  <c:v>1.67155425219941</c:v>
                </c:pt>
                <c:pt idx="2">
                  <c:v>2.24828934506354</c:v>
                </c:pt>
                <c:pt idx="3">
                  <c:v>2.83479960899316</c:v>
                </c:pt>
                <c:pt idx="4">
                  <c:v>2.69794721407625</c:v>
                </c:pt>
                <c:pt idx="5">
                  <c:v>2.49266862170088</c:v>
                </c:pt>
                <c:pt idx="6">
                  <c:v>2.27272727272727</c:v>
                </c:pt>
                <c:pt idx="7">
                  <c:v>2.0039100684262</c:v>
                </c:pt>
                <c:pt idx="8">
                  <c:v>1.73020527859238</c:v>
                </c:pt>
                <c:pt idx="9">
                  <c:v>1.51515151515152</c:v>
                </c:pt>
                <c:pt idx="10">
                  <c:v>1.36363636363636</c:v>
                </c:pt>
                <c:pt idx="11">
                  <c:v>1.27565982404692</c:v>
                </c:pt>
                <c:pt idx="12">
                  <c:v>1.1485826001955</c:v>
                </c:pt>
                <c:pt idx="13">
                  <c:v>1.02639296187683</c:v>
                </c:pt>
                <c:pt idx="14">
                  <c:v>0.918866080156403</c:v>
                </c:pt>
                <c:pt idx="15">
                  <c:v>0.855327468230694</c:v>
                </c:pt>
                <c:pt idx="16">
                  <c:v>0.806451612903226</c:v>
                </c:pt>
                <c:pt idx="17">
                  <c:v>0.782013685239492</c:v>
                </c:pt>
                <c:pt idx="18">
                  <c:v>0.752688172043011</c:v>
                </c:pt>
                <c:pt idx="19">
                  <c:v>0.806451612903226</c:v>
                </c:pt>
                <c:pt idx="20">
                  <c:v>0.796676441837732</c:v>
                </c:pt>
                <c:pt idx="21">
                  <c:v>0.855327468230694</c:v>
                </c:pt>
              </c:numCache>
            </c:numRef>
          </c:yVal>
          <c:smooth val="0"/>
        </c:ser>
        <c:axId val="41308612"/>
        <c:axId val="86575632"/>
      </c:scatterChart>
      <c:valAx>
        <c:axId val="4130861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Distance (cm)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575632"/>
        <c:crosses val="autoZero"/>
        <c:crossBetween val="midCat"/>
      </c:valAx>
      <c:valAx>
        <c:axId val="86575632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Voltage (V)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130861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6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en-US" sz="1800" spc="-1" strike="noStrike">
                <a:solidFill>
                  <a:srgbClr val="000000"/>
                </a:solidFill>
                <a:latin typeface="Calibri"/>
              </a:rPr>
              <a:t>Linear Fit (1/(d+k))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4472c4"/>
            </a:solidFill>
            <a:ln w="31680">
              <a:solidFill>
                <a:srgbClr val="4472c4"/>
              </a:solidFill>
              <a:round/>
            </a:ln>
          </c:spPr>
          <c:marker>
            <c:symbol val="squar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'Data Plots'!$D$10:$D$30</c:f>
              <c:numCache>
                <c:formatCode>General</c:formatCode>
                <c:ptCount val="21"/>
                <c:pt idx="0">
                  <c:v>1.67155425219941</c:v>
                </c:pt>
                <c:pt idx="1">
                  <c:v>2.24828934506354</c:v>
                </c:pt>
                <c:pt idx="2">
                  <c:v>2.83479960899316</c:v>
                </c:pt>
                <c:pt idx="3">
                  <c:v>2.69794721407625</c:v>
                </c:pt>
                <c:pt idx="4">
                  <c:v>2.49266862170088</c:v>
                </c:pt>
                <c:pt idx="5">
                  <c:v>2.27272727272727</c:v>
                </c:pt>
                <c:pt idx="6">
                  <c:v>2.0039100684262</c:v>
                </c:pt>
                <c:pt idx="7">
                  <c:v>1.73020527859238</c:v>
                </c:pt>
                <c:pt idx="8">
                  <c:v>1.51515151515152</c:v>
                </c:pt>
                <c:pt idx="9">
                  <c:v>1.36363636363636</c:v>
                </c:pt>
                <c:pt idx="10">
                  <c:v>1.27565982404692</c:v>
                </c:pt>
                <c:pt idx="11">
                  <c:v>1.1485826001955</c:v>
                </c:pt>
                <c:pt idx="12">
                  <c:v>1.02639296187683</c:v>
                </c:pt>
                <c:pt idx="13">
                  <c:v>0.918866080156403</c:v>
                </c:pt>
                <c:pt idx="14">
                  <c:v>0.855327468230694</c:v>
                </c:pt>
                <c:pt idx="15">
                  <c:v>0.806451612903226</c:v>
                </c:pt>
                <c:pt idx="16">
                  <c:v>0.782013685239492</c:v>
                </c:pt>
                <c:pt idx="17">
                  <c:v>0.752688172043011</c:v>
                </c:pt>
                <c:pt idx="18">
                  <c:v>0.806451612903226</c:v>
                </c:pt>
                <c:pt idx="19">
                  <c:v>0.796676441837732</c:v>
                </c:pt>
                <c:pt idx="20">
                  <c:v>0.855327468230694</c:v>
                </c:pt>
              </c:numCache>
            </c:numRef>
          </c:xVal>
          <c:yVal>
            <c:numRef>
              <c:f>'Data Plots'!$B$10:$B$30</c:f>
              <c:numCache>
                <c:formatCode>General</c:formatCode>
                <c:ptCount val="21"/>
                <c:pt idx="0">
                  <c:v>0.526315789473684</c:v>
                </c:pt>
                <c:pt idx="1">
                  <c:v>0.416666666666667</c:v>
                </c:pt>
                <c:pt idx="2">
                  <c:v>0.344827586206897</c:v>
                </c:pt>
                <c:pt idx="3">
                  <c:v>0.256410256410256</c:v>
                </c:pt>
                <c:pt idx="4">
                  <c:v>0.227272727272727</c:v>
                </c:pt>
                <c:pt idx="5">
                  <c:v>0.204081632653061</c:v>
                </c:pt>
                <c:pt idx="6">
                  <c:v>0.169491525423729</c:v>
                </c:pt>
                <c:pt idx="7">
                  <c:v>0.144927536231884</c:v>
                </c:pt>
                <c:pt idx="8">
                  <c:v>0.126582278481013</c:v>
                </c:pt>
                <c:pt idx="9">
                  <c:v>0.112359550561798</c:v>
                </c:pt>
                <c:pt idx="10">
                  <c:v>0.101010101010101</c:v>
                </c:pt>
                <c:pt idx="11">
                  <c:v>0.091743119266055</c:v>
                </c:pt>
                <c:pt idx="12">
                  <c:v>0.0775193798449612</c:v>
                </c:pt>
                <c:pt idx="13">
                  <c:v>0.0671140939597315</c:v>
                </c:pt>
                <c:pt idx="14">
                  <c:v>0.0591715976331361</c:v>
                </c:pt>
                <c:pt idx="15">
                  <c:v>0.0529100529100529</c:v>
                </c:pt>
                <c:pt idx="16">
                  <c:v>0.0478468899521531</c:v>
                </c:pt>
                <c:pt idx="17">
                  <c:v>0.0386100386100386</c:v>
                </c:pt>
                <c:pt idx="18">
                  <c:v>0.0323624595469256</c:v>
                </c:pt>
                <c:pt idx="19">
                  <c:v>0.0278551532033426</c:v>
                </c:pt>
                <c:pt idx="20">
                  <c:v>0.0244498777506112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"Effective Range"</c:f>
              <c:strCache>
                <c:ptCount val="1"/>
                <c:pt idx="0">
                  <c:v>Effective Range</c:v>
                </c:pt>
              </c:strCache>
            </c:strRef>
          </c:tx>
          <c:spPr>
            <a:solidFill>
              <a:srgbClr val="ed7d31"/>
            </a:solidFill>
            <a:ln w="31680">
              <a:solidFill>
                <a:srgbClr val="ed7d31"/>
              </a:solidFill>
              <a:round/>
            </a:ln>
          </c:spPr>
          <c:marker>
            <c:symbol val="square"/>
            <c:size val="5"/>
            <c:spPr>
              <a:solidFill>
                <a:srgbClr val="ed7d3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'Data Plots'!$D$15,'Data Plots'!$D$30</c:f>
              <c:numCache>
                <c:formatCode>General</c:formatCode>
                <c:ptCount val="2"/>
                <c:pt idx="0">
                  <c:v>2.27272727272727</c:v>
                </c:pt>
                <c:pt idx="1">
                  <c:v>0.855327468230694</c:v>
                </c:pt>
              </c:numCache>
            </c:numRef>
          </c:xVal>
          <c:yVal>
            <c:numRef>
              <c:f>'Data Plots'!$B$15,'Data Plots'!$B$30</c:f>
              <c:numCache>
                <c:formatCode>General</c:formatCode>
                <c:ptCount val="2"/>
                <c:pt idx="0">
                  <c:v>0.204081632653061</c:v>
                </c:pt>
                <c:pt idx="1">
                  <c:v>0.0244498777506112</c:v>
                </c:pt>
              </c:numCache>
            </c:numRef>
          </c:yVal>
          <c:smooth val="0"/>
        </c:ser>
        <c:axId val="86955272"/>
        <c:axId val="81177964"/>
      </c:scatterChart>
      <c:valAx>
        <c:axId val="8695527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Voltage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1177964"/>
        <c:crosses val="autoZero"/>
        <c:crossBetween val="midCat"/>
      </c:valAx>
      <c:valAx>
        <c:axId val="81177964"/>
        <c:scaling>
          <c:orientation val="minMax"/>
        </c:scaling>
        <c:delete val="0"/>
        <c:axPos val="l"/>
        <c:majorGridlines>
          <c:spPr>
            <a:ln w="6480">
              <a:solidFill>
                <a:srgbClr val="8b8b8b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lang="en-US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en-US" sz="1000" spc="-1" strike="noStrike">
                    <a:solidFill>
                      <a:srgbClr val="000000"/>
                    </a:solidFill>
                    <a:latin typeface="Calibri"/>
                  </a:rPr>
                  <a:t>1/(d+k)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86955272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288000</xdr:colOff>
      <xdr:row>6</xdr:row>
      <xdr:rowOff>100800</xdr:rowOff>
    </xdr:from>
    <xdr:to>
      <xdr:col>16</xdr:col>
      <xdr:colOff>609480</xdr:colOff>
      <xdr:row>31</xdr:row>
      <xdr:rowOff>119880</xdr:rowOff>
    </xdr:to>
    <xdr:graphicFrame>
      <xdr:nvGraphicFramePr>
        <xdr:cNvPr id="0" name="Chart 1"/>
        <xdr:cNvGraphicFramePr/>
      </xdr:nvGraphicFramePr>
      <xdr:xfrm>
        <a:off x="8996760" y="1380960"/>
        <a:ext cx="8349840" cy="483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17</xdr:col>
      <xdr:colOff>72000</xdr:colOff>
      <xdr:row>6</xdr:row>
      <xdr:rowOff>45720</xdr:rowOff>
    </xdr:from>
    <xdr:to>
      <xdr:col>26</xdr:col>
      <xdr:colOff>195840</xdr:colOff>
      <xdr:row>31</xdr:row>
      <xdr:rowOff>111600</xdr:rowOff>
    </xdr:to>
    <xdr:graphicFrame>
      <xdr:nvGraphicFramePr>
        <xdr:cNvPr id="1" name="Chart 2"/>
        <xdr:cNvGraphicFramePr/>
      </xdr:nvGraphicFramePr>
      <xdr:xfrm>
        <a:off x="17687520" y="1325880"/>
        <a:ext cx="8027640" cy="4881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31"/>
  <sheetViews>
    <sheetView showFormulas="false" showGridLines="true" showRowColHeaders="true" showZeros="true" rightToLeft="false" tabSelected="true" showOutlineSymbols="true" defaultGridColor="true" view="normal" topLeftCell="A1" colorId="64" zoomScale="60" zoomScaleNormal="60" zoomScalePageLayoutView="100" workbookViewId="0">
      <selection pane="topLeft" activeCell="L5" activeCellId="0" sqref="L5"/>
    </sheetView>
  </sheetViews>
  <sheetFormatPr defaultColWidth="12.4609375" defaultRowHeight="15.6" zeroHeight="false" outlineLevelRow="0" outlineLevelCol="0"/>
  <cols>
    <col collapsed="false" customWidth="true" hidden="false" outlineLevel="0" max="1" min="1" style="1" width="14.01"/>
    <col collapsed="false" customWidth="true" hidden="false" outlineLevel="0" max="3" min="2" style="1" width="13.33"/>
    <col collapsed="false" customWidth="true" hidden="false" outlineLevel="0" max="4" min="4" style="1" width="15.34"/>
    <col collapsed="false" customWidth="true" hidden="false" outlineLevel="0" max="5" min="5" style="1" width="15.88"/>
    <col collapsed="false" customWidth="true" hidden="false" outlineLevel="0" max="6" min="6" style="1" width="18.77"/>
    <col collapsed="false" customWidth="true" hidden="false" outlineLevel="0" max="7" min="7" style="1" width="14.01"/>
    <col collapsed="false" customWidth="true" hidden="false" outlineLevel="0" max="8" min="8" style="1" width="18.77"/>
    <col collapsed="false" customWidth="true" hidden="false" outlineLevel="0" max="9" min="9" style="1" width="14.22"/>
    <col collapsed="false" customWidth="true" hidden="false" outlineLevel="0" max="10" min="10" style="1" width="14.01"/>
    <col collapsed="false" customWidth="false" hidden="false" outlineLevel="0" max="11" min="11" style="1" width="12.44"/>
    <col collapsed="false" customWidth="true" hidden="false" outlineLevel="0" max="12" min="12" style="1" width="20.56"/>
    <col collapsed="false" customWidth="false" hidden="false" outlineLevel="0" max="13" min="13" style="1" width="12.44"/>
    <col collapsed="false" customWidth="true" hidden="false" outlineLevel="0" max="14" min="14" style="1" width="15.22"/>
    <col collapsed="false" customWidth="false" hidden="false" outlineLevel="0" max="1024" min="15" style="1" width="12.44"/>
  </cols>
  <sheetData>
    <row r="1" customFormat="false" ht="23.4" hidden="false" customHeight="false" outlineLevel="0" collapsed="false">
      <c r="A1" s="2" t="s">
        <v>0</v>
      </c>
      <c r="B1" s="2"/>
      <c r="C1" s="2"/>
      <c r="D1" s="2"/>
    </row>
    <row r="2" customFormat="false" ht="15" hidden="false" customHeight="false" outlineLevel="0" collapsed="false">
      <c r="E2" s="3" t="s">
        <v>1</v>
      </c>
      <c r="F2" s="3"/>
      <c r="G2" s="4" t="s">
        <v>2</v>
      </c>
      <c r="H2" s="5" t="n">
        <v>0.1</v>
      </c>
      <c r="I2" s="4" t="s">
        <v>3</v>
      </c>
      <c r="J2" s="5" t="n">
        <v>-0.022</v>
      </c>
      <c r="K2" s="4" t="s">
        <v>4</v>
      </c>
      <c r="L2" s="6" t="n">
        <v>0.9</v>
      </c>
      <c r="N2" s="7" t="s">
        <v>5</v>
      </c>
      <c r="O2" s="7"/>
      <c r="P2" s="7"/>
      <c r="Q2" s="7" t="s">
        <v>6</v>
      </c>
      <c r="R2" s="7"/>
      <c r="S2" s="7"/>
    </row>
    <row r="3" customFormat="false" ht="15.6" hidden="false" customHeight="false" outlineLevel="0" collapsed="false">
      <c r="A3" s="8" t="s">
        <v>7</v>
      </c>
      <c r="B3" s="1" t="n">
        <v>5</v>
      </c>
      <c r="D3" s="1" t="s">
        <v>8</v>
      </c>
      <c r="N3" s="9" t="str">
        <f aca="false">"d = 1/("&amp;ROUND(H2,6)&amp;"*V + "&amp;ROUND(J2,6)&amp;") - "&amp;ROUND(L2,6)</f>
        <v>d = 1/(0.1*V + -0.022) - 0.9</v>
      </c>
      <c r="O3" s="9"/>
      <c r="P3" s="9"/>
      <c r="Q3" s="9"/>
      <c r="R3" s="9"/>
      <c r="S3" s="9"/>
    </row>
    <row r="4" customFormat="false" ht="15.6" hidden="false" customHeight="false" outlineLevel="0" collapsed="false">
      <c r="A4" s="8"/>
      <c r="G4" s="10" t="s">
        <v>9</v>
      </c>
      <c r="H4" s="10"/>
      <c r="I4" s="10"/>
      <c r="J4" s="10"/>
      <c r="N4" s="11"/>
      <c r="O4" s="11"/>
      <c r="P4" s="11"/>
      <c r="Q4" s="11"/>
      <c r="R4" s="11"/>
      <c r="S4" s="11"/>
    </row>
    <row r="5" customFormat="false" ht="15.6" hidden="false" customHeight="false" outlineLevel="0" collapsed="false">
      <c r="G5" s="10"/>
      <c r="H5" s="10"/>
      <c r="I5" s="10"/>
      <c r="J5" s="10"/>
    </row>
    <row r="7" customFormat="false" ht="15.6" hidden="false" customHeight="false" outlineLevel="0" collapsed="false">
      <c r="A7" s="8" t="s">
        <v>10</v>
      </c>
      <c r="B7" s="1" t="s">
        <v>11</v>
      </c>
      <c r="C7" s="8" t="s">
        <v>12</v>
      </c>
      <c r="D7" s="8" t="s">
        <v>13</v>
      </c>
      <c r="E7" s="8" t="s">
        <v>14</v>
      </c>
      <c r="F7" s="8" t="s">
        <v>15</v>
      </c>
      <c r="G7" s="8" t="s">
        <v>16</v>
      </c>
      <c r="H7" s="8" t="s">
        <v>17</v>
      </c>
    </row>
    <row r="8" customFormat="false" ht="15" hidden="false" customHeight="false" outlineLevel="0" collapsed="false">
      <c r="A8" s="12" t="n">
        <v>0</v>
      </c>
      <c r="B8" s="13" t="n">
        <f aca="false">1/(A8+$L$2)</f>
        <v>1.11111111111111</v>
      </c>
      <c r="C8" s="14" t="n">
        <v>5</v>
      </c>
      <c r="D8" s="15" t="n">
        <f aca="false">(C8/1023)*$B$3</f>
        <v>0.0244379276637341</v>
      </c>
      <c r="E8" s="16" t="n">
        <f aca="false">$H$2*D8+$J$2</f>
        <v>-0.0195562072336266</v>
      </c>
      <c r="F8" s="17" t="n">
        <f aca="false">(E8^-1)-$L$2</f>
        <v>-52.0346596021194</v>
      </c>
      <c r="G8" s="18" t="n">
        <f aca="false">A8-F8</f>
        <v>52.0346596021194</v>
      </c>
      <c r="H8" s="17" t="n">
        <f aca="false">G8^2</f>
        <v>2707.60579990843</v>
      </c>
    </row>
    <row r="9" customFormat="false" ht="15" hidden="false" customHeight="false" outlineLevel="0" collapsed="false">
      <c r="A9" s="19" t="n">
        <v>0.5</v>
      </c>
      <c r="B9" s="20" t="n">
        <f aca="false">1/(A9+$L$2)</f>
        <v>0.714285714285714</v>
      </c>
      <c r="C9" s="21" t="n">
        <v>270</v>
      </c>
      <c r="D9" s="22" t="n">
        <f aca="false">(C9/1023)*$B$3</f>
        <v>1.31964809384164</v>
      </c>
      <c r="E9" s="23" t="n">
        <f aca="false">$H$2*D9+$J$2</f>
        <v>0.109964809384164</v>
      </c>
      <c r="F9" s="24" t="n">
        <f aca="false">(E9^-1)-$L$2</f>
        <v>8.19381833697797</v>
      </c>
      <c r="G9" s="25" t="n">
        <f aca="false">A9-F9</f>
        <v>-7.69381833697797</v>
      </c>
      <c r="H9" s="24" t="n">
        <f aca="false">G9^2</f>
        <v>59.1948406024185</v>
      </c>
    </row>
    <row r="10" customFormat="false" ht="15" hidden="false" customHeight="false" outlineLevel="0" collapsed="false">
      <c r="A10" s="19" t="n">
        <v>1</v>
      </c>
      <c r="B10" s="20" t="n">
        <f aca="false">1/(A10+$L$2)</f>
        <v>0.526315789473684</v>
      </c>
      <c r="C10" s="21" t="n">
        <v>342</v>
      </c>
      <c r="D10" s="22" t="n">
        <f aca="false">(C10/1023)*$B$3</f>
        <v>1.67155425219941</v>
      </c>
      <c r="E10" s="23" t="n">
        <f aca="false">$H$2*D10+$J$2</f>
        <v>0.145155425219941</v>
      </c>
      <c r="F10" s="24" t="n">
        <f aca="false">(E10^-1)-$L$2</f>
        <v>5.98916723908037</v>
      </c>
      <c r="G10" s="25" t="n">
        <f aca="false">A10-F10</f>
        <v>-4.98916723908037</v>
      </c>
      <c r="H10" s="24" t="n">
        <f aca="false">G10^2</f>
        <v>24.8917897395128</v>
      </c>
    </row>
    <row r="11" customFormat="false" ht="15" hidden="false" customHeight="false" outlineLevel="0" collapsed="false">
      <c r="A11" s="19" t="n">
        <v>1.5</v>
      </c>
      <c r="B11" s="20" t="n">
        <f aca="false">1/(A11+$L$2)</f>
        <v>0.416666666666667</v>
      </c>
      <c r="C11" s="21" t="n">
        <v>460</v>
      </c>
      <c r="D11" s="22" t="n">
        <f aca="false">(C11/1023)*$B$3</f>
        <v>2.24828934506354</v>
      </c>
      <c r="E11" s="23" t="n">
        <f aca="false">$H$2*D11+$J$2</f>
        <v>0.202828934506354</v>
      </c>
      <c r="F11" s="24" t="n">
        <f aca="false">(E11^-1)-$L$2</f>
        <v>4.03026304375066</v>
      </c>
      <c r="G11" s="25" t="n">
        <f aca="false">A11-F11</f>
        <v>-2.53026304375066</v>
      </c>
      <c r="H11" s="24" t="n">
        <f aca="false">G11^2</f>
        <v>6.40223107057037</v>
      </c>
    </row>
    <row r="12" customFormat="false" ht="15" hidden="false" customHeight="false" outlineLevel="0" collapsed="false">
      <c r="A12" s="19" t="n">
        <v>2</v>
      </c>
      <c r="B12" s="20" t="n">
        <f aca="false">1/(A12+$L$2)</f>
        <v>0.344827586206897</v>
      </c>
      <c r="C12" s="21" t="n">
        <v>580</v>
      </c>
      <c r="D12" s="22" t="n">
        <f aca="false">(C12/1023)*$B$3</f>
        <v>2.83479960899316</v>
      </c>
      <c r="E12" s="23" t="n">
        <f aca="false">$H$2*D12+$J$2</f>
        <v>0.261479960899316</v>
      </c>
      <c r="F12" s="24" t="n">
        <f aca="false">(E12^-1)-$L$2</f>
        <v>2.92438484601524</v>
      </c>
      <c r="G12" s="25" t="n">
        <f aca="false">A12-F12</f>
        <v>-0.924384846015238</v>
      </c>
      <c r="H12" s="24" t="n">
        <f aca="false">G12^2</f>
        <v>0.854487343542615</v>
      </c>
    </row>
    <row r="13" customFormat="false" ht="15" hidden="false" customHeight="false" outlineLevel="0" collapsed="false">
      <c r="A13" s="19" t="n">
        <v>3</v>
      </c>
      <c r="B13" s="20" t="n">
        <f aca="false">1/(A13+$L$2)</f>
        <v>0.256410256410256</v>
      </c>
      <c r="C13" s="21" t="n">
        <v>552</v>
      </c>
      <c r="D13" s="22" t="n">
        <f aca="false">(C13/1023)*$B$3</f>
        <v>2.69794721407625</v>
      </c>
      <c r="E13" s="23" t="n">
        <f aca="false">$H$2*D13+$J$2</f>
        <v>0.247794721407625</v>
      </c>
      <c r="F13" s="24" t="n">
        <f aca="false">(E13^-1)-$L$2</f>
        <v>3.13559847570357</v>
      </c>
      <c r="G13" s="25" t="n">
        <f aca="false">A13-F13</f>
        <v>-0.135598475703568</v>
      </c>
      <c r="H13" s="24" t="n">
        <f aca="false">G13^2</f>
        <v>0.018386946613131</v>
      </c>
    </row>
    <row r="14" customFormat="false" ht="15" hidden="false" customHeight="false" outlineLevel="0" collapsed="false">
      <c r="A14" s="19" t="n">
        <v>3.5</v>
      </c>
      <c r="B14" s="20" t="n">
        <f aca="false">1/(A14+$L$2)</f>
        <v>0.227272727272727</v>
      </c>
      <c r="C14" s="21" t="n">
        <v>510</v>
      </c>
      <c r="D14" s="22" t="n">
        <f aca="false">(C14/1023)*$B$3</f>
        <v>2.49266862170088</v>
      </c>
      <c r="E14" s="23" t="n">
        <f aca="false">$H$2*D14+$J$2</f>
        <v>0.227266862170088</v>
      </c>
      <c r="F14" s="24" t="n">
        <f aca="false">(E14^-1)-$L$2</f>
        <v>3.50011355131745</v>
      </c>
      <c r="G14" s="25" t="n">
        <f aca="false">A14-F14</f>
        <v>-0.000113551317453275</v>
      </c>
      <c r="H14" s="24" t="n">
        <f aca="false">G14^2</f>
        <v>1.28939016953745E-008</v>
      </c>
    </row>
    <row r="15" customFormat="false" ht="15" hidden="false" customHeight="false" outlineLevel="0" collapsed="false">
      <c r="A15" s="19" t="n">
        <v>4</v>
      </c>
      <c r="B15" s="20" t="n">
        <f aca="false">1/(A15+$L$2)</f>
        <v>0.204081632653061</v>
      </c>
      <c r="C15" s="21" t="n">
        <v>465</v>
      </c>
      <c r="D15" s="22" t="n">
        <f aca="false">(C15/1023)*$B$3</f>
        <v>2.27272727272727</v>
      </c>
      <c r="E15" s="23" t="n">
        <f aca="false">$H$2*D15+$J$2</f>
        <v>0.205272727272727</v>
      </c>
      <c r="F15" s="24" t="n">
        <f aca="false">(E15^-1)-$L$2</f>
        <v>3.97156775907883</v>
      </c>
      <c r="G15" s="25" t="n">
        <f aca="false">A15-F15</f>
        <v>0.0284322409211692</v>
      </c>
      <c r="H15" s="24" t="n">
        <f aca="false">G15^2</f>
        <v>0.000808392323799411</v>
      </c>
    </row>
    <row r="16" customFormat="false" ht="15" hidden="false" customHeight="false" outlineLevel="0" collapsed="false">
      <c r="A16" s="19" t="n">
        <v>5</v>
      </c>
      <c r="B16" s="20" t="n">
        <f aca="false">1/(A16+$L$2)</f>
        <v>0.169491525423729</v>
      </c>
      <c r="C16" s="21" t="n">
        <v>410</v>
      </c>
      <c r="D16" s="22" t="n">
        <f aca="false">(C16/1023)*$B$3</f>
        <v>2.0039100684262</v>
      </c>
      <c r="E16" s="23" t="n">
        <f aca="false">$H$2*D16+$J$2</f>
        <v>0.17839100684262</v>
      </c>
      <c r="F16" s="24" t="n">
        <f aca="false">(E16^-1)-$L$2</f>
        <v>4.70566374784924</v>
      </c>
      <c r="G16" s="25" t="n">
        <f aca="false">A16-F16</f>
        <v>0.294336252150757</v>
      </c>
      <c r="H16" s="24" t="n">
        <f aca="false">G16^2</f>
        <v>0.0866338293301538</v>
      </c>
    </row>
    <row r="17" customFormat="false" ht="15" hidden="false" customHeight="false" outlineLevel="0" collapsed="false">
      <c r="A17" s="19" t="n">
        <v>6</v>
      </c>
      <c r="B17" s="20" t="n">
        <f aca="false">1/(A17+$L$2)</f>
        <v>0.144927536231884</v>
      </c>
      <c r="C17" s="21" t="n">
        <v>354</v>
      </c>
      <c r="D17" s="22" t="n">
        <f aca="false">(C17/1023)*$B$3</f>
        <v>1.73020527859238</v>
      </c>
      <c r="E17" s="23" t="n">
        <f aca="false">$H$2*D17+$J$2</f>
        <v>0.151020527859238</v>
      </c>
      <c r="F17" s="24" t="n">
        <f aca="false">(E17^-1)-$L$2</f>
        <v>5.72161637345139</v>
      </c>
      <c r="G17" s="25" t="n">
        <f aca="false">A17-F17</f>
        <v>0.278383626548607</v>
      </c>
      <c r="H17" s="24" t="n">
        <f aca="false">G17^2</f>
        <v>0.0774974435303541</v>
      </c>
    </row>
    <row r="18" customFormat="false" ht="15" hidden="false" customHeight="false" outlineLevel="0" collapsed="false">
      <c r="A18" s="19" t="n">
        <v>7</v>
      </c>
      <c r="B18" s="20" t="n">
        <f aca="false">1/(A18+$L$2)</f>
        <v>0.126582278481013</v>
      </c>
      <c r="C18" s="21" t="n">
        <v>310</v>
      </c>
      <c r="D18" s="22" t="n">
        <f aca="false">(C18/1023)*$B$3</f>
        <v>1.51515151515152</v>
      </c>
      <c r="E18" s="23" t="n">
        <f aca="false">$H$2*D18+$J$2</f>
        <v>0.129515151515152</v>
      </c>
      <c r="F18" s="24" t="n">
        <f aca="false">(E18^-1)-$L$2</f>
        <v>6.82110435189518</v>
      </c>
      <c r="G18" s="25" t="n">
        <f aca="false">A18-F18</f>
        <v>0.178895648104821</v>
      </c>
      <c r="H18" s="24" t="n">
        <f aca="false">G18^2</f>
        <v>0.032003652910844</v>
      </c>
    </row>
    <row r="19" customFormat="false" ht="15" hidden="false" customHeight="false" outlineLevel="0" collapsed="false">
      <c r="A19" s="19" t="n">
        <v>8</v>
      </c>
      <c r="B19" s="20" t="n">
        <f aca="false">1/(A19+$L$2)</f>
        <v>0.112359550561798</v>
      </c>
      <c r="C19" s="21" t="n">
        <v>279</v>
      </c>
      <c r="D19" s="22" t="n">
        <f aca="false">(C19/1023)*$B$3</f>
        <v>1.36363636363636</v>
      </c>
      <c r="E19" s="23" t="n">
        <f aca="false">$H$2*D19+$J$2</f>
        <v>0.114363636363636</v>
      </c>
      <c r="F19" s="24" t="n">
        <f aca="false">(E19^-1)-$L$2</f>
        <v>7.84403815580286</v>
      </c>
      <c r="G19" s="25" t="n">
        <f aca="false">A19-F19</f>
        <v>0.155961844197138</v>
      </c>
      <c r="H19" s="24" t="n">
        <f aca="false">G19^2</f>
        <v>0.0243240968453725</v>
      </c>
    </row>
    <row r="20" customFormat="false" ht="15" hidden="false" customHeight="false" outlineLevel="0" collapsed="false">
      <c r="A20" s="19" t="n">
        <v>9</v>
      </c>
      <c r="B20" s="20" t="n">
        <f aca="false">1/(A20+$L$2)</f>
        <v>0.101010101010101</v>
      </c>
      <c r="C20" s="21" t="n">
        <v>261</v>
      </c>
      <c r="D20" s="22" t="n">
        <f aca="false">(C20/1023)*$B$3</f>
        <v>1.27565982404692</v>
      </c>
      <c r="E20" s="23" t="n">
        <f aca="false">$H$2*D20+$J$2</f>
        <v>0.105565982404692</v>
      </c>
      <c r="F20" s="24" t="n">
        <f aca="false">(E20^-1)-$L$2</f>
        <v>8.572748486027</v>
      </c>
      <c r="G20" s="25" t="n">
        <f aca="false">A20-F20</f>
        <v>0.427251513972999</v>
      </c>
      <c r="H20" s="24" t="n">
        <f aca="false">G20^2</f>
        <v>0.18254385619222</v>
      </c>
    </row>
    <row r="21" customFormat="false" ht="15" hidden="false" customHeight="false" outlineLevel="0" collapsed="false">
      <c r="A21" s="19" t="n">
        <v>10</v>
      </c>
      <c r="B21" s="20" t="n">
        <f aca="false">1/(A21+$L$2)</f>
        <v>0.091743119266055</v>
      </c>
      <c r="C21" s="21" t="n">
        <v>235</v>
      </c>
      <c r="D21" s="22" t="n">
        <f aca="false">(C21/1023)*$B$3</f>
        <v>1.1485826001955</v>
      </c>
      <c r="E21" s="23" t="n">
        <f aca="false">$H$2*D21+$J$2</f>
        <v>0.0928582600195503</v>
      </c>
      <c r="F21" s="24" t="n">
        <f aca="false">(E21^-1)-$L$2</f>
        <v>9.86910120639198</v>
      </c>
      <c r="G21" s="25" t="n">
        <f aca="false">A21-F21</f>
        <v>0.130898793608017</v>
      </c>
      <c r="H21" s="24" t="n">
        <f aca="false">G21^2</f>
        <v>0.0171344941680342</v>
      </c>
    </row>
    <row r="22" customFormat="false" ht="15" hidden="false" customHeight="false" outlineLevel="0" collapsed="false">
      <c r="A22" s="19" t="n">
        <v>12</v>
      </c>
      <c r="B22" s="20" t="n">
        <f aca="false">1/(A22+$L$2)</f>
        <v>0.0775193798449612</v>
      </c>
      <c r="C22" s="21" t="n">
        <v>210</v>
      </c>
      <c r="D22" s="22" t="n">
        <f aca="false">(C22/1023)*$B$3</f>
        <v>1.02639296187683</v>
      </c>
      <c r="E22" s="23" t="n">
        <f aca="false">$H$2*D22+$J$2</f>
        <v>0.0806392961876833</v>
      </c>
      <c r="F22" s="24" t="n">
        <f aca="false">(E22^-1)-$L$2</f>
        <v>11.5009018837734</v>
      </c>
      <c r="G22" s="25" t="n">
        <f aca="false">A22-F22</f>
        <v>0.499098116226636</v>
      </c>
      <c r="H22" s="24" t="n">
        <f aca="false">G22^2</f>
        <v>0.249098929620976</v>
      </c>
    </row>
    <row r="23" customFormat="false" ht="15" hidden="false" customHeight="false" outlineLevel="0" collapsed="false">
      <c r="A23" s="19" t="n">
        <v>14</v>
      </c>
      <c r="B23" s="20" t="n">
        <f aca="false">1/(A23+$L$2)</f>
        <v>0.0671140939597315</v>
      </c>
      <c r="C23" s="21" t="n">
        <v>188</v>
      </c>
      <c r="D23" s="22" t="n">
        <f aca="false">(C23/1023)*$B$3</f>
        <v>0.918866080156403</v>
      </c>
      <c r="E23" s="23" t="n">
        <f aca="false">$H$2*D23+$J$2</f>
        <v>0.0698866080156403</v>
      </c>
      <c r="F23" s="24" t="n">
        <f aca="false">(E23^-1)-$L$2</f>
        <v>13.4088930539626</v>
      </c>
      <c r="G23" s="25" t="n">
        <f aca="false">A23-F23</f>
        <v>0.591106946037431</v>
      </c>
      <c r="H23" s="24" t="n">
        <f aca="false">G23^2</f>
        <v>0.349407421653699</v>
      </c>
    </row>
    <row r="24" customFormat="false" ht="15" hidden="false" customHeight="false" outlineLevel="0" collapsed="false">
      <c r="A24" s="19" t="n">
        <v>16</v>
      </c>
      <c r="B24" s="20" t="n">
        <f aca="false">1/(A24+$L$2)</f>
        <v>0.0591715976331361</v>
      </c>
      <c r="C24" s="21" t="n">
        <v>175</v>
      </c>
      <c r="D24" s="22" t="n">
        <f aca="false">(C24/1023)*$B$3</f>
        <v>0.855327468230694</v>
      </c>
      <c r="E24" s="23" t="n">
        <f aca="false">$H$2*D24+$J$2</f>
        <v>0.0635327468230694</v>
      </c>
      <c r="F24" s="24" t="n">
        <f aca="false">(E24^-1)-$L$2</f>
        <v>14.8399144536419</v>
      </c>
      <c r="G24" s="25" t="n">
        <f aca="false">A24-F24</f>
        <v>1.16008554635812</v>
      </c>
      <c r="H24" s="24" t="n">
        <f aca="false">G24^2</f>
        <v>1.34579847486902</v>
      </c>
    </row>
    <row r="25" customFormat="false" ht="15" hidden="false" customHeight="false" outlineLevel="0" collapsed="false">
      <c r="A25" s="19" t="n">
        <v>18</v>
      </c>
      <c r="B25" s="20" t="n">
        <f aca="false">1/(A25+$L$2)</f>
        <v>0.0529100529100529</v>
      </c>
      <c r="C25" s="21" t="n">
        <v>165</v>
      </c>
      <c r="D25" s="22" t="n">
        <f aca="false">(C25/1023)*$B$3</f>
        <v>0.806451612903226</v>
      </c>
      <c r="E25" s="23" t="n">
        <f aca="false">$H$2*D25+$J$2</f>
        <v>0.0586451612903226</v>
      </c>
      <c r="F25" s="24" t="n">
        <f aca="false">(E25^-1)-$L$2</f>
        <v>16.1517051705171</v>
      </c>
      <c r="G25" s="25" t="n">
        <f aca="false">A25-F25</f>
        <v>1.84829482948295</v>
      </c>
      <c r="H25" s="24" t="n">
        <f aca="false">G25^2</f>
        <v>3.41619377669339</v>
      </c>
    </row>
    <row r="26" customFormat="false" ht="15.6" hidden="false" customHeight="false" outlineLevel="0" collapsed="false">
      <c r="A26" s="19" t="n">
        <v>20</v>
      </c>
      <c r="B26" s="20" t="n">
        <f aca="false">1/(A26+$L$2)</f>
        <v>0.0478468899521531</v>
      </c>
      <c r="C26" s="21" t="n">
        <v>160</v>
      </c>
      <c r="D26" s="22" t="n">
        <f aca="false">(C26/1023)*$B$3</f>
        <v>0.782013685239492</v>
      </c>
      <c r="E26" s="23" t="n">
        <f aca="false">$H$2*D26+$J$2</f>
        <v>0.0562013685239492</v>
      </c>
      <c r="F26" s="24" t="n">
        <f aca="false">(E26^-1)-$L$2</f>
        <v>16.8931610254983</v>
      </c>
      <c r="G26" s="25" t="n">
        <f aca="false">A26-F26</f>
        <v>3.10683897450168</v>
      </c>
      <c r="H26" s="24" t="n">
        <f aca="false">G26^2</f>
        <v>9.65244841348268</v>
      </c>
    </row>
    <row r="27" customFormat="false" ht="15.6" hidden="false" customHeight="false" outlineLevel="0" collapsed="false">
      <c r="A27" s="19" t="n">
        <v>25</v>
      </c>
      <c r="B27" s="20" t="n">
        <f aca="false">1/(A27+$L$2)</f>
        <v>0.0386100386100386</v>
      </c>
      <c r="C27" s="21" t="n">
        <v>154</v>
      </c>
      <c r="D27" s="22" t="n">
        <f aca="false">(C27/1023)*$B$3</f>
        <v>0.752688172043011</v>
      </c>
      <c r="E27" s="23" t="n">
        <f aca="false">$H$2*D27+$J$2</f>
        <v>0.0532688172043011</v>
      </c>
      <c r="F27" s="24" t="n">
        <f aca="false">(E27^-1)-$L$2</f>
        <v>17.8727089220832</v>
      </c>
      <c r="G27" s="25" t="n">
        <f aca="false">A27-F27</f>
        <v>7.12729107791683</v>
      </c>
      <c r="H27" s="24" t="n">
        <f aca="false">G27^2</f>
        <v>50.7982781093529</v>
      </c>
    </row>
    <row r="28" customFormat="false" ht="15.6" hidden="false" customHeight="false" outlineLevel="0" collapsed="false">
      <c r="A28" s="19" t="n">
        <v>30</v>
      </c>
      <c r="B28" s="20" t="n">
        <f aca="false">1/(A28+$L$2)</f>
        <v>0.0323624595469256</v>
      </c>
      <c r="C28" s="21" t="n">
        <v>165</v>
      </c>
      <c r="D28" s="22" t="n">
        <f aca="false">(C28/1023)*$B$3</f>
        <v>0.806451612903226</v>
      </c>
      <c r="E28" s="23" t="n">
        <f aca="false">$H$2*D28+$J$2</f>
        <v>0.0586451612903226</v>
      </c>
      <c r="F28" s="24" t="n">
        <f aca="false">(E28^-1)-$L$2</f>
        <v>16.1517051705171</v>
      </c>
      <c r="G28" s="25" t="n">
        <f aca="false">A28-F28</f>
        <v>13.8482948294829</v>
      </c>
      <c r="H28" s="24" t="n">
        <f aca="false">G28^2</f>
        <v>191.775269684284</v>
      </c>
    </row>
    <row r="29" customFormat="false" ht="15.6" hidden="false" customHeight="false" outlineLevel="0" collapsed="false">
      <c r="A29" s="19" t="n">
        <v>35</v>
      </c>
      <c r="B29" s="20" t="n">
        <f aca="false">1/(A29+$L$2)</f>
        <v>0.0278551532033426</v>
      </c>
      <c r="C29" s="21" t="n">
        <v>163</v>
      </c>
      <c r="D29" s="22" t="n">
        <f aca="false">(C29/1023)*$B$3</f>
        <v>0.796676441837732</v>
      </c>
      <c r="E29" s="23" t="n">
        <f aca="false">$H$2*D29+$J$2</f>
        <v>0.0576676441837732</v>
      </c>
      <c r="F29" s="24" t="n">
        <f aca="false">(E29^-1)-$L$2</f>
        <v>16.4407465165949</v>
      </c>
      <c r="G29" s="25" t="n">
        <f aca="false">A29-F29</f>
        <v>18.5592534834051</v>
      </c>
      <c r="H29" s="24" t="n">
        <f aca="false">G29^2</f>
        <v>344.445889861284</v>
      </c>
    </row>
    <row r="30" customFormat="false" ht="15.6" hidden="false" customHeight="false" outlineLevel="0" collapsed="false">
      <c r="A30" s="26" t="n">
        <v>40</v>
      </c>
      <c r="B30" s="27" t="n">
        <f aca="false">1/(A30+$L$2)</f>
        <v>0.0244498777506112</v>
      </c>
      <c r="C30" s="28" t="n">
        <v>175</v>
      </c>
      <c r="D30" s="29" t="n">
        <f aca="false">(C30/1023)*$B$3</f>
        <v>0.855327468230694</v>
      </c>
      <c r="E30" s="30" t="n">
        <f aca="false">$H$2*D30+$J$2</f>
        <v>0.0635327468230694</v>
      </c>
      <c r="F30" s="31" t="n">
        <f aca="false">(E30^-1)-$L$2</f>
        <v>14.8399144536419</v>
      </c>
      <c r="G30" s="32" t="n">
        <f aca="false">A30-F30</f>
        <v>25.1600855463581</v>
      </c>
      <c r="H30" s="31" t="n">
        <f aca="false">G30^2</f>
        <v>633.029904700059</v>
      </c>
    </row>
    <row r="31" customFormat="false" ht="15.6" hidden="false" customHeight="false" outlineLevel="0" collapsed="false">
      <c r="D31" s="33"/>
    </row>
  </sheetData>
  <mergeCells count="5">
    <mergeCell ref="E2:F2"/>
    <mergeCell ref="N2:P2"/>
    <mergeCell ref="Q2:S2"/>
    <mergeCell ref="N3:S3"/>
    <mergeCell ref="G4:J5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2022-03-09T05:52:33Z</dcterms:created>
  <dc:creator/>
  <dc:description/>
  <dc:language>en-US</dc:language>
  <cp:lastModifiedBy/>
  <dcterms:modified xsi:type="dcterms:W3CDTF">2023-03-08T12:51:32Z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