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8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</sheets>
  <calcPr calcId="124519"/>
  <pivotCaches>
    <pivotCache cacheId="0" r:id="rId11"/>
  </pivotCaches>
</workbook>
</file>

<file path=xl/calcChain.xml><?xml version="1.0" encoding="utf-8"?>
<calcChain xmlns="http://schemas.openxmlformats.org/spreadsheetml/2006/main">
  <c r="I9" i="9"/>
  <c r="I8"/>
  <c r="I7"/>
  <c r="I6"/>
  <c r="I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"/>
  <c r="D8" i="5"/>
  <c r="D9"/>
  <c r="D10"/>
  <c r="D11"/>
  <c r="D12"/>
  <c r="D13"/>
  <c r="D14"/>
  <c r="D15"/>
  <c r="D16"/>
  <c r="D7"/>
  <c r="E19" i="1"/>
  <c r="E20"/>
  <c r="E21"/>
  <c r="E22"/>
  <c r="E23"/>
  <c r="E24"/>
  <c r="E25"/>
  <c r="E18"/>
  <c r="F8" i="4"/>
  <c r="F7"/>
  <c r="F6"/>
  <c r="K14" i="6" l="1"/>
  <c r="K15"/>
  <c r="K16"/>
  <c r="K17"/>
  <c r="K18"/>
  <c r="K19"/>
  <c r="K20"/>
  <c r="K21"/>
  <c r="K22"/>
  <c r="K23"/>
  <c r="K24"/>
  <c r="K25"/>
  <c r="K13"/>
  <c r="J14"/>
  <c r="J15"/>
  <c r="J16"/>
  <c r="J17"/>
  <c r="J18"/>
  <c r="J19"/>
  <c r="J20"/>
  <c r="J21"/>
  <c r="J22"/>
  <c r="J23"/>
  <c r="J24"/>
  <c r="J25"/>
  <c r="J13"/>
  <c r="F9" i="8" l="1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8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21" i="3"/>
  <c r="E22"/>
  <c r="E23"/>
  <c r="E24"/>
  <c r="E25"/>
  <c r="E26"/>
  <c r="E27"/>
  <c r="E20"/>
  <c r="S15" i="2" l="1"/>
  <c r="O17"/>
  <c r="K29"/>
  <c r="G20"/>
  <c r="C21"/>
  <c r="S14"/>
  <c r="S13"/>
  <c r="O16"/>
  <c r="O15"/>
  <c r="K28"/>
  <c r="K27"/>
  <c r="G19"/>
  <c r="G18"/>
  <c r="C20"/>
  <c r="C19"/>
</calcChain>
</file>

<file path=xl/sharedStrings.xml><?xml version="1.0" encoding="utf-8"?>
<sst xmlns="http://schemas.openxmlformats.org/spreadsheetml/2006/main" count="853" uniqueCount="316">
  <si>
    <t>First Name</t>
  </si>
  <si>
    <t>Last Name</t>
  </si>
  <si>
    <t>Badge</t>
  </si>
  <si>
    <t>Prashanth</t>
  </si>
  <si>
    <t>Gopi</t>
  </si>
  <si>
    <t>?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</si>
  <si>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</si>
  <si>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</si>
  <si>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</si>
  <si>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</si>
  <si>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</si>
  <si>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</si>
  <si>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</si>
  <si>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</si>
  <si>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</si>
  <si>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</si>
  <si>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</si>
  <si>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</si>
  <si>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</si>
  <si>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email Id</t>
  </si>
  <si>
    <t>Student</t>
  </si>
  <si>
    <t>Scores</t>
  </si>
  <si>
    <t>Grade</t>
  </si>
  <si>
    <t>Student 2</t>
  </si>
  <si>
    <t>A</t>
  </si>
  <si>
    <t>Student 8</t>
  </si>
  <si>
    <t>Student 11</t>
  </si>
  <si>
    <t>Student 15</t>
  </si>
  <si>
    <t>Student 19</t>
  </si>
  <si>
    <t>Student 21</t>
  </si>
  <si>
    <t>Student 22</t>
  </si>
  <si>
    <t>Student 27</t>
  </si>
  <si>
    <t>Student 36</t>
  </si>
  <si>
    <t>Student 37</t>
  </si>
  <si>
    <t>Student 38</t>
  </si>
  <si>
    <t>Student 5</t>
  </si>
  <si>
    <t>B</t>
  </si>
  <si>
    <t>Student 10</t>
  </si>
  <si>
    <t>Student 12</t>
  </si>
  <si>
    <t>Student 20</t>
  </si>
  <si>
    <t>Student 31</t>
  </si>
  <si>
    <t>Student 34</t>
  </si>
  <si>
    <t>Student 42</t>
  </si>
  <si>
    <t>Student 44</t>
  </si>
  <si>
    <t>Student 48</t>
  </si>
  <si>
    <t>Student 50</t>
  </si>
  <si>
    <t>Student 1</t>
  </si>
  <si>
    <t>C</t>
  </si>
  <si>
    <t>Student 3</t>
  </si>
  <si>
    <t>Student 4</t>
  </si>
  <si>
    <t>Student 6</t>
  </si>
  <si>
    <t>Student 7</t>
  </si>
  <si>
    <t>Student 14</t>
  </si>
  <si>
    <t>Student 18</t>
  </si>
  <si>
    <t>Student 24</t>
  </si>
  <si>
    <t>Student 26</t>
  </si>
  <si>
    <t>Student 29</t>
  </si>
  <si>
    <t>Student 30</t>
  </si>
  <si>
    <t>Student 32</t>
  </si>
  <si>
    <t>Student 33</t>
  </si>
  <si>
    <t>Student 35</t>
  </si>
  <si>
    <t>Student 39</t>
  </si>
  <si>
    <t>Student 40</t>
  </si>
  <si>
    <t>Student 43</t>
  </si>
  <si>
    <t>Student 46</t>
  </si>
  <si>
    <t>Student 49</t>
  </si>
  <si>
    <t>Student 9</t>
  </si>
  <si>
    <t>D</t>
  </si>
  <si>
    <t>Student 13</t>
  </si>
  <si>
    <t>Student 23</t>
  </si>
  <si>
    <t>Student 25</t>
  </si>
  <si>
    <t>Student 41</t>
  </si>
  <si>
    <t>Student 47</t>
  </si>
  <si>
    <t>Student 16</t>
  </si>
  <si>
    <t>F</t>
  </si>
  <si>
    <t>Student 17</t>
  </si>
  <si>
    <t>Student 28</t>
  </si>
  <si>
    <t>Student 45</t>
  </si>
  <si>
    <t>Min</t>
  </si>
  <si>
    <t>Max</t>
  </si>
  <si>
    <t>max</t>
  </si>
  <si>
    <t>min</t>
  </si>
  <si>
    <t>Count</t>
  </si>
  <si>
    <t>count</t>
  </si>
  <si>
    <t>Employee Table</t>
  </si>
  <si>
    <t>Name</t>
  </si>
  <si>
    <t>Badge#</t>
  </si>
  <si>
    <t>Manager</t>
  </si>
  <si>
    <t>Prashanth, Gopi</t>
  </si>
  <si>
    <t>Tank, Ashwini</t>
  </si>
  <si>
    <t>Suri, Aviral</t>
  </si>
  <si>
    <t>Kumar, Ram</t>
  </si>
  <si>
    <t>Tendulkar, Sachin</t>
  </si>
  <si>
    <t>Maradonna, Diego</t>
  </si>
  <si>
    <t>Singh, Robin</t>
  </si>
  <si>
    <t>Kumar, Deepak</t>
  </si>
  <si>
    <t>Manager Table by Month</t>
  </si>
  <si>
    <t>Emp Badge#</t>
  </si>
  <si>
    <t>Jan</t>
  </si>
  <si>
    <t>Feb</t>
  </si>
  <si>
    <t>Mar</t>
  </si>
  <si>
    <t>Apr</t>
  </si>
  <si>
    <t>May</t>
  </si>
  <si>
    <t>Londo, Mollari</t>
  </si>
  <si>
    <t>Puri, Om</t>
  </si>
  <si>
    <t>Temp Mgr1</t>
  </si>
  <si>
    <t>Prakash, Surya</t>
  </si>
  <si>
    <t>Wayne, John</t>
  </si>
  <si>
    <t>Jain, Anita</t>
  </si>
  <si>
    <t>Month :</t>
  </si>
  <si>
    <t>Manager name</t>
  </si>
  <si>
    <t>V, Rajesh</t>
  </si>
  <si>
    <t>Machado, Jason</t>
  </si>
  <si>
    <t>Elayedatt, Rubin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</si>
  <si>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</si>
  <si>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</si>
  <si>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</si>
  <si>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</si>
  <si>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</si>
  <si>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</si>
  <si>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</si>
  <si>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</si>
  <si>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</si>
  <si>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</si>
  <si>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</si>
  <si>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</si>
  <si>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</si>
  <si>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</si>
  <si>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</si>
  <si>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</si>
  <si>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</si>
  <si>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</si>
  <si>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</si>
  <si>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</si>
  <si>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</si>
  <si>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</si>
  <si>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</si>
  <si>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Location</t>
  </si>
  <si>
    <t>Total SR</t>
  </si>
  <si>
    <t>Warsaw, Poland</t>
  </si>
  <si>
    <t>Athens, Greece</t>
  </si>
  <si>
    <t>Istanbul, Turkey</t>
  </si>
  <si>
    <t>Cairo, Egypt</t>
  </si>
  <si>
    <t>Stockholms Lan, Sweden</t>
  </si>
  <si>
    <t>Wilcke, Joey</t>
  </si>
  <si>
    <t>Bratislava, Slovakia</t>
  </si>
  <si>
    <t>Bangalore, India</t>
  </si>
  <si>
    <t>Casablanca, Morocco</t>
  </si>
  <si>
    <t>Bucharest, Romania</t>
  </si>
  <si>
    <t>Classification</t>
  </si>
  <si>
    <t>SR_Numbers</t>
  </si>
  <si>
    <t>Casa_CSMB_Premium_1</t>
  </si>
  <si>
    <t>UKBLRRSA1</t>
  </si>
  <si>
    <t>CGS_CSC_Italy</t>
  </si>
  <si>
    <t>UKI CSMB Care</t>
  </si>
  <si>
    <t>Ger LEP Core Tech</t>
  </si>
  <si>
    <t>Not Assigned</t>
  </si>
  <si>
    <t>CGS_BUCH _IT_SMB</t>
  </si>
  <si>
    <t>GCSS_Client</t>
  </si>
  <si>
    <t>Full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</si>
  <si>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</si>
  <si>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</si>
  <si>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</si>
  <si>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</si>
  <si>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</si>
  <si>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</si>
  <si>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</si>
  <si>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</si>
  <si>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</si>
  <si>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</si>
  <si>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</si>
  <si>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</si>
  <si>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Shaik</t>
  </si>
  <si>
    <t>Azad</t>
  </si>
  <si>
    <t>Uzma</t>
  </si>
  <si>
    <t>Ayaz</t>
  </si>
  <si>
    <t>Satyamoorthy</t>
  </si>
  <si>
    <t>R</t>
  </si>
  <si>
    <t>Jason</t>
  </si>
  <si>
    <t>Machado</t>
  </si>
  <si>
    <t>Mary</t>
  </si>
  <si>
    <t>Varun</t>
  </si>
  <si>
    <t>TR</t>
  </si>
  <si>
    <t>Joel</t>
  </si>
  <si>
    <t>Mathias</t>
  </si>
  <si>
    <t>Rajesh</t>
  </si>
  <si>
    <t>V</t>
  </si>
  <si>
    <t>Pritam</t>
  </si>
  <si>
    <t>roy</t>
  </si>
  <si>
    <t>Ajay</t>
  </si>
  <si>
    <t>Manral</t>
  </si>
  <si>
    <t>Sudarshan</t>
  </si>
  <si>
    <t>Rubin</t>
  </si>
  <si>
    <t>Elayedatt</t>
  </si>
  <si>
    <t xml:space="preserve">Location Code </t>
  </si>
  <si>
    <t>Manager Name</t>
  </si>
  <si>
    <t>Stefan Radu</t>
  </si>
  <si>
    <t>KA22</t>
  </si>
  <si>
    <t>Andrei Ciprian</t>
  </si>
  <si>
    <t>GF09</t>
  </si>
  <si>
    <t>Bogdan Stefan</t>
  </si>
  <si>
    <t>BO22</t>
  </si>
  <si>
    <t>Marius Iovu</t>
  </si>
  <si>
    <t>Ramona Dumitrescu</t>
  </si>
  <si>
    <t>Raluca Radescu</t>
  </si>
  <si>
    <t>Giulio Fondriest</t>
  </si>
  <si>
    <t>VV09</t>
  </si>
  <si>
    <t>Loredana Badea</t>
  </si>
  <si>
    <t>Ciprian Simion</t>
  </si>
  <si>
    <t>Mauro Ghiglia</t>
  </si>
  <si>
    <t>RM43</t>
  </si>
  <si>
    <t>Emilian-Claudiu Panc</t>
  </si>
  <si>
    <t>LE32</t>
  </si>
  <si>
    <t>Andreialexandru Chic</t>
  </si>
  <si>
    <t>Denis Palade</t>
  </si>
  <si>
    <t>Cotizo Costache</t>
  </si>
  <si>
    <t>Pascal Grodowski</t>
  </si>
  <si>
    <t>Lorand Greff</t>
  </si>
  <si>
    <t>Mihaela Troscolan</t>
  </si>
  <si>
    <t>KK10</t>
  </si>
  <si>
    <t>Alin Dulacioiu</t>
  </si>
  <si>
    <t>Dinu Todor</t>
  </si>
  <si>
    <t>Dan Ungureanu</t>
  </si>
  <si>
    <t>Dan Lucian Juncu</t>
  </si>
  <si>
    <t>Lucian Stanciu</t>
  </si>
  <si>
    <t>ZA43</t>
  </si>
  <si>
    <t>Alexandru Laza Dobre</t>
  </si>
  <si>
    <t>CN37</t>
  </si>
  <si>
    <t>Marius Postolica</t>
  </si>
  <si>
    <t>Daniel Voicu</t>
  </si>
  <si>
    <t>Ernesto Morejon</t>
  </si>
  <si>
    <t>Iosif Lavric</t>
  </si>
  <si>
    <t>BN23</t>
  </si>
  <si>
    <t>Ariadna Ioana Baduna</t>
  </si>
  <si>
    <t>Nicoleta Bogza</t>
  </si>
  <si>
    <t>Denisa Fieraru</t>
  </si>
  <si>
    <t>Paulo Trascaianu</t>
  </si>
  <si>
    <t>Bogdan Dobre</t>
  </si>
  <si>
    <t>P Barcelos</t>
  </si>
  <si>
    <t>DQ21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</si>
  <si>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</si>
  <si>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</si>
  <si>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</si>
  <si>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</si>
  <si>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</si>
  <si>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</si>
  <si>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</si>
  <si>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</si>
  <si>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</si>
  <si>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AC30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</si>
  <si>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</si>
  <si>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</si>
  <si>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</si>
  <si>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</si>
  <si>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</si>
  <si>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</si>
  <si>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</si>
  <si>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</si>
  <si>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</si>
  <si>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Location Code</t>
  </si>
  <si>
    <t>Location Name</t>
  </si>
  <si>
    <t>AU04</t>
  </si>
  <si>
    <t>Thomas, Rohit</t>
  </si>
  <si>
    <t>ZY01</t>
  </si>
  <si>
    <t>Brasov, Romania</t>
  </si>
  <si>
    <t>NC01</t>
  </si>
  <si>
    <t>Vachajova, Martina</t>
  </si>
  <si>
    <t>Delhi, India</t>
  </si>
  <si>
    <t>Cherrywood, Ireland</t>
  </si>
  <si>
    <t>Choddhary, Aaseem</t>
  </si>
  <si>
    <t>Limerick, Ireland</t>
  </si>
  <si>
    <t>Frankfurt, Germany</t>
  </si>
  <si>
    <t>Montpellier, France</t>
  </si>
  <si>
    <t>VV30</t>
  </si>
  <si>
    <t>Kolkata, India</t>
  </si>
  <si>
    <t>Mulegeri, Robinson</t>
  </si>
  <si>
    <t>Pune, India</t>
  </si>
  <si>
    <t>Ayaz, Uzma</t>
  </si>
  <si>
    <t>GF72</t>
  </si>
  <si>
    <t>Wilhelmshaven, Germany</t>
  </si>
  <si>
    <t>Azad, Shaik</t>
  </si>
  <si>
    <t>TF65</t>
  </si>
  <si>
    <t>Turku, Finland</t>
  </si>
  <si>
    <t>P, Joby</t>
  </si>
  <si>
    <t>Chennai, India</t>
  </si>
  <si>
    <t>Adardour, Fadoua</t>
  </si>
  <si>
    <t>NE21</t>
  </si>
  <si>
    <t>Amsterdam, Netherlands</t>
  </si>
  <si>
    <t>Amari, Hind</t>
  </si>
  <si>
    <t>TN12</t>
  </si>
  <si>
    <t>Tunis, Tunisia</t>
  </si>
  <si>
    <t>La Coruna, Spain</t>
  </si>
  <si>
    <t>D, Mary</t>
  </si>
  <si>
    <t>IT11</t>
  </si>
  <si>
    <t>Cagliari, Italy</t>
  </si>
  <si>
    <t>Boumegnane, Nadia</t>
  </si>
  <si>
    <t>Christensen, Henning</t>
  </si>
  <si>
    <t>Davies, Ruth</t>
  </si>
  <si>
    <t>EG54</t>
  </si>
  <si>
    <t>Hynes, Fintan</t>
  </si>
  <si>
    <t>Grades</t>
  </si>
  <si>
    <t>Frequency</t>
  </si>
  <si>
    <t>HeadCount</t>
  </si>
  <si>
    <t>Performance_score</t>
  </si>
  <si>
    <t xml:space="preserve">SL_Missed </t>
  </si>
  <si>
    <t>Week</t>
  </si>
  <si>
    <t>Den</t>
  </si>
  <si>
    <t>Johannesburg, South Africa</t>
  </si>
  <si>
    <t>Halle (Saale), Germany</t>
  </si>
  <si>
    <t>Ed, Sweden</t>
  </si>
  <si>
    <t>Glasgow, United Kingdom</t>
  </si>
  <si>
    <t>Grand Total</t>
  </si>
  <si>
    <t>Values</t>
  </si>
  <si>
    <t>Sum of HeadCount</t>
  </si>
  <si>
    <t>Average of Performance_score</t>
  </si>
  <si>
    <t xml:space="preserve">Average of SL_Missed </t>
  </si>
</sst>
</file>

<file path=xl/styles.xml><?xml version="1.0" encoding="utf-8"?>
<styleSheet xmlns="http://schemas.openxmlformats.org/spreadsheetml/2006/main">
  <numFmts count="1">
    <numFmt numFmtId="164" formatCode="0.0%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9"/>
      <name val="Museo Sans For Dell"/>
    </font>
    <font>
      <sz val="11"/>
      <color theme="1"/>
      <name val="Museo Sans For Dell"/>
    </font>
    <font>
      <sz val="11"/>
      <name val="Museo Sans For Dell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2" fillId="0" borderId="0"/>
    <xf numFmtId="9" fontId="16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8" fillId="0" borderId="0" xfId="0" applyFont="1" applyAlignment="1">
      <alignment horizontal="right" indent="1"/>
    </xf>
    <xf numFmtId="0" fontId="1" fillId="6" borderId="0" xfId="0" applyFont="1" applyFill="1" applyAlignment="1">
      <alignment horizontal="left" indent="1"/>
    </xf>
    <xf numFmtId="0" fontId="9" fillId="0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13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" fillId="7" borderId="11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11" borderId="11" xfId="0" applyFont="1" applyFill="1" applyBorder="1" applyAlignment="1">
      <alignment horizontal="center"/>
    </xf>
    <xf numFmtId="0" fontId="1" fillId="11" borderId="17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0" fillId="0" borderId="14" xfId="0" applyBorder="1"/>
    <xf numFmtId="0" fontId="1" fillId="12" borderId="11" xfId="0" applyFont="1" applyFill="1" applyBorder="1" applyAlignment="1">
      <alignment horizontal="center"/>
    </xf>
    <xf numFmtId="0" fontId="1" fillId="12" borderId="19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/>
    <xf numFmtId="0" fontId="13" fillId="13" borderId="1" xfId="0" applyFont="1" applyFill="1" applyBorder="1" applyAlignment="1">
      <alignment horizontal="center"/>
    </xf>
    <xf numFmtId="0" fontId="14" fillId="0" borderId="0" xfId="0" applyFont="1"/>
    <xf numFmtId="0" fontId="15" fillId="4" borderId="21" xfId="0" applyFont="1" applyFill="1" applyBorder="1" applyAlignment="1">
      <alignment horizontal="center"/>
    </xf>
    <xf numFmtId="0" fontId="14" fillId="4" borderId="21" xfId="0" applyFont="1" applyFill="1" applyBorder="1" applyAlignment="1">
      <alignment horizontal="center"/>
    </xf>
    <xf numFmtId="0" fontId="14" fillId="14" borderId="22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4" fillId="4" borderId="2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9" fontId="0" fillId="0" borderId="1" xfId="2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0" fontId="0" fillId="0" borderId="0" xfId="0" pivotButton="1" applyNumberFormat="1"/>
    <xf numFmtId="9" fontId="10" fillId="0" borderId="1" xfId="1" applyNumberFormat="1" applyFont="1" applyFill="1" applyBorder="1" applyAlignment="1">
      <alignment horizontal="center" vertical="center"/>
    </xf>
    <xf numFmtId="0" fontId="17" fillId="0" borderId="1" xfId="3" applyBorder="1" applyAlignment="1" applyProtection="1"/>
    <xf numFmtId="10" fontId="0" fillId="0" borderId="0" xfId="0" applyNumberFormat="1"/>
    <xf numFmtId="0" fontId="0" fillId="6" borderId="0" xfId="0" applyFill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</cellXfs>
  <cellStyles count="4">
    <cellStyle name="Hyperlink" xfId="3" builtinId="8"/>
    <cellStyle name="Nor}al" xfId="1"/>
    <cellStyle name="Normal" xfId="0" builtinId="0"/>
    <cellStyle name="Percent" xfId="2" builtinId="5"/>
  </cellStyles>
  <dxfs count="1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13" formatCode="0%"/>
    </dxf>
    <dxf>
      <numFmt numFmtId="14" formatCode="0.00%"/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058.431200347222" createdVersion="3" refreshedVersion="3" minRefreshableVersion="3" recordCount="63">
  <cacheSource type="worksheet">
    <worksheetSource ref="C4:H67" sheet="Q10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n v="398"/>
    <n v="0.86"/>
    <n v="0"/>
    <n v="201601"/>
    <n v="1"/>
  </r>
  <r>
    <x v="1"/>
    <n v="40"/>
    <n v="0.87"/>
    <n v="0"/>
    <n v="201601"/>
    <n v="1"/>
  </r>
  <r>
    <x v="2"/>
    <n v="411"/>
    <n v="0.77"/>
    <n v="0"/>
    <n v="201601"/>
    <n v="1"/>
  </r>
  <r>
    <x v="3"/>
    <n v="4138"/>
    <n v="0.54"/>
    <n v="1"/>
    <n v="201601"/>
    <n v="1"/>
  </r>
  <r>
    <x v="4"/>
    <n v="329"/>
    <n v="0.11"/>
    <n v="0"/>
    <n v="201601"/>
    <n v="1"/>
  </r>
  <r>
    <x v="5"/>
    <n v="271"/>
    <n v="0.87"/>
    <n v="1"/>
    <n v="201601"/>
    <n v="1"/>
  </r>
  <r>
    <x v="6"/>
    <n v="642"/>
    <n v="0.09"/>
    <n v="0"/>
    <n v="201601"/>
    <n v="1"/>
  </r>
  <r>
    <x v="7"/>
    <n v="819"/>
    <n v="0.97"/>
    <n v="0"/>
    <n v="201601"/>
    <n v="1"/>
  </r>
  <r>
    <x v="8"/>
    <n v="1646"/>
    <n v="0.67"/>
    <n v="0"/>
    <n v="201601"/>
    <n v="1"/>
  </r>
  <r>
    <x v="9"/>
    <n v="4364"/>
    <n v="0.87"/>
    <n v="0"/>
    <n v="201601"/>
    <n v="1"/>
  </r>
  <r>
    <x v="10"/>
    <n v="360"/>
    <n v="0.9"/>
    <n v="0"/>
    <n v="201601"/>
    <n v="1"/>
  </r>
  <r>
    <x v="11"/>
    <n v="3518"/>
    <n v="0.65"/>
    <n v="1"/>
    <n v="201601"/>
    <n v="1"/>
  </r>
  <r>
    <x v="12"/>
    <n v="284"/>
    <n v="0.34"/>
    <n v="1"/>
    <n v="201601"/>
    <n v="1"/>
  </r>
  <r>
    <x v="13"/>
    <n v="9"/>
    <n v="0.78"/>
    <n v="0"/>
    <n v="201601"/>
    <n v="1"/>
  </r>
  <r>
    <x v="14"/>
    <n v="1025"/>
    <n v="0.98"/>
    <n v="0"/>
    <n v="201601"/>
    <n v="1"/>
  </r>
  <r>
    <x v="15"/>
    <n v="211"/>
    <n v="0.54"/>
    <n v="0"/>
    <n v="201601"/>
    <n v="1"/>
  </r>
  <r>
    <x v="16"/>
    <n v="708"/>
    <n v="0.44"/>
    <n v="1"/>
    <n v="201601"/>
    <n v="1"/>
  </r>
  <r>
    <x v="17"/>
    <n v="28"/>
    <n v="0.61"/>
    <n v="1"/>
    <n v="201601"/>
    <n v="1"/>
  </r>
  <r>
    <x v="18"/>
    <n v="179"/>
    <n v="0.08"/>
    <n v="1"/>
    <n v="201601"/>
    <n v="1"/>
  </r>
  <r>
    <x v="19"/>
    <n v="119"/>
    <n v="0.98"/>
    <n v="0"/>
    <n v="201601"/>
    <n v="1"/>
  </r>
  <r>
    <x v="20"/>
    <n v="169"/>
    <n v="0.54"/>
    <n v="0"/>
    <n v="201601"/>
    <n v="1"/>
  </r>
  <r>
    <x v="0"/>
    <n v="5"/>
    <n v="0.12"/>
    <n v="0"/>
    <n v="201602"/>
    <n v="1"/>
  </r>
  <r>
    <x v="1"/>
    <n v="5"/>
    <n v="0.34"/>
    <n v="0"/>
    <n v="201602"/>
    <n v="1"/>
  </r>
  <r>
    <x v="2"/>
    <n v="10"/>
    <n v="0.98"/>
    <n v="1"/>
    <n v="201602"/>
    <n v="1"/>
  </r>
  <r>
    <x v="3"/>
    <n v="3"/>
    <n v="0.81"/>
    <n v="0"/>
    <n v="201602"/>
    <n v="1"/>
  </r>
  <r>
    <x v="4"/>
    <n v="180"/>
    <n v="0.76"/>
    <n v="0"/>
    <n v="201602"/>
    <n v="1"/>
  </r>
  <r>
    <x v="5"/>
    <n v="307"/>
    <n v="0.66"/>
    <n v="0"/>
    <n v="201602"/>
    <n v="1"/>
  </r>
  <r>
    <x v="6"/>
    <n v="334"/>
    <n v="0.87"/>
    <n v="1"/>
    <n v="201602"/>
    <n v="1"/>
  </r>
  <r>
    <x v="7"/>
    <n v="666"/>
    <n v="0.21"/>
    <n v="0"/>
    <n v="201602"/>
    <n v="1"/>
  </r>
  <r>
    <x v="8"/>
    <n v="5"/>
    <n v="0.76"/>
    <n v="0"/>
    <n v="201602"/>
    <n v="1"/>
  </r>
  <r>
    <x v="9"/>
    <n v="1153"/>
    <n v="0.67"/>
    <n v="1"/>
    <n v="201602"/>
    <n v="1"/>
  </r>
  <r>
    <x v="10"/>
    <n v="4"/>
    <n v="0.77"/>
    <n v="1"/>
    <n v="201602"/>
    <n v="1"/>
  </r>
  <r>
    <x v="11"/>
    <n v="520"/>
    <n v="0.87"/>
    <n v="0"/>
    <n v="201602"/>
    <n v="1"/>
  </r>
  <r>
    <x v="12"/>
    <n v="401"/>
    <n v="0.98"/>
    <n v="0"/>
    <n v="201602"/>
    <n v="1"/>
  </r>
  <r>
    <x v="13"/>
    <n v="7"/>
    <n v="0.84"/>
    <n v="0"/>
    <n v="201602"/>
    <n v="1"/>
  </r>
  <r>
    <x v="14"/>
    <n v="1050"/>
    <n v="0.76"/>
    <n v="0"/>
    <n v="201602"/>
    <n v="1"/>
  </r>
  <r>
    <x v="15"/>
    <n v="3"/>
    <n v="0.78"/>
    <n v="1"/>
    <n v="201602"/>
    <n v="1"/>
  </r>
  <r>
    <x v="16"/>
    <n v="3"/>
    <n v="0.87"/>
    <n v="1"/>
    <n v="201602"/>
    <n v="1"/>
  </r>
  <r>
    <x v="17"/>
    <n v="81"/>
    <n v="0.92"/>
    <n v="0"/>
    <n v="201602"/>
    <n v="1"/>
  </r>
  <r>
    <x v="18"/>
    <n v="44"/>
    <n v="0.76"/>
    <n v="0"/>
    <n v="201602"/>
    <n v="1"/>
  </r>
  <r>
    <x v="19"/>
    <n v="5"/>
    <n v="0.64"/>
    <n v="0"/>
    <n v="201602"/>
    <n v="1"/>
  </r>
  <r>
    <x v="20"/>
    <n v="196"/>
    <n v="0.34"/>
    <n v="0"/>
    <n v="201602"/>
    <n v="1"/>
  </r>
  <r>
    <x v="0"/>
    <n v="1409"/>
    <n v="0.65"/>
    <n v="1"/>
    <n v="201603"/>
    <n v="1"/>
  </r>
  <r>
    <x v="1"/>
    <n v="690"/>
    <n v="0.77"/>
    <n v="0"/>
    <n v="201603"/>
    <n v="1"/>
  </r>
  <r>
    <x v="2"/>
    <n v="1"/>
    <n v="0.65"/>
    <n v="1"/>
    <n v="201603"/>
    <n v="1"/>
  </r>
  <r>
    <x v="3"/>
    <n v="1833"/>
    <n v="0.98"/>
    <n v="1"/>
    <n v="201603"/>
    <n v="1"/>
  </r>
  <r>
    <x v="4"/>
    <n v="228"/>
    <n v="0.87"/>
    <n v="0"/>
    <n v="201603"/>
    <n v="1"/>
  </r>
  <r>
    <x v="5"/>
    <n v="9"/>
    <n v="0.81"/>
    <n v="0"/>
    <n v="201603"/>
    <n v="1"/>
  </r>
  <r>
    <x v="6"/>
    <n v="5"/>
    <n v="0.78"/>
    <n v="0"/>
    <n v="201603"/>
    <n v="1"/>
  </r>
  <r>
    <x v="7"/>
    <n v="899"/>
    <n v="0.65"/>
    <n v="0"/>
    <n v="201603"/>
    <n v="1"/>
  </r>
  <r>
    <x v="8"/>
    <n v="15"/>
    <n v="0.71"/>
    <n v="1"/>
    <n v="201603"/>
    <n v="1"/>
  </r>
  <r>
    <x v="9"/>
    <n v="283"/>
    <n v="0.75"/>
    <n v="0"/>
    <n v="201603"/>
    <n v="1"/>
  </r>
  <r>
    <x v="10"/>
    <n v="31"/>
    <n v="7.0000000000000007E-2"/>
    <n v="0"/>
    <n v="201603"/>
    <n v="1"/>
  </r>
  <r>
    <x v="11"/>
    <n v="14"/>
    <n v="0.74"/>
    <n v="0"/>
    <n v="201603"/>
    <n v="1"/>
  </r>
  <r>
    <x v="12"/>
    <n v="834"/>
    <n v="0.09"/>
    <n v="1"/>
    <n v="201603"/>
    <n v="1"/>
  </r>
  <r>
    <x v="13"/>
    <n v="171"/>
    <n v="0.08"/>
    <n v="0"/>
    <n v="201603"/>
    <n v="1"/>
  </r>
  <r>
    <x v="14"/>
    <n v="196"/>
    <n v="0.54"/>
    <n v="0"/>
    <n v="201603"/>
    <n v="1"/>
  </r>
  <r>
    <x v="15"/>
    <n v="1409"/>
    <n v="0.54"/>
    <n v="0"/>
    <n v="201603"/>
    <n v="1"/>
  </r>
  <r>
    <x v="16"/>
    <n v="690"/>
    <n v="0.65"/>
    <n v="0"/>
    <n v="201603"/>
    <n v="1"/>
  </r>
  <r>
    <x v="17"/>
    <n v="1"/>
    <n v="0.98"/>
    <n v="0"/>
    <n v="201603"/>
    <n v="1"/>
  </r>
  <r>
    <x v="18"/>
    <n v="1833"/>
    <n v="0.76"/>
    <n v="1"/>
    <n v="201603"/>
    <n v="1"/>
  </r>
  <r>
    <x v="19"/>
    <n v="899"/>
    <n v="0.24"/>
    <n v="0"/>
    <n v="201603"/>
    <n v="1"/>
  </r>
  <r>
    <x v="20"/>
    <n v="15"/>
    <n v="0.21"/>
    <n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Location">
  <location ref="K4:N27" firstHeaderRow="1" firstDataRow="2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/>
    <pivotField dataField="1"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formance_score" fld="2" subtotal="average" baseField="0" baseItem="0"/>
    <dataField name="Sum of HeadCount" fld="1" baseField="0" baseItem="0"/>
    <dataField name="Average of SL_Missed " fld="3" subtotal="average" baseField="0" baseItem="0"/>
  </dataFields>
  <formats count="7">
    <format dxfId="6">
      <pivotArea field="0" type="button" dataOnly="0" labelOnly="1" outline="0" axis="axisRow" fieldPosition="0"/>
    </format>
    <format dxfId="5">
      <pivotArea collapsedLevelsAreSubtotals="1" fieldPosition="0">
        <references count="1">
          <reference field="0" count="0"/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2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0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E25"/>
  <sheetViews>
    <sheetView workbookViewId="0">
      <selection activeCell="E18" sqref="E18:E25"/>
    </sheetView>
  </sheetViews>
  <sheetFormatPr defaultRowHeight="15"/>
  <cols>
    <col min="2" max="2" width="18.7109375" customWidth="1"/>
    <col min="3" max="3" width="15.28515625" customWidth="1"/>
    <col min="5" max="5" width="29" customWidth="1"/>
  </cols>
  <sheetData>
    <row r="5" spans="2:4">
      <c r="B5" s="1" t="s">
        <v>0</v>
      </c>
      <c r="C5" s="1" t="s">
        <v>1</v>
      </c>
      <c r="D5" s="1" t="s">
        <v>2</v>
      </c>
    </row>
    <row r="6" spans="2:4">
      <c r="B6" s="1" t="s">
        <v>3</v>
      </c>
      <c r="C6" s="2" t="s">
        <v>4</v>
      </c>
      <c r="D6" s="1">
        <v>87423</v>
      </c>
    </row>
    <row r="7" spans="2:4">
      <c r="B7" s="1" t="s">
        <v>6</v>
      </c>
      <c r="C7" s="2" t="s">
        <v>7</v>
      </c>
      <c r="D7" s="1">
        <v>78312</v>
      </c>
    </row>
    <row r="8" spans="2:4">
      <c r="B8" s="1" t="s">
        <v>8</v>
      </c>
      <c r="C8" s="2" t="s">
        <v>9</v>
      </c>
      <c r="D8" s="1">
        <v>98722</v>
      </c>
    </row>
    <row r="9" spans="2:4">
      <c r="B9" s="1" t="s">
        <v>10</v>
      </c>
      <c r="C9" s="2" t="s">
        <v>11</v>
      </c>
      <c r="D9" s="1">
        <v>12235</v>
      </c>
    </row>
    <row r="10" spans="2:4">
      <c r="B10" s="1" t="s">
        <v>12</v>
      </c>
      <c r="C10" s="2" t="s">
        <v>13</v>
      </c>
      <c r="D10" s="1">
        <v>23972</v>
      </c>
    </row>
    <row r="11" spans="2:4">
      <c r="B11" s="3" t="s">
        <v>14</v>
      </c>
      <c r="C11" s="2" t="s">
        <v>15</v>
      </c>
      <c r="D11" s="1">
        <v>56431</v>
      </c>
    </row>
    <row r="12" spans="2:4">
      <c r="B12" s="1" t="s">
        <v>16</v>
      </c>
      <c r="C12" s="2" t="s">
        <v>17</v>
      </c>
      <c r="D12" s="1">
        <v>98362</v>
      </c>
    </row>
    <row r="13" spans="2:4">
      <c r="B13" s="1" t="s">
        <v>10</v>
      </c>
      <c r="C13" s="2" t="s">
        <v>18</v>
      </c>
      <c r="D13" s="1">
        <v>18739</v>
      </c>
    </row>
    <row r="17" spans="2:5">
      <c r="B17" s="1" t="s">
        <v>0</v>
      </c>
      <c r="C17" s="1" t="s">
        <v>1</v>
      </c>
      <c r="D17" s="1" t="s">
        <v>2</v>
      </c>
      <c r="E17" s="1" t="s">
        <v>19</v>
      </c>
    </row>
    <row r="18" spans="2:5">
      <c r="B18" s="1" t="s">
        <v>3</v>
      </c>
      <c r="C18" s="2" t="s">
        <v>4</v>
      </c>
      <c r="D18" s="1">
        <v>87423</v>
      </c>
      <c r="E18" s="75" t="str">
        <f>CONCATENATE(B18,"_",C18,"@XYZ.com")</f>
        <v>Prashanth_Gopi@XYZ.com</v>
      </c>
    </row>
    <row r="19" spans="2:5">
      <c r="B19" s="1" t="s">
        <v>6</v>
      </c>
      <c r="C19" s="2" t="s">
        <v>7</v>
      </c>
      <c r="D19" s="1">
        <v>78312</v>
      </c>
      <c r="E19" s="75" t="str">
        <f t="shared" ref="E19:E25" si="0">CONCATENATE(B19,"_",C19,"@XYZ.com")</f>
        <v>Tank_Ashwini@XYZ.com</v>
      </c>
    </row>
    <row r="20" spans="2:5">
      <c r="B20" s="1" t="s">
        <v>8</v>
      </c>
      <c r="C20" s="2" t="s">
        <v>9</v>
      </c>
      <c r="D20" s="1">
        <v>98722</v>
      </c>
      <c r="E20" s="75" t="str">
        <f t="shared" si="0"/>
        <v>Suri_Aviral@XYZ.com</v>
      </c>
    </row>
    <row r="21" spans="2:5">
      <c r="B21" s="1" t="s">
        <v>10</v>
      </c>
      <c r="C21" s="2" t="s">
        <v>11</v>
      </c>
      <c r="D21" s="1">
        <v>12235</v>
      </c>
      <c r="E21" s="75" t="str">
        <f t="shared" si="0"/>
        <v>Kumar_Ram@XYZ.com</v>
      </c>
    </row>
    <row r="22" spans="2:5">
      <c r="B22" s="1" t="s">
        <v>12</v>
      </c>
      <c r="C22" s="2" t="s">
        <v>13</v>
      </c>
      <c r="D22" s="1">
        <v>23972</v>
      </c>
      <c r="E22" s="75" t="str">
        <f t="shared" si="0"/>
        <v>Tendulkar_Sachin@XYZ.com</v>
      </c>
    </row>
    <row r="23" spans="2:5">
      <c r="B23" s="3" t="s">
        <v>14</v>
      </c>
      <c r="C23" s="2" t="s">
        <v>15</v>
      </c>
      <c r="D23" s="1">
        <v>56431</v>
      </c>
      <c r="E23" s="75" t="str">
        <f t="shared" si="0"/>
        <v>Maradonna_Diego@XYZ.com</v>
      </c>
    </row>
    <row r="24" spans="2:5">
      <c r="B24" s="1" t="s">
        <v>16</v>
      </c>
      <c r="C24" s="2" t="s">
        <v>17</v>
      </c>
      <c r="D24" s="1">
        <v>98362</v>
      </c>
      <c r="E24" s="75" t="str">
        <f t="shared" si="0"/>
        <v>Singh_Robin@XYZ.com</v>
      </c>
    </row>
    <row r="25" spans="2:5">
      <c r="B25" s="1" t="s">
        <v>10</v>
      </c>
      <c r="C25" s="2" t="s">
        <v>18</v>
      </c>
      <c r="D25" s="1">
        <v>18739</v>
      </c>
      <c r="E25" s="75" t="str">
        <f t="shared" si="0"/>
        <v>Kumar_Deepak@XYZ.com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C4:N67"/>
  <sheetViews>
    <sheetView topLeftCell="C1" workbookViewId="0">
      <selection activeCell="L18" sqref="L18"/>
    </sheetView>
  </sheetViews>
  <sheetFormatPr defaultRowHeight="15"/>
  <cols>
    <col min="3" max="3" width="28.85546875" customWidth="1"/>
    <col min="4" max="4" width="15.85546875" customWidth="1"/>
    <col min="5" max="5" width="28.42578125" customWidth="1"/>
    <col min="6" max="6" width="16.5703125" customWidth="1"/>
    <col min="11" max="11" width="25.5703125" customWidth="1"/>
    <col min="12" max="12" width="28.7109375" customWidth="1"/>
    <col min="13" max="13" width="17.7109375" customWidth="1"/>
    <col min="14" max="14" width="21" customWidth="1"/>
    <col min="17" max="17" width="25.5703125" bestFit="1" customWidth="1"/>
    <col min="18" max="18" width="25.140625" customWidth="1"/>
    <col min="19" max="19" width="17.7109375" customWidth="1"/>
    <col min="20" max="20" width="17.5703125" customWidth="1"/>
    <col min="21" max="37" width="25.5703125" bestFit="1" customWidth="1"/>
    <col min="38" max="38" width="11.28515625" bestFit="1" customWidth="1"/>
  </cols>
  <sheetData>
    <row r="4" spans="3:14">
      <c r="C4" s="67" t="s">
        <v>137</v>
      </c>
      <c r="D4" s="67" t="s">
        <v>302</v>
      </c>
      <c r="E4" s="67" t="s">
        <v>303</v>
      </c>
      <c r="F4" s="67" t="s">
        <v>304</v>
      </c>
      <c r="G4" s="67" t="s">
        <v>305</v>
      </c>
      <c r="H4" s="67" t="s">
        <v>306</v>
      </c>
      <c r="L4" s="69" t="s">
        <v>312</v>
      </c>
    </row>
    <row r="5" spans="3:14">
      <c r="C5" s="49" t="s">
        <v>268</v>
      </c>
      <c r="D5" s="49">
        <v>398</v>
      </c>
      <c r="E5" s="68">
        <v>0.86</v>
      </c>
      <c r="F5" s="49">
        <v>0</v>
      </c>
      <c r="G5" s="49">
        <v>201601</v>
      </c>
      <c r="H5" s="49">
        <v>1</v>
      </c>
      <c r="K5" s="73" t="s">
        <v>137</v>
      </c>
      <c r="L5" t="s">
        <v>314</v>
      </c>
      <c r="M5" t="s">
        <v>313</v>
      </c>
      <c r="N5" t="s">
        <v>315</v>
      </c>
    </row>
    <row r="6" spans="3:14">
      <c r="C6" s="49" t="s">
        <v>264</v>
      </c>
      <c r="D6" s="49">
        <v>40</v>
      </c>
      <c r="E6" s="68">
        <v>0.87</v>
      </c>
      <c r="F6" s="49">
        <v>0</v>
      </c>
      <c r="G6" s="49">
        <v>201601</v>
      </c>
      <c r="H6" s="49">
        <v>1</v>
      </c>
      <c r="K6" s="70" t="s">
        <v>287</v>
      </c>
      <c r="L6" s="76">
        <v>0.61</v>
      </c>
      <c r="M6" s="72">
        <v>2384</v>
      </c>
      <c r="N6" s="76">
        <v>0</v>
      </c>
    </row>
    <row r="7" spans="3:14">
      <c r="C7" s="49" t="s">
        <v>307</v>
      </c>
      <c r="D7" s="49">
        <v>411</v>
      </c>
      <c r="E7" s="68">
        <v>0.77</v>
      </c>
      <c r="F7" s="49">
        <v>0</v>
      </c>
      <c r="G7" s="49">
        <v>201601</v>
      </c>
      <c r="H7" s="49">
        <v>1</v>
      </c>
      <c r="K7" s="70" t="s">
        <v>140</v>
      </c>
      <c r="L7" s="76">
        <v>0.62</v>
      </c>
      <c r="M7" s="72">
        <v>1023</v>
      </c>
      <c r="N7" s="76">
        <v>0</v>
      </c>
    </row>
    <row r="8" spans="3:14">
      <c r="C8" s="49" t="s">
        <v>146</v>
      </c>
      <c r="D8" s="49">
        <v>4138</v>
      </c>
      <c r="E8" s="68">
        <v>0.54</v>
      </c>
      <c r="F8" s="49">
        <v>1</v>
      </c>
      <c r="G8" s="49">
        <v>201601</v>
      </c>
      <c r="H8" s="49">
        <v>1</v>
      </c>
      <c r="K8" s="70" t="s">
        <v>146</v>
      </c>
      <c r="L8" s="76">
        <v>0.77666666666666673</v>
      </c>
      <c r="M8" s="72">
        <v>5974</v>
      </c>
      <c r="N8" s="76">
        <v>0.66666666666666663</v>
      </c>
    </row>
    <row r="9" spans="3:14">
      <c r="C9" s="49" t="s">
        <v>272</v>
      </c>
      <c r="D9" s="49">
        <v>329</v>
      </c>
      <c r="E9" s="68">
        <v>0.11</v>
      </c>
      <c r="F9" s="49">
        <v>0</v>
      </c>
      <c r="G9" s="49">
        <v>201601</v>
      </c>
      <c r="H9" s="49">
        <v>1</v>
      </c>
      <c r="K9" s="70" t="s">
        <v>264</v>
      </c>
      <c r="L9" s="76">
        <v>0.66</v>
      </c>
      <c r="M9" s="72">
        <v>735</v>
      </c>
      <c r="N9" s="76">
        <v>0</v>
      </c>
    </row>
    <row r="10" spans="3:14">
      <c r="C10" s="49" t="s">
        <v>145</v>
      </c>
      <c r="D10" s="49">
        <v>271</v>
      </c>
      <c r="E10" s="68">
        <v>0.87</v>
      </c>
      <c r="F10" s="49">
        <v>1</v>
      </c>
      <c r="G10" s="49">
        <v>201601</v>
      </c>
      <c r="H10" s="49">
        <v>1</v>
      </c>
      <c r="K10" s="70" t="s">
        <v>145</v>
      </c>
      <c r="L10" s="76">
        <v>0.77999999999999992</v>
      </c>
      <c r="M10" s="72">
        <v>587</v>
      </c>
      <c r="N10" s="76">
        <v>0.33333333333333331</v>
      </c>
    </row>
    <row r="11" spans="3:14">
      <c r="C11" s="49" t="s">
        <v>147</v>
      </c>
      <c r="D11" s="49">
        <v>642</v>
      </c>
      <c r="E11" s="68">
        <v>0.09</v>
      </c>
      <c r="F11" s="49">
        <v>0</v>
      </c>
      <c r="G11" s="49">
        <v>201601</v>
      </c>
      <c r="H11" s="49">
        <v>1</v>
      </c>
      <c r="K11" s="70" t="s">
        <v>148</v>
      </c>
      <c r="L11" s="76">
        <v>0.56666666666666676</v>
      </c>
      <c r="M11" s="72">
        <v>187</v>
      </c>
      <c r="N11" s="76">
        <v>0</v>
      </c>
    </row>
    <row r="12" spans="3:14">
      <c r="C12" s="49" t="s">
        <v>287</v>
      </c>
      <c r="D12" s="49">
        <v>819</v>
      </c>
      <c r="E12" s="68">
        <v>0.97</v>
      </c>
      <c r="F12" s="49">
        <v>0</v>
      </c>
      <c r="G12" s="49">
        <v>201601</v>
      </c>
      <c r="H12" s="49">
        <v>1</v>
      </c>
      <c r="K12" s="70" t="s">
        <v>142</v>
      </c>
      <c r="L12" s="76">
        <v>0.47000000000000003</v>
      </c>
      <c r="M12" s="72">
        <v>1519</v>
      </c>
      <c r="N12" s="76">
        <v>0.66666666666666663</v>
      </c>
    </row>
    <row r="13" spans="3:14">
      <c r="C13" s="49" t="s">
        <v>308</v>
      </c>
      <c r="D13" s="49">
        <v>1646</v>
      </c>
      <c r="E13" s="68">
        <v>0.67</v>
      </c>
      <c r="F13" s="49">
        <v>0</v>
      </c>
      <c r="G13" s="49">
        <v>201601</v>
      </c>
      <c r="H13" s="49">
        <v>1</v>
      </c>
      <c r="K13" s="70" t="s">
        <v>147</v>
      </c>
      <c r="L13" s="76">
        <v>0.57999999999999996</v>
      </c>
      <c r="M13" s="72">
        <v>981</v>
      </c>
      <c r="N13" s="76">
        <v>0.33333333333333331</v>
      </c>
    </row>
    <row r="14" spans="3:14">
      <c r="C14" s="49" t="s">
        <v>282</v>
      </c>
      <c r="D14" s="49">
        <v>4364</v>
      </c>
      <c r="E14" s="68">
        <v>0.87</v>
      </c>
      <c r="F14" s="49">
        <v>0</v>
      </c>
      <c r="G14" s="49">
        <v>201601</v>
      </c>
      <c r="H14" s="49">
        <v>1</v>
      </c>
      <c r="K14" s="70" t="s">
        <v>284</v>
      </c>
      <c r="L14" s="76">
        <v>0.53333333333333333</v>
      </c>
      <c r="M14" s="72">
        <v>2056</v>
      </c>
      <c r="N14" s="76">
        <v>0.66666666666666663</v>
      </c>
    </row>
    <row r="15" spans="3:14">
      <c r="C15" s="49" t="s">
        <v>309</v>
      </c>
      <c r="D15" s="49">
        <v>360</v>
      </c>
      <c r="E15" s="68">
        <v>0.9</v>
      </c>
      <c r="F15" s="49">
        <v>0</v>
      </c>
      <c r="G15" s="49">
        <v>201601</v>
      </c>
      <c r="H15" s="49">
        <v>1</v>
      </c>
      <c r="K15" s="70" t="s">
        <v>268</v>
      </c>
      <c r="L15" s="76">
        <v>0.54333333333333333</v>
      </c>
      <c r="M15" s="72">
        <v>1812</v>
      </c>
      <c r="N15" s="76">
        <v>0.33333333333333331</v>
      </c>
    </row>
    <row r="16" spans="3:14">
      <c r="C16" s="49" t="s">
        <v>310</v>
      </c>
      <c r="D16" s="49">
        <v>3518</v>
      </c>
      <c r="E16" s="68">
        <v>0.65</v>
      </c>
      <c r="F16" s="49">
        <v>1</v>
      </c>
      <c r="G16" s="49">
        <v>201601</v>
      </c>
      <c r="H16" s="49">
        <v>1</v>
      </c>
      <c r="K16" s="70" t="s">
        <v>309</v>
      </c>
      <c r="L16" s="76">
        <v>0.57999999999999996</v>
      </c>
      <c r="M16" s="72">
        <v>395</v>
      </c>
      <c r="N16" s="76">
        <v>0.33333333333333331</v>
      </c>
    </row>
    <row r="17" spans="3:14">
      <c r="C17" s="49" t="s">
        <v>142</v>
      </c>
      <c r="D17" s="49">
        <v>284</v>
      </c>
      <c r="E17" s="68">
        <v>0.34</v>
      </c>
      <c r="F17" s="49">
        <v>1</v>
      </c>
      <c r="G17" s="49">
        <v>201601</v>
      </c>
      <c r="H17" s="49">
        <v>1</v>
      </c>
      <c r="K17" s="70" t="s">
        <v>310</v>
      </c>
      <c r="L17" s="76">
        <v>0.7533333333333333</v>
      </c>
      <c r="M17" s="72">
        <v>4052</v>
      </c>
      <c r="N17" s="76">
        <v>0.33333333333333331</v>
      </c>
    </row>
    <row r="18" spans="3:14">
      <c r="C18" s="49" t="s">
        <v>148</v>
      </c>
      <c r="D18" s="49">
        <v>9</v>
      </c>
      <c r="E18" s="68">
        <v>0.78</v>
      </c>
      <c r="F18" s="49">
        <v>0</v>
      </c>
      <c r="G18" s="49">
        <v>201601</v>
      </c>
      <c r="H18" s="49">
        <v>1</v>
      </c>
      <c r="K18" s="70" t="s">
        <v>308</v>
      </c>
      <c r="L18" s="76">
        <v>0.71333333333333337</v>
      </c>
      <c r="M18" s="72">
        <v>1666</v>
      </c>
      <c r="N18" s="76">
        <v>0.33333333333333331</v>
      </c>
    </row>
    <row r="19" spans="3:14">
      <c r="C19" s="49" t="s">
        <v>139</v>
      </c>
      <c r="D19" s="49">
        <v>1025</v>
      </c>
      <c r="E19" s="68">
        <v>0.98</v>
      </c>
      <c r="F19" s="49">
        <v>0</v>
      </c>
      <c r="G19" s="49">
        <v>201601</v>
      </c>
      <c r="H19" s="49">
        <v>1</v>
      </c>
      <c r="K19" s="70" t="s">
        <v>141</v>
      </c>
      <c r="L19" s="76">
        <v>0.65333333333333332</v>
      </c>
      <c r="M19" s="72">
        <v>1401</v>
      </c>
      <c r="N19" s="76">
        <v>0.66666666666666663</v>
      </c>
    </row>
    <row r="20" spans="3:14">
      <c r="C20" s="49" t="s">
        <v>270</v>
      </c>
      <c r="D20" s="49">
        <v>211</v>
      </c>
      <c r="E20" s="68">
        <v>0.54</v>
      </c>
      <c r="F20" s="49">
        <v>0</v>
      </c>
      <c r="G20" s="49">
        <v>201601</v>
      </c>
      <c r="H20" s="49">
        <v>1</v>
      </c>
      <c r="K20" s="70" t="s">
        <v>307</v>
      </c>
      <c r="L20" s="76">
        <v>0.79999999999999993</v>
      </c>
      <c r="M20" s="72">
        <v>422</v>
      </c>
      <c r="N20" s="76">
        <v>0.66666666666666663</v>
      </c>
    </row>
    <row r="21" spans="3:14">
      <c r="C21" s="49" t="s">
        <v>141</v>
      </c>
      <c r="D21" s="49">
        <v>708</v>
      </c>
      <c r="E21" s="68">
        <v>0.44</v>
      </c>
      <c r="F21" s="49">
        <v>1</v>
      </c>
      <c r="G21" s="49">
        <v>201601</v>
      </c>
      <c r="H21" s="49">
        <v>1</v>
      </c>
      <c r="K21" s="70" t="s">
        <v>291</v>
      </c>
      <c r="L21" s="76">
        <v>0.36333333333333334</v>
      </c>
      <c r="M21" s="72">
        <v>380</v>
      </c>
      <c r="N21" s="76">
        <v>0.33333333333333331</v>
      </c>
    </row>
    <row r="22" spans="3:14">
      <c r="C22" s="49" t="s">
        <v>290</v>
      </c>
      <c r="D22" s="49">
        <v>28</v>
      </c>
      <c r="E22" s="68">
        <v>0.61</v>
      </c>
      <c r="F22" s="49">
        <v>1</v>
      </c>
      <c r="G22" s="49">
        <v>201601</v>
      </c>
      <c r="H22" s="49">
        <v>1</v>
      </c>
      <c r="K22" s="70" t="s">
        <v>270</v>
      </c>
      <c r="L22" s="76">
        <v>0.62</v>
      </c>
      <c r="M22" s="72">
        <v>1623</v>
      </c>
      <c r="N22" s="76">
        <v>0.33333333333333331</v>
      </c>
    </row>
    <row r="23" spans="3:14">
      <c r="C23" s="49" t="s">
        <v>284</v>
      </c>
      <c r="D23" s="49">
        <v>179</v>
      </c>
      <c r="E23" s="68">
        <v>0.08</v>
      </c>
      <c r="F23" s="49">
        <v>1</v>
      </c>
      <c r="G23" s="49">
        <v>201601</v>
      </c>
      <c r="H23" s="49">
        <v>1</v>
      </c>
      <c r="K23" s="70" t="s">
        <v>272</v>
      </c>
      <c r="L23" s="76">
        <v>0.57999999999999996</v>
      </c>
      <c r="M23" s="72">
        <v>737</v>
      </c>
      <c r="N23" s="76">
        <v>0</v>
      </c>
    </row>
    <row r="24" spans="3:14">
      <c r="C24" s="49" t="s">
        <v>140</v>
      </c>
      <c r="D24" s="49">
        <v>119</v>
      </c>
      <c r="E24" s="68">
        <v>0.98</v>
      </c>
      <c r="F24" s="49">
        <v>0</v>
      </c>
      <c r="G24" s="49">
        <v>201601</v>
      </c>
      <c r="H24" s="49">
        <v>1</v>
      </c>
      <c r="K24" s="70" t="s">
        <v>290</v>
      </c>
      <c r="L24" s="76">
        <v>0.83666666666666656</v>
      </c>
      <c r="M24" s="72">
        <v>110</v>
      </c>
      <c r="N24" s="76">
        <v>0.33333333333333331</v>
      </c>
    </row>
    <row r="25" spans="3:14">
      <c r="C25" s="49" t="s">
        <v>291</v>
      </c>
      <c r="D25" s="49">
        <v>169</v>
      </c>
      <c r="E25" s="68">
        <v>0.54</v>
      </c>
      <c r="F25" s="49">
        <v>0</v>
      </c>
      <c r="G25" s="49">
        <v>201601</v>
      </c>
      <c r="H25" s="49">
        <v>1</v>
      </c>
      <c r="K25" s="70" t="s">
        <v>282</v>
      </c>
      <c r="L25" s="76">
        <v>0.76333333333333331</v>
      </c>
      <c r="M25" s="72">
        <v>5800</v>
      </c>
      <c r="N25" s="76">
        <v>0.33333333333333331</v>
      </c>
    </row>
    <row r="26" spans="3:14">
      <c r="C26" s="49" t="s">
        <v>268</v>
      </c>
      <c r="D26" s="49">
        <v>5</v>
      </c>
      <c r="E26" s="68">
        <v>0.12</v>
      </c>
      <c r="F26" s="49">
        <v>0</v>
      </c>
      <c r="G26" s="49">
        <v>201602</v>
      </c>
      <c r="H26" s="49">
        <v>1</v>
      </c>
      <c r="K26" s="70" t="s">
        <v>139</v>
      </c>
      <c r="L26" s="76">
        <v>0.76000000000000012</v>
      </c>
      <c r="M26" s="72">
        <v>2271</v>
      </c>
      <c r="N26" s="76">
        <v>0</v>
      </c>
    </row>
    <row r="27" spans="3:14">
      <c r="C27" s="49" t="s">
        <v>264</v>
      </c>
      <c r="D27" s="49">
        <v>5</v>
      </c>
      <c r="E27" s="68">
        <v>0.34</v>
      </c>
      <c r="F27" s="49">
        <v>0</v>
      </c>
      <c r="G27" s="49">
        <v>201602</v>
      </c>
      <c r="H27" s="49">
        <v>1</v>
      </c>
      <c r="K27" s="70" t="s">
        <v>311</v>
      </c>
      <c r="L27" s="76">
        <v>0.64587301587301571</v>
      </c>
      <c r="M27" s="71">
        <v>36115</v>
      </c>
      <c r="N27" s="76">
        <v>0.31746031746031744</v>
      </c>
    </row>
    <row r="28" spans="3:14">
      <c r="C28" s="49" t="s">
        <v>307</v>
      </c>
      <c r="D28" s="49">
        <v>10</v>
      </c>
      <c r="E28" s="68">
        <v>0.98</v>
      </c>
      <c r="F28" s="49">
        <v>1</v>
      </c>
      <c r="G28" s="49">
        <v>201602</v>
      </c>
      <c r="H28" s="49">
        <v>1</v>
      </c>
    </row>
    <row r="29" spans="3:14">
      <c r="C29" s="49" t="s">
        <v>146</v>
      </c>
      <c r="D29" s="49">
        <v>3</v>
      </c>
      <c r="E29" s="68">
        <v>0.81</v>
      </c>
      <c r="F29" s="49">
        <v>0</v>
      </c>
      <c r="G29" s="49">
        <v>201602</v>
      </c>
      <c r="H29" s="49">
        <v>1</v>
      </c>
    </row>
    <row r="30" spans="3:14">
      <c r="C30" s="49" t="s">
        <v>272</v>
      </c>
      <c r="D30" s="49">
        <v>180</v>
      </c>
      <c r="E30" s="68">
        <v>0.76</v>
      </c>
      <c r="F30" s="49">
        <v>0</v>
      </c>
      <c r="G30" s="49">
        <v>201602</v>
      </c>
      <c r="H30" s="49">
        <v>1</v>
      </c>
    </row>
    <row r="31" spans="3:14">
      <c r="C31" s="49" t="s">
        <v>145</v>
      </c>
      <c r="D31" s="49">
        <v>307</v>
      </c>
      <c r="E31" s="68">
        <v>0.66</v>
      </c>
      <c r="F31" s="49">
        <v>0</v>
      </c>
      <c r="G31" s="49">
        <v>201602</v>
      </c>
      <c r="H31" s="49">
        <v>1</v>
      </c>
    </row>
    <row r="32" spans="3:14">
      <c r="C32" s="49" t="s">
        <v>147</v>
      </c>
      <c r="D32" s="49">
        <v>334</v>
      </c>
      <c r="E32" s="68">
        <v>0.87</v>
      </c>
      <c r="F32" s="49">
        <v>1</v>
      </c>
      <c r="G32" s="49">
        <v>201602</v>
      </c>
      <c r="H32" s="49">
        <v>1</v>
      </c>
    </row>
    <row r="33" spans="3:8">
      <c r="C33" s="49" t="s">
        <v>287</v>
      </c>
      <c r="D33" s="49">
        <v>666</v>
      </c>
      <c r="E33" s="68">
        <v>0.21</v>
      </c>
      <c r="F33" s="49">
        <v>0</v>
      </c>
      <c r="G33" s="49">
        <v>201602</v>
      </c>
      <c r="H33" s="49">
        <v>1</v>
      </c>
    </row>
    <row r="34" spans="3:8">
      <c r="C34" s="49" t="s">
        <v>308</v>
      </c>
      <c r="D34" s="49">
        <v>5</v>
      </c>
      <c r="E34" s="68">
        <v>0.76</v>
      </c>
      <c r="F34" s="49">
        <v>0</v>
      </c>
      <c r="G34" s="49">
        <v>201602</v>
      </c>
      <c r="H34" s="49">
        <v>1</v>
      </c>
    </row>
    <row r="35" spans="3:8">
      <c r="C35" s="49" t="s">
        <v>282</v>
      </c>
      <c r="D35" s="49">
        <v>1153</v>
      </c>
      <c r="E35" s="68">
        <v>0.67</v>
      </c>
      <c r="F35" s="49">
        <v>1</v>
      </c>
      <c r="G35" s="49">
        <v>201602</v>
      </c>
      <c r="H35" s="49">
        <v>1</v>
      </c>
    </row>
    <row r="36" spans="3:8">
      <c r="C36" s="49" t="s">
        <v>309</v>
      </c>
      <c r="D36" s="49">
        <v>4</v>
      </c>
      <c r="E36" s="68">
        <v>0.77</v>
      </c>
      <c r="F36" s="49">
        <v>1</v>
      </c>
      <c r="G36" s="49">
        <v>201602</v>
      </c>
      <c r="H36" s="49">
        <v>1</v>
      </c>
    </row>
    <row r="37" spans="3:8">
      <c r="C37" s="49" t="s">
        <v>310</v>
      </c>
      <c r="D37" s="49">
        <v>520</v>
      </c>
      <c r="E37" s="68">
        <v>0.87</v>
      </c>
      <c r="F37" s="49">
        <v>0</v>
      </c>
      <c r="G37" s="49">
        <v>201602</v>
      </c>
      <c r="H37" s="49">
        <v>1</v>
      </c>
    </row>
    <row r="38" spans="3:8">
      <c r="C38" s="49" t="s">
        <v>142</v>
      </c>
      <c r="D38" s="49">
        <v>401</v>
      </c>
      <c r="E38" s="68">
        <v>0.98</v>
      </c>
      <c r="F38" s="49">
        <v>0</v>
      </c>
      <c r="G38" s="49">
        <v>201602</v>
      </c>
      <c r="H38" s="49">
        <v>1</v>
      </c>
    </row>
    <row r="39" spans="3:8">
      <c r="C39" s="49" t="s">
        <v>148</v>
      </c>
      <c r="D39" s="49">
        <v>7</v>
      </c>
      <c r="E39" s="68">
        <v>0.84</v>
      </c>
      <c r="F39" s="49">
        <v>0</v>
      </c>
      <c r="G39" s="49">
        <v>201602</v>
      </c>
      <c r="H39" s="49">
        <v>1</v>
      </c>
    </row>
    <row r="40" spans="3:8">
      <c r="C40" s="49" t="s">
        <v>139</v>
      </c>
      <c r="D40" s="49">
        <v>1050</v>
      </c>
      <c r="E40" s="68">
        <v>0.76</v>
      </c>
      <c r="F40" s="49">
        <v>0</v>
      </c>
      <c r="G40" s="49">
        <v>201602</v>
      </c>
      <c r="H40" s="49">
        <v>1</v>
      </c>
    </row>
    <row r="41" spans="3:8">
      <c r="C41" s="49" t="s">
        <v>270</v>
      </c>
      <c r="D41" s="49">
        <v>3</v>
      </c>
      <c r="E41" s="68">
        <v>0.78</v>
      </c>
      <c r="F41" s="49">
        <v>1</v>
      </c>
      <c r="G41" s="49">
        <v>201602</v>
      </c>
      <c r="H41" s="49">
        <v>1</v>
      </c>
    </row>
    <row r="42" spans="3:8">
      <c r="C42" s="49" t="s">
        <v>141</v>
      </c>
      <c r="D42" s="49">
        <v>3</v>
      </c>
      <c r="E42" s="68">
        <v>0.87</v>
      </c>
      <c r="F42" s="49">
        <v>1</v>
      </c>
      <c r="G42" s="49">
        <v>201602</v>
      </c>
      <c r="H42" s="49">
        <v>1</v>
      </c>
    </row>
    <row r="43" spans="3:8">
      <c r="C43" s="49" t="s">
        <v>290</v>
      </c>
      <c r="D43" s="49">
        <v>81</v>
      </c>
      <c r="E43" s="68">
        <v>0.92</v>
      </c>
      <c r="F43" s="49">
        <v>0</v>
      </c>
      <c r="G43" s="49">
        <v>201602</v>
      </c>
      <c r="H43" s="49">
        <v>1</v>
      </c>
    </row>
    <row r="44" spans="3:8">
      <c r="C44" s="49" t="s">
        <v>284</v>
      </c>
      <c r="D44" s="49">
        <v>44</v>
      </c>
      <c r="E44" s="68">
        <v>0.76</v>
      </c>
      <c r="F44" s="49">
        <v>0</v>
      </c>
      <c r="G44" s="49">
        <v>201602</v>
      </c>
      <c r="H44" s="49">
        <v>1</v>
      </c>
    </row>
    <row r="45" spans="3:8">
      <c r="C45" s="49" t="s">
        <v>140</v>
      </c>
      <c r="D45" s="49">
        <v>5</v>
      </c>
      <c r="E45" s="68">
        <v>0.64</v>
      </c>
      <c r="F45" s="49">
        <v>0</v>
      </c>
      <c r="G45" s="49">
        <v>201602</v>
      </c>
      <c r="H45" s="49">
        <v>1</v>
      </c>
    </row>
    <row r="46" spans="3:8">
      <c r="C46" s="49" t="s">
        <v>291</v>
      </c>
      <c r="D46" s="49">
        <v>196</v>
      </c>
      <c r="E46" s="68">
        <v>0.34</v>
      </c>
      <c r="F46" s="49">
        <v>0</v>
      </c>
      <c r="G46" s="49">
        <v>201602</v>
      </c>
      <c r="H46" s="49">
        <v>1</v>
      </c>
    </row>
    <row r="47" spans="3:8">
      <c r="C47" s="49" t="s">
        <v>268</v>
      </c>
      <c r="D47" s="49">
        <v>1409</v>
      </c>
      <c r="E47" s="68">
        <v>0.65</v>
      </c>
      <c r="F47" s="49">
        <v>1</v>
      </c>
      <c r="G47" s="49">
        <v>201603</v>
      </c>
      <c r="H47" s="49">
        <v>1</v>
      </c>
    </row>
    <row r="48" spans="3:8">
      <c r="C48" s="49" t="s">
        <v>264</v>
      </c>
      <c r="D48" s="49">
        <v>690</v>
      </c>
      <c r="E48" s="68">
        <v>0.77</v>
      </c>
      <c r="F48" s="49">
        <v>0</v>
      </c>
      <c r="G48" s="49">
        <v>201603</v>
      </c>
      <c r="H48" s="49">
        <v>1</v>
      </c>
    </row>
    <row r="49" spans="3:8">
      <c r="C49" s="49" t="s">
        <v>307</v>
      </c>
      <c r="D49" s="49">
        <v>1</v>
      </c>
      <c r="E49" s="68">
        <v>0.65</v>
      </c>
      <c r="F49" s="49">
        <v>1</v>
      </c>
      <c r="G49" s="49">
        <v>201603</v>
      </c>
      <c r="H49" s="49">
        <v>1</v>
      </c>
    </row>
    <row r="50" spans="3:8">
      <c r="C50" s="49" t="s">
        <v>146</v>
      </c>
      <c r="D50" s="49">
        <v>1833</v>
      </c>
      <c r="E50" s="68">
        <v>0.98</v>
      </c>
      <c r="F50" s="49">
        <v>1</v>
      </c>
      <c r="G50" s="49">
        <v>201603</v>
      </c>
      <c r="H50" s="49">
        <v>1</v>
      </c>
    </row>
    <row r="51" spans="3:8">
      <c r="C51" s="49" t="s">
        <v>272</v>
      </c>
      <c r="D51" s="49">
        <v>228</v>
      </c>
      <c r="E51" s="68">
        <v>0.87</v>
      </c>
      <c r="F51" s="49">
        <v>0</v>
      </c>
      <c r="G51" s="49">
        <v>201603</v>
      </c>
      <c r="H51" s="49">
        <v>1</v>
      </c>
    </row>
    <row r="52" spans="3:8">
      <c r="C52" s="49" t="s">
        <v>145</v>
      </c>
      <c r="D52" s="49">
        <v>9</v>
      </c>
      <c r="E52" s="68">
        <v>0.81</v>
      </c>
      <c r="F52" s="49">
        <v>0</v>
      </c>
      <c r="G52" s="49">
        <v>201603</v>
      </c>
      <c r="H52" s="49">
        <v>1</v>
      </c>
    </row>
    <row r="53" spans="3:8">
      <c r="C53" s="49" t="s">
        <v>147</v>
      </c>
      <c r="D53" s="49">
        <v>5</v>
      </c>
      <c r="E53" s="68">
        <v>0.78</v>
      </c>
      <c r="F53" s="49">
        <v>0</v>
      </c>
      <c r="G53" s="49">
        <v>201603</v>
      </c>
      <c r="H53" s="49">
        <v>1</v>
      </c>
    </row>
    <row r="54" spans="3:8">
      <c r="C54" s="49" t="s">
        <v>287</v>
      </c>
      <c r="D54" s="49">
        <v>899</v>
      </c>
      <c r="E54" s="68">
        <v>0.65</v>
      </c>
      <c r="F54" s="49">
        <v>0</v>
      </c>
      <c r="G54" s="49">
        <v>201603</v>
      </c>
      <c r="H54" s="49">
        <v>1</v>
      </c>
    </row>
    <row r="55" spans="3:8">
      <c r="C55" s="49" t="s">
        <v>308</v>
      </c>
      <c r="D55" s="49">
        <v>15</v>
      </c>
      <c r="E55" s="68">
        <v>0.71</v>
      </c>
      <c r="F55" s="49">
        <v>1</v>
      </c>
      <c r="G55" s="49">
        <v>201603</v>
      </c>
      <c r="H55" s="49">
        <v>1</v>
      </c>
    </row>
    <row r="56" spans="3:8">
      <c r="C56" s="49" t="s">
        <v>282</v>
      </c>
      <c r="D56" s="49">
        <v>283</v>
      </c>
      <c r="E56" s="68">
        <v>0.75</v>
      </c>
      <c r="F56" s="49">
        <v>0</v>
      </c>
      <c r="G56" s="49">
        <v>201603</v>
      </c>
      <c r="H56" s="49">
        <v>1</v>
      </c>
    </row>
    <row r="57" spans="3:8">
      <c r="C57" s="49" t="s">
        <v>309</v>
      </c>
      <c r="D57" s="49">
        <v>31</v>
      </c>
      <c r="E57" s="68">
        <v>7.0000000000000007E-2</v>
      </c>
      <c r="F57" s="49">
        <v>0</v>
      </c>
      <c r="G57" s="49">
        <v>201603</v>
      </c>
      <c r="H57" s="49">
        <v>1</v>
      </c>
    </row>
    <row r="58" spans="3:8">
      <c r="C58" s="49" t="s">
        <v>310</v>
      </c>
      <c r="D58" s="49">
        <v>14</v>
      </c>
      <c r="E58" s="68">
        <v>0.74</v>
      </c>
      <c r="F58" s="49">
        <v>0</v>
      </c>
      <c r="G58" s="49">
        <v>201603</v>
      </c>
      <c r="H58" s="49">
        <v>1</v>
      </c>
    </row>
    <row r="59" spans="3:8">
      <c r="C59" s="49" t="s">
        <v>142</v>
      </c>
      <c r="D59" s="49">
        <v>834</v>
      </c>
      <c r="E59" s="68">
        <v>0.09</v>
      </c>
      <c r="F59" s="49">
        <v>1</v>
      </c>
      <c r="G59" s="49">
        <v>201603</v>
      </c>
      <c r="H59" s="49">
        <v>1</v>
      </c>
    </row>
    <row r="60" spans="3:8">
      <c r="C60" s="49" t="s">
        <v>148</v>
      </c>
      <c r="D60" s="49">
        <v>171</v>
      </c>
      <c r="E60" s="68">
        <v>0.08</v>
      </c>
      <c r="F60" s="49">
        <v>0</v>
      </c>
      <c r="G60" s="49">
        <v>201603</v>
      </c>
      <c r="H60" s="49">
        <v>1</v>
      </c>
    </row>
    <row r="61" spans="3:8">
      <c r="C61" s="49" t="s">
        <v>139</v>
      </c>
      <c r="D61" s="49">
        <v>196</v>
      </c>
      <c r="E61" s="68">
        <v>0.54</v>
      </c>
      <c r="F61" s="49">
        <v>0</v>
      </c>
      <c r="G61" s="49">
        <v>201603</v>
      </c>
      <c r="H61" s="49">
        <v>1</v>
      </c>
    </row>
    <row r="62" spans="3:8">
      <c r="C62" s="49" t="s">
        <v>270</v>
      </c>
      <c r="D62" s="49">
        <v>1409</v>
      </c>
      <c r="E62" s="68">
        <v>0.54</v>
      </c>
      <c r="F62" s="49">
        <v>0</v>
      </c>
      <c r="G62" s="49">
        <v>201603</v>
      </c>
      <c r="H62" s="49">
        <v>1</v>
      </c>
    </row>
    <row r="63" spans="3:8">
      <c r="C63" s="49" t="s">
        <v>141</v>
      </c>
      <c r="D63" s="49">
        <v>690</v>
      </c>
      <c r="E63" s="68">
        <v>0.65</v>
      </c>
      <c r="F63" s="49">
        <v>0</v>
      </c>
      <c r="G63" s="49">
        <v>201603</v>
      </c>
      <c r="H63" s="49">
        <v>1</v>
      </c>
    </row>
    <row r="64" spans="3:8">
      <c r="C64" s="49" t="s">
        <v>290</v>
      </c>
      <c r="D64" s="49">
        <v>1</v>
      </c>
      <c r="E64" s="68">
        <v>0.98</v>
      </c>
      <c r="F64" s="49">
        <v>0</v>
      </c>
      <c r="G64" s="49">
        <v>201603</v>
      </c>
      <c r="H64" s="49">
        <v>1</v>
      </c>
    </row>
    <row r="65" spans="3:8">
      <c r="C65" s="49" t="s">
        <v>284</v>
      </c>
      <c r="D65" s="49">
        <v>1833</v>
      </c>
      <c r="E65" s="68">
        <v>0.76</v>
      </c>
      <c r="F65" s="49">
        <v>1</v>
      </c>
      <c r="G65" s="49">
        <v>201603</v>
      </c>
      <c r="H65" s="49">
        <v>1</v>
      </c>
    </row>
    <row r="66" spans="3:8">
      <c r="C66" s="49" t="s">
        <v>140</v>
      </c>
      <c r="D66" s="49">
        <v>899</v>
      </c>
      <c r="E66" s="68">
        <v>0.24</v>
      </c>
      <c r="F66" s="49">
        <v>0</v>
      </c>
      <c r="G66" s="49">
        <v>201603</v>
      </c>
      <c r="H66" s="49">
        <v>1</v>
      </c>
    </row>
    <row r="67" spans="3:8">
      <c r="C67" s="49" t="s">
        <v>291</v>
      </c>
      <c r="D67" s="49">
        <v>15</v>
      </c>
      <c r="E67" s="68">
        <v>0.21</v>
      </c>
      <c r="F67" s="49">
        <v>1</v>
      </c>
      <c r="G67" s="49">
        <v>201603</v>
      </c>
      <c r="H67" s="49">
        <v>1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7:V29"/>
  <sheetViews>
    <sheetView workbookViewId="0">
      <selection activeCell="O25" sqref="O25"/>
    </sheetView>
  </sheetViews>
  <sheetFormatPr defaultRowHeight="15"/>
  <sheetData>
    <row r="7" spans="2:20">
      <c r="B7" s="4" t="s">
        <v>20</v>
      </c>
      <c r="C7" s="4" t="s">
        <v>21</v>
      </c>
      <c r="D7" s="5" t="s">
        <v>22</v>
      </c>
      <c r="F7" s="4" t="s">
        <v>20</v>
      </c>
      <c r="G7" s="4" t="s">
        <v>21</v>
      </c>
      <c r="H7" s="5" t="s">
        <v>22</v>
      </c>
      <c r="J7" s="4" t="s">
        <v>20</v>
      </c>
      <c r="K7" s="4" t="s">
        <v>21</v>
      </c>
      <c r="L7" s="5" t="s">
        <v>22</v>
      </c>
    </row>
    <row r="8" spans="2:20">
      <c r="B8" s="1" t="s">
        <v>23</v>
      </c>
      <c r="C8" s="1">
        <v>92</v>
      </c>
      <c r="D8" s="6" t="s">
        <v>24</v>
      </c>
      <c r="F8" s="1" t="s">
        <v>35</v>
      </c>
      <c r="G8" s="1">
        <v>81</v>
      </c>
      <c r="H8" s="6" t="s">
        <v>36</v>
      </c>
      <c r="J8" s="1" t="s">
        <v>46</v>
      </c>
      <c r="K8" s="1">
        <v>62</v>
      </c>
      <c r="L8" s="6" t="s">
        <v>47</v>
      </c>
      <c r="N8" s="4" t="s">
        <v>20</v>
      </c>
      <c r="O8" s="4" t="s">
        <v>21</v>
      </c>
      <c r="P8" s="5" t="s">
        <v>22</v>
      </c>
      <c r="R8" s="4" t="s">
        <v>20</v>
      </c>
      <c r="S8" s="4" t="s">
        <v>21</v>
      </c>
      <c r="T8" s="5" t="s">
        <v>22</v>
      </c>
    </row>
    <row r="9" spans="2:20">
      <c r="B9" s="1" t="s">
        <v>25</v>
      </c>
      <c r="C9" s="1">
        <v>100</v>
      </c>
      <c r="D9" s="6" t="s">
        <v>24</v>
      </c>
      <c r="F9" s="1" t="s">
        <v>37</v>
      </c>
      <c r="G9" s="1">
        <v>87</v>
      </c>
      <c r="H9" s="6" t="s">
        <v>36</v>
      </c>
      <c r="J9" s="1" t="s">
        <v>48</v>
      </c>
      <c r="K9" s="1">
        <v>52</v>
      </c>
      <c r="L9" s="6" t="s">
        <v>47</v>
      </c>
      <c r="N9" s="1" t="s">
        <v>66</v>
      </c>
      <c r="O9" s="1">
        <v>46</v>
      </c>
      <c r="P9" s="6" t="s">
        <v>67</v>
      </c>
      <c r="R9" s="1" t="s">
        <v>73</v>
      </c>
      <c r="S9" s="1">
        <v>40</v>
      </c>
      <c r="T9" s="6" t="s">
        <v>74</v>
      </c>
    </row>
    <row r="10" spans="2:20">
      <c r="B10" s="1" t="s">
        <v>26</v>
      </c>
      <c r="C10" s="1">
        <v>93</v>
      </c>
      <c r="D10" s="6" t="s">
        <v>24</v>
      </c>
      <c r="F10" s="1" t="s">
        <v>38</v>
      </c>
      <c r="G10" s="1">
        <v>84</v>
      </c>
      <c r="H10" s="6" t="s">
        <v>36</v>
      </c>
      <c r="J10" s="1" t="s">
        <v>49</v>
      </c>
      <c r="K10" s="1">
        <v>60</v>
      </c>
      <c r="L10" s="6" t="s">
        <v>47</v>
      </c>
      <c r="N10" s="1" t="s">
        <v>68</v>
      </c>
      <c r="O10" s="1">
        <v>44</v>
      </c>
      <c r="P10" s="6" t="s">
        <v>67</v>
      </c>
      <c r="R10" s="1" t="s">
        <v>75</v>
      </c>
      <c r="S10" s="1">
        <v>35</v>
      </c>
      <c r="T10" s="6" t="s">
        <v>74</v>
      </c>
    </row>
    <row r="11" spans="2:20">
      <c r="B11" s="1" t="s">
        <v>27</v>
      </c>
      <c r="C11" s="1">
        <v>100</v>
      </c>
      <c r="D11" s="6" t="s">
        <v>24</v>
      </c>
      <c r="F11" s="1" t="s">
        <v>39</v>
      </c>
      <c r="G11" s="1">
        <v>88</v>
      </c>
      <c r="H11" s="6" t="s">
        <v>36</v>
      </c>
      <c r="J11" s="1" t="s">
        <v>50</v>
      </c>
      <c r="K11" s="1">
        <v>66</v>
      </c>
      <c r="L11" s="6" t="s">
        <v>47</v>
      </c>
      <c r="N11" s="1" t="s">
        <v>69</v>
      </c>
      <c r="O11" s="1">
        <v>44</v>
      </c>
      <c r="P11" s="6" t="s">
        <v>67</v>
      </c>
      <c r="R11" s="1" t="s">
        <v>76</v>
      </c>
      <c r="S11" s="1">
        <v>31</v>
      </c>
      <c r="T11" s="6" t="s">
        <v>74</v>
      </c>
    </row>
    <row r="12" spans="2:20">
      <c r="B12" s="1" t="s">
        <v>28</v>
      </c>
      <c r="C12" s="1">
        <v>99</v>
      </c>
      <c r="D12" s="6" t="s">
        <v>24</v>
      </c>
      <c r="F12" s="1" t="s">
        <v>40</v>
      </c>
      <c r="G12" s="1">
        <v>85</v>
      </c>
      <c r="H12" s="6" t="s">
        <v>36</v>
      </c>
      <c r="J12" s="1" t="s">
        <v>51</v>
      </c>
      <c r="K12" s="1">
        <v>63</v>
      </c>
      <c r="L12" s="6" t="s">
        <v>47</v>
      </c>
      <c r="N12" s="1" t="s">
        <v>70</v>
      </c>
      <c r="O12" s="1">
        <v>46</v>
      </c>
      <c r="P12" s="6" t="s">
        <v>67</v>
      </c>
      <c r="R12" s="1" t="s">
        <v>77</v>
      </c>
      <c r="S12" s="1">
        <v>32</v>
      </c>
      <c r="T12" s="6" t="s">
        <v>74</v>
      </c>
    </row>
    <row r="13" spans="2:20">
      <c r="B13" s="1" t="s">
        <v>29</v>
      </c>
      <c r="C13" s="1">
        <v>90</v>
      </c>
      <c r="D13" s="6" t="s">
        <v>24</v>
      </c>
      <c r="F13" s="1" t="s">
        <v>41</v>
      </c>
      <c r="G13" s="1">
        <v>83</v>
      </c>
      <c r="H13" s="6" t="s">
        <v>36</v>
      </c>
      <c r="J13" s="1" t="s">
        <v>52</v>
      </c>
      <c r="K13" s="1">
        <v>71</v>
      </c>
      <c r="L13" s="6" t="s">
        <v>47</v>
      </c>
      <c r="N13" s="1" t="s">
        <v>71</v>
      </c>
      <c r="O13" s="1">
        <v>45</v>
      </c>
      <c r="P13" s="6" t="s">
        <v>67</v>
      </c>
      <c r="R13" s="8" t="s">
        <v>80</v>
      </c>
      <c r="S13">
        <f>MAX(S9:S12)</f>
        <v>40</v>
      </c>
    </row>
    <row r="14" spans="2:20">
      <c r="B14" s="1" t="s">
        <v>30</v>
      </c>
      <c r="C14" s="1">
        <v>90</v>
      </c>
      <c r="D14" s="6" t="s">
        <v>24</v>
      </c>
      <c r="F14" s="1" t="s">
        <v>42</v>
      </c>
      <c r="G14" s="1">
        <v>89</v>
      </c>
      <c r="H14" s="6" t="s">
        <v>36</v>
      </c>
      <c r="J14" s="1" t="s">
        <v>53</v>
      </c>
      <c r="K14" s="1">
        <v>73</v>
      </c>
      <c r="L14" s="6" t="s">
        <v>47</v>
      </c>
      <c r="N14" s="1" t="s">
        <v>72</v>
      </c>
      <c r="O14" s="1">
        <v>44</v>
      </c>
      <c r="P14" s="6" t="s">
        <v>67</v>
      </c>
      <c r="R14" s="8" t="s">
        <v>81</v>
      </c>
      <c r="S14">
        <f>MIN(S9:S12)</f>
        <v>31</v>
      </c>
    </row>
    <row r="15" spans="2:20">
      <c r="B15" s="1" t="s">
        <v>31</v>
      </c>
      <c r="C15" s="1">
        <v>92</v>
      </c>
      <c r="D15" s="6" t="s">
        <v>24</v>
      </c>
      <c r="F15" s="1" t="s">
        <v>43</v>
      </c>
      <c r="G15" s="1">
        <v>84</v>
      </c>
      <c r="H15" s="6" t="s">
        <v>36</v>
      </c>
      <c r="J15" s="1" t="s">
        <v>54</v>
      </c>
      <c r="K15" s="1">
        <v>74</v>
      </c>
      <c r="L15" s="6" t="s">
        <v>47</v>
      </c>
      <c r="N15" s="8" t="s">
        <v>80</v>
      </c>
      <c r="O15">
        <f>MAX(O9:O14)</f>
        <v>46</v>
      </c>
      <c r="R15" s="8" t="s">
        <v>83</v>
      </c>
      <c r="S15">
        <f>COUNT(S9:S12)</f>
        <v>4</v>
      </c>
    </row>
    <row r="16" spans="2:20">
      <c r="B16" s="1" t="s">
        <v>32</v>
      </c>
      <c r="C16" s="1">
        <v>94</v>
      </c>
      <c r="D16" s="6" t="s">
        <v>24</v>
      </c>
      <c r="F16" s="1" t="s">
        <v>44</v>
      </c>
      <c r="G16" s="1">
        <v>81</v>
      </c>
      <c r="H16" s="6" t="s">
        <v>36</v>
      </c>
      <c r="J16" s="1" t="s">
        <v>55</v>
      </c>
      <c r="K16" s="1">
        <v>74</v>
      </c>
      <c r="L16" s="6" t="s">
        <v>47</v>
      </c>
      <c r="N16" s="8" t="s">
        <v>81</v>
      </c>
      <c r="O16">
        <f>MIN(O9:O14)</f>
        <v>44</v>
      </c>
    </row>
    <row r="17" spans="2:22">
      <c r="B17" s="1" t="s">
        <v>33</v>
      </c>
      <c r="C17" s="1">
        <v>92</v>
      </c>
      <c r="D17" s="6" t="s">
        <v>24</v>
      </c>
      <c r="F17" s="1" t="s">
        <v>45</v>
      </c>
      <c r="G17" s="1">
        <v>89</v>
      </c>
      <c r="H17" s="6" t="s">
        <v>36</v>
      </c>
      <c r="J17" s="1" t="s">
        <v>56</v>
      </c>
      <c r="K17" s="1">
        <v>51</v>
      </c>
      <c r="L17" s="6" t="s">
        <v>47</v>
      </c>
      <c r="N17" s="8" t="s">
        <v>83</v>
      </c>
      <c r="O17">
        <f>COUNT(O9:O14)</f>
        <v>6</v>
      </c>
    </row>
    <row r="18" spans="2:22">
      <c r="B18" s="1" t="s">
        <v>34</v>
      </c>
      <c r="C18" s="1">
        <v>92</v>
      </c>
      <c r="D18" s="6" t="s">
        <v>24</v>
      </c>
      <c r="F18" s="8" t="s">
        <v>80</v>
      </c>
      <c r="G18">
        <f>MAX(G8:G17)</f>
        <v>89</v>
      </c>
      <c r="J18" s="1" t="s">
        <v>57</v>
      </c>
      <c r="K18" s="1">
        <v>59</v>
      </c>
      <c r="L18" s="6" t="s">
        <v>47</v>
      </c>
    </row>
    <row r="19" spans="2:22">
      <c r="B19" s="8" t="s">
        <v>80</v>
      </c>
      <c r="C19">
        <f>MAX(C8:C18)</f>
        <v>100</v>
      </c>
      <c r="F19" s="8" t="s">
        <v>81</v>
      </c>
      <c r="G19">
        <f>MIN(G8:G17)</f>
        <v>81</v>
      </c>
      <c r="J19" s="1" t="s">
        <v>58</v>
      </c>
      <c r="K19" s="1">
        <v>63</v>
      </c>
      <c r="L19" s="6" t="s">
        <v>47</v>
      </c>
    </row>
    <row r="20" spans="2:22">
      <c r="B20" s="8" t="s">
        <v>81</v>
      </c>
      <c r="C20">
        <f>MIN(C8:C18)</f>
        <v>90</v>
      </c>
      <c r="F20" s="8" t="s">
        <v>83</v>
      </c>
      <c r="G20">
        <f>COUNT(G8:G17)</f>
        <v>10</v>
      </c>
      <c r="J20" s="1" t="s">
        <v>59</v>
      </c>
      <c r="K20" s="1">
        <v>60</v>
      </c>
      <c r="L20" s="6" t="s">
        <v>47</v>
      </c>
    </row>
    <row r="21" spans="2:22">
      <c r="B21" s="8" t="s">
        <v>83</v>
      </c>
      <c r="C21">
        <f>COUNT(C8:C18)</f>
        <v>11</v>
      </c>
      <c r="J21" s="1" t="s">
        <v>60</v>
      </c>
      <c r="K21" s="1">
        <v>72</v>
      </c>
      <c r="L21" s="6" t="s">
        <v>47</v>
      </c>
    </row>
    <row r="22" spans="2:22">
      <c r="J22" s="1" t="s">
        <v>61</v>
      </c>
      <c r="K22" s="1">
        <v>59</v>
      </c>
      <c r="L22" s="6" t="s">
        <v>47</v>
      </c>
    </row>
    <row r="23" spans="2:22">
      <c r="J23" s="1" t="s">
        <v>62</v>
      </c>
      <c r="K23" s="1">
        <v>51</v>
      </c>
      <c r="L23" s="6" t="s">
        <v>47</v>
      </c>
    </row>
    <row r="24" spans="2:22">
      <c r="J24" s="1" t="s">
        <v>63</v>
      </c>
      <c r="K24" s="1">
        <v>51</v>
      </c>
      <c r="L24" s="6" t="s">
        <v>47</v>
      </c>
      <c r="S24" s="2" t="s">
        <v>82</v>
      </c>
      <c r="T24" s="4" t="s">
        <v>78</v>
      </c>
      <c r="U24" s="4" t="s">
        <v>79</v>
      </c>
      <c r="V24" s="4" t="s">
        <v>22</v>
      </c>
    </row>
    <row r="25" spans="2:22">
      <c r="J25" s="1" t="s">
        <v>64</v>
      </c>
      <c r="K25" s="1">
        <v>73</v>
      </c>
      <c r="L25" s="6" t="s">
        <v>47</v>
      </c>
      <c r="S25" s="2">
        <v>11</v>
      </c>
      <c r="T25" s="7">
        <v>90</v>
      </c>
      <c r="U25" s="7">
        <v>100</v>
      </c>
      <c r="V25" s="1" t="s">
        <v>24</v>
      </c>
    </row>
    <row r="26" spans="2:22">
      <c r="J26" s="1" t="s">
        <v>65</v>
      </c>
      <c r="K26" s="1">
        <v>76</v>
      </c>
      <c r="L26" s="6" t="s">
        <v>47</v>
      </c>
      <c r="S26" s="2">
        <v>10</v>
      </c>
      <c r="T26" s="7">
        <v>81</v>
      </c>
      <c r="U26" s="7">
        <v>89</v>
      </c>
      <c r="V26" s="1" t="s">
        <v>36</v>
      </c>
    </row>
    <row r="27" spans="2:22">
      <c r="J27" s="8" t="s">
        <v>80</v>
      </c>
      <c r="K27">
        <f>MAX(K8:K26)</f>
        <v>76</v>
      </c>
      <c r="S27" s="2">
        <v>19</v>
      </c>
      <c r="T27" s="7">
        <v>51</v>
      </c>
      <c r="U27" s="7">
        <v>76</v>
      </c>
      <c r="V27" s="1" t="s">
        <v>47</v>
      </c>
    </row>
    <row r="28" spans="2:22">
      <c r="J28" s="8" t="s">
        <v>81</v>
      </c>
      <c r="K28">
        <f>MIN(K8:K26)</f>
        <v>51</v>
      </c>
      <c r="S28" s="2">
        <v>6</v>
      </c>
      <c r="T28" s="7">
        <v>44</v>
      </c>
      <c r="U28" s="7">
        <v>46</v>
      </c>
      <c r="V28" s="1" t="s">
        <v>67</v>
      </c>
    </row>
    <row r="29" spans="2:22">
      <c r="J29" s="8" t="s">
        <v>83</v>
      </c>
      <c r="K29">
        <f>COUNT(K8:K26)</f>
        <v>19</v>
      </c>
      <c r="S29" s="2">
        <v>4</v>
      </c>
      <c r="T29" s="7">
        <v>31</v>
      </c>
      <c r="U29" s="7">
        <v>40</v>
      </c>
      <c r="V29" s="1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M27"/>
  <sheetViews>
    <sheetView workbookViewId="0">
      <selection activeCell="G23" sqref="G23"/>
    </sheetView>
  </sheetViews>
  <sheetFormatPr defaultRowHeight="15"/>
  <cols>
    <col min="3" max="3" width="17" customWidth="1"/>
    <col min="5" max="5" width="22.28515625" customWidth="1"/>
    <col min="8" max="8" width="14.42578125" customWidth="1"/>
    <col min="9" max="9" width="19.7109375" customWidth="1"/>
    <col min="10" max="10" width="18.7109375" customWidth="1"/>
    <col min="11" max="11" width="19.42578125" customWidth="1"/>
    <col min="12" max="12" width="17" customWidth="1"/>
    <col min="13" max="13" width="19.5703125" customWidth="1"/>
  </cols>
  <sheetData>
    <row r="3" spans="3:13">
      <c r="C3" s="21" t="s">
        <v>109</v>
      </c>
      <c r="D3" s="22" t="s">
        <v>99</v>
      </c>
    </row>
    <row r="5" spans="3:13">
      <c r="C5" s="78" t="s">
        <v>84</v>
      </c>
      <c r="D5" s="79"/>
      <c r="E5" s="80"/>
      <c r="H5" s="81" t="s">
        <v>96</v>
      </c>
      <c r="I5" s="82"/>
    </row>
    <row r="6" spans="3:13">
      <c r="C6" s="9" t="s">
        <v>85</v>
      </c>
      <c r="D6" s="10" t="s">
        <v>86</v>
      </c>
      <c r="E6" s="10" t="s">
        <v>87</v>
      </c>
      <c r="H6" s="10" t="s">
        <v>97</v>
      </c>
      <c r="I6" s="10" t="s">
        <v>98</v>
      </c>
      <c r="J6" s="10" t="s">
        <v>99</v>
      </c>
      <c r="K6" s="10" t="s">
        <v>100</v>
      </c>
      <c r="L6" s="10" t="s">
        <v>101</v>
      </c>
      <c r="M6" s="10" t="s">
        <v>102</v>
      </c>
    </row>
    <row r="7" spans="3:13">
      <c r="C7" s="11" t="s">
        <v>88</v>
      </c>
      <c r="D7" s="12">
        <v>87423</v>
      </c>
      <c r="E7" s="1" t="s">
        <v>5</v>
      </c>
      <c r="H7" s="12">
        <v>98362</v>
      </c>
      <c r="I7" s="18" t="s">
        <v>103</v>
      </c>
      <c r="J7" s="18" t="s">
        <v>104</v>
      </c>
      <c r="K7" s="18" t="s">
        <v>105</v>
      </c>
      <c r="L7" s="18" t="s">
        <v>106</v>
      </c>
      <c r="M7" s="18" t="s">
        <v>107</v>
      </c>
    </row>
    <row r="8" spans="3:13">
      <c r="C8" s="13" t="s">
        <v>89</v>
      </c>
      <c r="D8" s="14">
        <v>78312</v>
      </c>
      <c r="E8" s="1" t="s">
        <v>5</v>
      </c>
      <c r="H8" s="14">
        <v>12235</v>
      </c>
      <c r="I8" s="19" t="s">
        <v>103</v>
      </c>
      <c r="J8" s="19" t="s">
        <v>103</v>
      </c>
      <c r="K8" s="19" t="s">
        <v>103</v>
      </c>
      <c r="L8" s="19" t="s">
        <v>106</v>
      </c>
      <c r="M8" s="19" t="s">
        <v>104</v>
      </c>
    </row>
    <row r="9" spans="3:13">
      <c r="C9" s="13" t="s">
        <v>90</v>
      </c>
      <c r="D9" s="14">
        <v>98722</v>
      </c>
      <c r="E9" s="1" t="s">
        <v>5</v>
      </c>
      <c r="H9" s="14">
        <v>78312</v>
      </c>
      <c r="I9" s="19" t="s">
        <v>103</v>
      </c>
      <c r="J9" s="19" t="s">
        <v>104</v>
      </c>
      <c r="K9" s="19" t="s">
        <v>103</v>
      </c>
      <c r="L9" s="19" t="s">
        <v>108</v>
      </c>
      <c r="M9" s="19" t="s">
        <v>107</v>
      </c>
    </row>
    <row r="10" spans="3:13">
      <c r="C10" s="13" t="s">
        <v>91</v>
      </c>
      <c r="D10" s="14">
        <v>12235</v>
      </c>
      <c r="E10" s="1" t="s">
        <v>5</v>
      </c>
      <c r="H10" s="14">
        <v>98722</v>
      </c>
      <c r="I10" s="19" t="s">
        <v>103</v>
      </c>
      <c r="J10" s="19" t="s">
        <v>103</v>
      </c>
      <c r="K10" s="19" t="s">
        <v>105</v>
      </c>
      <c r="L10" s="19" t="s">
        <v>108</v>
      </c>
      <c r="M10" s="19" t="s">
        <v>107</v>
      </c>
    </row>
    <row r="11" spans="3:13">
      <c r="C11" s="13" t="s">
        <v>92</v>
      </c>
      <c r="D11" s="14">
        <v>23972</v>
      </c>
      <c r="E11" s="1" t="s">
        <v>5</v>
      </c>
      <c r="H11" s="14">
        <v>87423</v>
      </c>
      <c r="I11" s="19" t="s">
        <v>104</v>
      </c>
      <c r="J11" s="19" t="s">
        <v>104</v>
      </c>
      <c r="K11" s="19" t="s">
        <v>105</v>
      </c>
      <c r="L11" s="19" t="s">
        <v>108</v>
      </c>
      <c r="M11" s="19" t="s">
        <v>104</v>
      </c>
    </row>
    <row r="12" spans="3:13">
      <c r="C12" s="15" t="s">
        <v>93</v>
      </c>
      <c r="D12" s="14">
        <v>56431</v>
      </c>
      <c r="E12" s="1" t="s">
        <v>5</v>
      </c>
      <c r="H12" s="14">
        <v>56431</v>
      </c>
      <c r="I12" s="19" t="s">
        <v>104</v>
      </c>
      <c r="J12" s="19" t="s">
        <v>103</v>
      </c>
      <c r="K12" s="19" t="s">
        <v>105</v>
      </c>
      <c r="L12" s="19" t="s">
        <v>106</v>
      </c>
      <c r="M12" s="19" t="s">
        <v>104</v>
      </c>
    </row>
    <row r="13" spans="3:13">
      <c r="C13" s="13" t="s">
        <v>94</v>
      </c>
      <c r="D13" s="14">
        <v>98362</v>
      </c>
      <c r="E13" s="1" t="s">
        <v>5</v>
      </c>
      <c r="H13" s="14">
        <v>23972</v>
      </c>
      <c r="I13" s="19" t="s">
        <v>104</v>
      </c>
      <c r="J13" s="19" t="s">
        <v>103</v>
      </c>
      <c r="K13" s="19" t="s">
        <v>103</v>
      </c>
      <c r="L13" s="19" t="s">
        <v>106</v>
      </c>
      <c r="M13" s="19" t="s">
        <v>107</v>
      </c>
    </row>
    <row r="14" spans="3:13">
      <c r="C14" s="16" t="s">
        <v>95</v>
      </c>
      <c r="D14" s="17">
        <v>18739</v>
      </c>
      <c r="E14" s="1" t="s">
        <v>5</v>
      </c>
      <c r="H14" s="17">
        <v>18739</v>
      </c>
      <c r="I14" s="20" t="s">
        <v>104</v>
      </c>
      <c r="J14" s="20" t="s">
        <v>104</v>
      </c>
      <c r="K14" s="20" t="s">
        <v>103</v>
      </c>
      <c r="L14" s="20" t="s">
        <v>108</v>
      </c>
      <c r="M14" s="20" t="s">
        <v>104</v>
      </c>
    </row>
    <row r="19" spans="3:5">
      <c r="C19" s="9" t="s">
        <v>85</v>
      </c>
      <c r="D19" s="10" t="s">
        <v>86</v>
      </c>
      <c r="E19" s="10" t="s">
        <v>87</v>
      </c>
    </row>
    <row r="20" spans="3:5">
      <c r="C20" s="11" t="s">
        <v>88</v>
      </c>
      <c r="D20" s="12">
        <v>87423</v>
      </c>
      <c r="E20" t="str">
        <f>VLOOKUP(D20,$H$6:$M$14,3,0)</f>
        <v>Puri, Om</v>
      </c>
    </row>
    <row r="21" spans="3:5">
      <c r="C21" s="13" t="s">
        <v>89</v>
      </c>
      <c r="D21" s="14">
        <v>78312</v>
      </c>
      <c r="E21" t="str">
        <f t="shared" ref="E21:E27" si="0">VLOOKUP(D21,$H$6:$M$14,3,0)</f>
        <v>Puri, Om</v>
      </c>
    </row>
    <row r="22" spans="3:5">
      <c r="C22" s="13" t="s">
        <v>90</v>
      </c>
      <c r="D22" s="14">
        <v>98722</v>
      </c>
      <c r="E22" t="str">
        <f t="shared" si="0"/>
        <v>Londo, Mollari</v>
      </c>
    </row>
    <row r="23" spans="3:5">
      <c r="C23" s="13" t="s">
        <v>91</v>
      </c>
      <c r="D23" s="14">
        <v>12235</v>
      </c>
      <c r="E23" t="str">
        <f t="shared" si="0"/>
        <v>Londo, Mollari</v>
      </c>
    </row>
    <row r="24" spans="3:5">
      <c r="C24" s="13" t="s">
        <v>92</v>
      </c>
      <c r="D24" s="14">
        <v>23972</v>
      </c>
      <c r="E24" t="str">
        <f t="shared" si="0"/>
        <v>Londo, Mollari</v>
      </c>
    </row>
    <row r="25" spans="3:5">
      <c r="C25" s="15" t="s">
        <v>93</v>
      </c>
      <c r="D25" s="14">
        <v>56431</v>
      </c>
      <c r="E25" t="str">
        <f t="shared" si="0"/>
        <v>Londo, Mollari</v>
      </c>
    </row>
    <row r="26" spans="3:5">
      <c r="C26" s="13" t="s">
        <v>94</v>
      </c>
      <c r="D26" s="14">
        <v>98362</v>
      </c>
      <c r="E26" t="str">
        <f t="shared" si="0"/>
        <v>Puri, Om</v>
      </c>
    </row>
    <row r="27" spans="3:5">
      <c r="C27" s="16" t="s">
        <v>95</v>
      </c>
      <c r="D27" s="17">
        <v>18739</v>
      </c>
      <c r="E27" t="str">
        <f t="shared" si="0"/>
        <v>Puri, Om</v>
      </c>
    </row>
  </sheetData>
  <mergeCells count="2">
    <mergeCell ref="C5:E5"/>
    <mergeCell ref="H5:I5"/>
  </mergeCells>
  <dataValidations count="1">
    <dataValidation type="list" allowBlank="1" showInputMessage="1" showErrorMessage="1" sqref="D3">
      <formula1>$B$23:$F$23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F25"/>
  <sheetViews>
    <sheetView workbookViewId="0">
      <selection activeCell="F6" sqref="F6"/>
    </sheetView>
  </sheetViews>
  <sheetFormatPr defaultRowHeight="15"/>
  <cols>
    <col min="2" max="2" width="15.28515625" customWidth="1"/>
    <col min="5" max="5" width="17.42578125" customWidth="1"/>
  </cols>
  <sheetData>
    <row r="4" spans="2:6">
      <c r="B4" s="9" t="s">
        <v>110</v>
      </c>
      <c r="C4" s="9" t="s">
        <v>21</v>
      </c>
    </row>
    <row r="5" spans="2:6">
      <c r="B5" s="23" t="s">
        <v>111</v>
      </c>
      <c r="C5" s="74">
        <v>0.96589557673564153</v>
      </c>
      <c r="E5" s="9" t="s">
        <v>110</v>
      </c>
    </row>
    <row r="6" spans="2:6">
      <c r="B6" s="23" t="s">
        <v>111</v>
      </c>
      <c r="C6" s="74">
        <v>0.94392708385781399</v>
      </c>
      <c r="E6" s="24" t="s">
        <v>111</v>
      </c>
      <c r="F6" s="25">
        <f ca="1">AVERAGEIF(B5:C25,"V, Rajesh",C5:C25)</f>
        <v>0.91886115604430774</v>
      </c>
    </row>
    <row r="7" spans="2:6">
      <c r="B7" s="23" t="s">
        <v>111</v>
      </c>
      <c r="C7" s="74">
        <v>0.92309264525721524</v>
      </c>
      <c r="E7" s="24" t="s">
        <v>112</v>
      </c>
      <c r="F7" s="25">
        <f ca="1">AVERAGEIF(B5:C25,"Machado, Jason",C5:C25)</f>
        <v>1.0222065508139568</v>
      </c>
    </row>
    <row r="8" spans="2:6">
      <c r="B8" s="23" t="s">
        <v>111</v>
      </c>
      <c r="C8" s="74">
        <v>0.91184511983622285</v>
      </c>
      <c r="E8" s="24" t="s">
        <v>113</v>
      </c>
      <c r="F8" s="25">
        <f ca="1">AVERAGEIF(B7:C27,"Elayedatt, Rubin",C7:C27)</f>
        <v>1.0157355036666562</v>
      </c>
    </row>
    <row r="9" spans="2:6">
      <c r="B9" s="23" t="s">
        <v>111</v>
      </c>
      <c r="C9" s="74">
        <v>0.9118255099358572</v>
      </c>
    </row>
    <row r="10" spans="2:6">
      <c r="B10" s="23" t="s">
        <v>111</v>
      </c>
      <c r="C10" s="74">
        <v>0.90810515968284966</v>
      </c>
    </row>
    <row r="11" spans="2:6">
      <c r="B11" s="23" t="s">
        <v>111</v>
      </c>
      <c r="C11" s="74">
        <v>0.89440647514660199</v>
      </c>
    </row>
    <row r="12" spans="2:6">
      <c r="B12" s="23" t="s">
        <v>111</v>
      </c>
      <c r="C12" s="74">
        <v>0.89179167790225944</v>
      </c>
    </row>
    <row r="13" spans="2:6">
      <c r="B13" s="23" t="s">
        <v>112</v>
      </c>
      <c r="C13" s="74">
        <v>1.036565959732173</v>
      </c>
    </row>
    <row r="14" spans="2:6">
      <c r="B14" s="23" t="s">
        <v>112</v>
      </c>
      <c r="C14" s="74">
        <v>1.0337164992501291</v>
      </c>
    </row>
    <row r="15" spans="2:6">
      <c r="B15" s="23" t="s">
        <v>112</v>
      </c>
      <c r="C15" s="74">
        <v>1.0278529134819105</v>
      </c>
    </row>
    <row r="16" spans="2:6">
      <c r="B16" s="23" t="s">
        <v>113</v>
      </c>
      <c r="C16" s="74">
        <v>1.0225254867552653</v>
      </c>
    </row>
    <row r="17" spans="2:3">
      <c r="B17" s="23" t="s">
        <v>112</v>
      </c>
      <c r="C17" s="74">
        <v>1.0205521205568453</v>
      </c>
    </row>
    <row r="18" spans="2:3">
      <c r="B18" s="23" t="s">
        <v>112</v>
      </c>
      <c r="C18" s="74">
        <v>1.0161556517969272</v>
      </c>
    </row>
    <row r="19" spans="2:3">
      <c r="B19" s="23" t="s">
        <v>113</v>
      </c>
      <c r="C19" s="74">
        <v>1.0146878982904652</v>
      </c>
    </row>
    <row r="20" spans="2:3">
      <c r="B20" s="23" t="s">
        <v>113</v>
      </c>
      <c r="C20" s="74">
        <v>1.0146878982904652</v>
      </c>
    </row>
    <row r="21" spans="2:3">
      <c r="B21" s="23" t="s">
        <v>113</v>
      </c>
      <c r="C21" s="74">
        <v>1.0146878982904652</v>
      </c>
    </row>
    <row r="22" spans="2:3">
      <c r="B22" s="23" t="s">
        <v>113</v>
      </c>
      <c r="C22" s="74">
        <v>1.0140790017282357</v>
      </c>
    </row>
    <row r="23" spans="2:3">
      <c r="B23" s="23" t="s">
        <v>113</v>
      </c>
      <c r="C23" s="74">
        <v>1.0137448386450401</v>
      </c>
    </row>
    <row r="24" spans="2:3">
      <c r="B24" s="23" t="s">
        <v>112</v>
      </c>
      <c r="C24" s="74">
        <v>1.0103129611817092</v>
      </c>
    </row>
    <row r="25" spans="2:3">
      <c r="B25" s="23" t="s">
        <v>112</v>
      </c>
      <c r="C25" s="74">
        <v>1.010289749698003</v>
      </c>
    </row>
  </sheetData>
  <conditionalFormatting sqref="C5:C7 C9:C12">
    <cfRule type="cellIs" dxfId="9" priority="3" operator="lessThan">
      <formula>0</formula>
    </cfRule>
  </conditionalFormatting>
  <conditionalFormatting sqref="C13:C25">
    <cfRule type="cellIs" dxfId="8" priority="2" operator="lessThan">
      <formula>0</formula>
    </cfRule>
  </conditionalFormatting>
  <conditionalFormatting sqref="C8">
    <cfRule type="cellIs" dxfId="7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5:L78"/>
  <sheetViews>
    <sheetView workbookViewId="0">
      <selection activeCell="D7" sqref="D7:D16"/>
    </sheetView>
  </sheetViews>
  <sheetFormatPr defaultRowHeight="15"/>
  <cols>
    <col min="3" max="3" width="22.42578125" customWidth="1"/>
    <col min="4" max="4" width="20.140625" customWidth="1"/>
    <col min="7" max="7" width="25" customWidth="1"/>
    <col min="8" max="8" width="25.140625" customWidth="1"/>
    <col min="9" max="9" width="23.140625" customWidth="1"/>
    <col min="12" max="12" width="16.28515625" customWidth="1"/>
  </cols>
  <sheetData>
    <row r="5" spans="3:12" ht="15.75" thickBot="1"/>
    <row r="6" spans="3:12">
      <c r="C6" s="41" t="s">
        <v>137</v>
      </c>
      <c r="D6" s="42" t="s">
        <v>138</v>
      </c>
      <c r="G6" s="41" t="s">
        <v>137</v>
      </c>
      <c r="H6" s="44" t="s">
        <v>149</v>
      </c>
      <c r="I6" s="42" t="s">
        <v>150</v>
      </c>
    </row>
    <row r="7" spans="3:12">
      <c r="C7" s="35" t="s">
        <v>139</v>
      </c>
      <c r="D7" s="43">
        <f>COUNTIF($G$7:$G$78,C7)</f>
        <v>9</v>
      </c>
      <c r="G7" s="35" t="s">
        <v>147</v>
      </c>
      <c r="H7" s="36" t="s">
        <v>151</v>
      </c>
      <c r="I7" s="45">
        <v>906933352</v>
      </c>
      <c r="L7" s="35" t="s">
        <v>139</v>
      </c>
    </row>
    <row r="8" spans="3:12">
      <c r="C8" s="35" t="s">
        <v>140</v>
      </c>
      <c r="D8" s="43">
        <f t="shared" ref="D8:D16" si="0">COUNTIF($G$7:$G$78,C8)</f>
        <v>7</v>
      </c>
      <c r="G8" s="35" t="s">
        <v>147</v>
      </c>
      <c r="H8" s="36" t="s">
        <v>151</v>
      </c>
      <c r="I8" s="45">
        <v>906980646</v>
      </c>
    </row>
    <row r="9" spans="3:12">
      <c r="C9" s="35" t="s">
        <v>141</v>
      </c>
      <c r="D9" s="43">
        <f t="shared" si="0"/>
        <v>6</v>
      </c>
      <c r="G9" s="35" t="s">
        <v>145</v>
      </c>
      <c r="H9" s="36" t="s">
        <v>152</v>
      </c>
      <c r="I9" s="45">
        <v>907503419</v>
      </c>
    </row>
    <row r="10" spans="3:12">
      <c r="C10" s="35" t="s">
        <v>142</v>
      </c>
      <c r="D10" s="43">
        <f t="shared" si="0"/>
        <v>12</v>
      </c>
      <c r="G10" s="35" t="s">
        <v>146</v>
      </c>
      <c r="H10" s="36" t="s">
        <v>152</v>
      </c>
      <c r="I10" s="45">
        <v>907791268</v>
      </c>
    </row>
    <row r="11" spans="3:12">
      <c r="C11" s="35" t="s">
        <v>143</v>
      </c>
      <c r="D11" s="43">
        <f t="shared" si="0"/>
        <v>9</v>
      </c>
      <c r="G11" s="35" t="s">
        <v>148</v>
      </c>
      <c r="H11" s="36" t="s">
        <v>151</v>
      </c>
      <c r="I11" s="45">
        <v>908226545</v>
      </c>
    </row>
    <row r="12" spans="3:12">
      <c r="C12" s="35" t="s">
        <v>144</v>
      </c>
      <c r="D12" s="43">
        <f t="shared" si="0"/>
        <v>3</v>
      </c>
      <c r="G12" s="35" t="s">
        <v>148</v>
      </c>
      <c r="H12" s="36" t="s">
        <v>153</v>
      </c>
      <c r="I12" s="45">
        <v>908232743</v>
      </c>
    </row>
    <row r="13" spans="3:12">
      <c r="C13" s="35" t="s">
        <v>145</v>
      </c>
      <c r="D13" s="43">
        <f t="shared" si="0"/>
        <v>11</v>
      </c>
      <c r="G13" s="35" t="s">
        <v>148</v>
      </c>
      <c r="H13" s="36" t="s">
        <v>153</v>
      </c>
      <c r="I13" s="45">
        <v>908236065</v>
      </c>
    </row>
    <row r="14" spans="3:12">
      <c r="C14" s="35" t="s">
        <v>146</v>
      </c>
      <c r="D14" s="43">
        <f t="shared" si="0"/>
        <v>6</v>
      </c>
      <c r="G14" s="35" t="s">
        <v>148</v>
      </c>
      <c r="H14" s="36" t="s">
        <v>153</v>
      </c>
      <c r="I14" s="45">
        <v>908290070</v>
      </c>
    </row>
    <row r="15" spans="3:12">
      <c r="C15" s="35" t="s">
        <v>147</v>
      </c>
      <c r="D15" s="43">
        <f t="shared" si="0"/>
        <v>3</v>
      </c>
      <c r="G15" s="35" t="s">
        <v>146</v>
      </c>
      <c r="H15" s="36" t="s">
        <v>152</v>
      </c>
      <c r="I15" s="45">
        <v>908326744</v>
      </c>
    </row>
    <row r="16" spans="3:12" ht="15.75" thickBot="1">
      <c r="C16" s="39" t="s">
        <v>148</v>
      </c>
      <c r="D16" s="43">
        <f t="shared" si="0"/>
        <v>6</v>
      </c>
      <c r="G16" s="35" t="s">
        <v>144</v>
      </c>
      <c r="H16" s="36" t="s">
        <v>154</v>
      </c>
      <c r="I16" s="45">
        <v>908345052</v>
      </c>
    </row>
    <row r="17" spans="7:9">
      <c r="G17" s="35" t="s">
        <v>140</v>
      </c>
      <c r="H17" s="36" t="s">
        <v>155</v>
      </c>
      <c r="I17" s="45">
        <v>908349217</v>
      </c>
    </row>
    <row r="18" spans="7:9">
      <c r="G18" s="35" t="s">
        <v>141</v>
      </c>
      <c r="H18" s="36" t="s">
        <v>155</v>
      </c>
      <c r="I18" s="45">
        <v>908353670</v>
      </c>
    </row>
    <row r="19" spans="7:9">
      <c r="G19" s="35" t="s">
        <v>146</v>
      </c>
      <c r="H19" s="36" t="s">
        <v>152</v>
      </c>
      <c r="I19" s="45">
        <v>908354545</v>
      </c>
    </row>
    <row r="20" spans="7:9">
      <c r="G20" s="35" t="s">
        <v>141</v>
      </c>
      <c r="H20" s="36" t="s">
        <v>156</v>
      </c>
      <c r="I20" s="45">
        <v>908358302</v>
      </c>
    </row>
    <row r="21" spans="7:9">
      <c r="G21" s="35" t="s">
        <v>141</v>
      </c>
      <c r="H21" s="36" t="s">
        <v>157</v>
      </c>
      <c r="I21" s="45">
        <v>908405637</v>
      </c>
    </row>
    <row r="22" spans="7:9">
      <c r="G22" s="35" t="s">
        <v>140</v>
      </c>
      <c r="H22" s="36" t="s">
        <v>155</v>
      </c>
      <c r="I22" s="45">
        <v>908419355</v>
      </c>
    </row>
    <row r="23" spans="7:9">
      <c r="G23" s="35" t="s">
        <v>143</v>
      </c>
      <c r="H23" s="36" t="s">
        <v>154</v>
      </c>
      <c r="I23" s="45">
        <v>908471006</v>
      </c>
    </row>
    <row r="24" spans="7:9">
      <c r="G24" s="35" t="s">
        <v>145</v>
      </c>
      <c r="H24" s="36" t="s">
        <v>152</v>
      </c>
      <c r="I24" s="45">
        <v>908529831</v>
      </c>
    </row>
    <row r="25" spans="7:9">
      <c r="G25" s="35" t="s">
        <v>148</v>
      </c>
      <c r="H25" s="36" t="s">
        <v>153</v>
      </c>
      <c r="I25" s="45">
        <v>908532984</v>
      </c>
    </row>
    <row r="26" spans="7:9">
      <c r="G26" s="35" t="s">
        <v>148</v>
      </c>
      <c r="H26" s="36" t="s">
        <v>153</v>
      </c>
      <c r="I26" s="45">
        <v>908532985</v>
      </c>
    </row>
    <row r="27" spans="7:9">
      <c r="G27" s="35" t="s">
        <v>146</v>
      </c>
      <c r="H27" s="36" t="s">
        <v>152</v>
      </c>
      <c r="I27" s="45">
        <v>908600279</v>
      </c>
    </row>
    <row r="28" spans="7:9">
      <c r="G28" s="35" t="s">
        <v>143</v>
      </c>
      <c r="H28" s="36" t="s">
        <v>154</v>
      </c>
      <c r="I28" s="45">
        <v>908605097</v>
      </c>
    </row>
    <row r="29" spans="7:9">
      <c r="G29" s="35" t="s">
        <v>139</v>
      </c>
      <c r="H29" s="36" t="s">
        <v>158</v>
      </c>
      <c r="I29" s="45">
        <v>908607741</v>
      </c>
    </row>
    <row r="30" spans="7:9">
      <c r="G30" s="35" t="s">
        <v>141</v>
      </c>
      <c r="H30" s="36" t="s">
        <v>156</v>
      </c>
      <c r="I30" s="45">
        <v>908658985</v>
      </c>
    </row>
    <row r="31" spans="7:9">
      <c r="G31" s="35" t="s">
        <v>143</v>
      </c>
      <c r="H31" s="36" t="s">
        <v>154</v>
      </c>
      <c r="I31" s="45">
        <v>908665887</v>
      </c>
    </row>
    <row r="32" spans="7:9">
      <c r="G32" s="35" t="s">
        <v>146</v>
      </c>
      <c r="H32" s="36" t="s">
        <v>152</v>
      </c>
      <c r="I32" s="45">
        <v>908667581</v>
      </c>
    </row>
    <row r="33" spans="7:9">
      <c r="G33" s="35" t="s">
        <v>143</v>
      </c>
      <c r="H33" s="36" t="s">
        <v>154</v>
      </c>
      <c r="I33" s="45">
        <v>908669005</v>
      </c>
    </row>
    <row r="34" spans="7:9">
      <c r="G34" s="35" t="s">
        <v>141</v>
      </c>
      <c r="H34" s="36" t="s">
        <v>156</v>
      </c>
      <c r="I34" s="45">
        <v>908721769</v>
      </c>
    </row>
    <row r="35" spans="7:9">
      <c r="G35" s="35" t="s">
        <v>143</v>
      </c>
      <c r="H35" s="36" t="s">
        <v>154</v>
      </c>
      <c r="I35" s="45">
        <v>908722828</v>
      </c>
    </row>
    <row r="36" spans="7:9">
      <c r="G36" s="35" t="s">
        <v>143</v>
      </c>
      <c r="H36" s="36" t="s">
        <v>154</v>
      </c>
      <c r="I36" s="45">
        <v>908728401</v>
      </c>
    </row>
    <row r="37" spans="7:9">
      <c r="G37" s="35" t="s">
        <v>143</v>
      </c>
      <c r="H37" s="36" t="s">
        <v>154</v>
      </c>
      <c r="I37" s="45">
        <v>908737732</v>
      </c>
    </row>
    <row r="38" spans="7:9">
      <c r="G38" s="35" t="s">
        <v>143</v>
      </c>
      <c r="H38" s="36" t="s">
        <v>154</v>
      </c>
      <c r="I38" s="45">
        <v>908786857</v>
      </c>
    </row>
    <row r="39" spans="7:9">
      <c r="G39" s="35" t="s">
        <v>141</v>
      </c>
      <c r="H39" s="36" t="s">
        <v>155</v>
      </c>
      <c r="I39" s="45">
        <v>908794032</v>
      </c>
    </row>
    <row r="40" spans="7:9">
      <c r="G40" s="35" t="s">
        <v>143</v>
      </c>
      <c r="H40" s="36" t="s">
        <v>154</v>
      </c>
      <c r="I40" s="45">
        <v>908829061</v>
      </c>
    </row>
    <row r="41" spans="7:9">
      <c r="G41" s="35" t="s">
        <v>144</v>
      </c>
      <c r="H41" s="36" t="s">
        <v>154</v>
      </c>
      <c r="I41" s="45">
        <v>908830118</v>
      </c>
    </row>
    <row r="42" spans="7:9">
      <c r="G42" s="35" t="s">
        <v>145</v>
      </c>
      <c r="H42" s="36" t="s">
        <v>154</v>
      </c>
      <c r="I42" s="45">
        <v>908832604</v>
      </c>
    </row>
    <row r="43" spans="7:9">
      <c r="G43" s="35" t="s">
        <v>145</v>
      </c>
      <c r="H43" s="36" t="s">
        <v>152</v>
      </c>
      <c r="I43" s="45">
        <v>908846140</v>
      </c>
    </row>
    <row r="44" spans="7:9">
      <c r="G44" s="35" t="s">
        <v>145</v>
      </c>
      <c r="H44" s="36" t="s">
        <v>152</v>
      </c>
      <c r="I44" s="45">
        <v>908847675</v>
      </c>
    </row>
    <row r="45" spans="7:9">
      <c r="G45" s="35" t="s">
        <v>145</v>
      </c>
      <c r="H45" s="36" t="s">
        <v>152</v>
      </c>
      <c r="I45" s="45">
        <v>908867418</v>
      </c>
    </row>
    <row r="46" spans="7:9">
      <c r="G46" s="35" t="s">
        <v>140</v>
      </c>
      <c r="H46" s="36" t="s">
        <v>155</v>
      </c>
      <c r="I46" s="45">
        <v>908878059</v>
      </c>
    </row>
    <row r="47" spans="7:9">
      <c r="G47" s="35" t="s">
        <v>140</v>
      </c>
      <c r="H47" s="36" t="s">
        <v>155</v>
      </c>
      <c r="I47" s="45">
        <v>908879435</v>
      </c>
    </row>
    <row r="48" spans="7:9">
      <c r="G48" s="35" t="s">
        <v>145</v>
      </c>
      <c r="H48" s="36" t="s">
        <v>152</v>
      </c>
      <c r="I48" s="45">
        <v>908902837</v>
      </c>
    </row>
    <row r="49" spans="7:9">
      <c r="G49" s="35" t="s">
        <v>140</v>
      </c>
      <c r="H49" s="36" t="s">
        <v>155</v>
      </c>
      <c r="I49" s="45">
        <v>908908837</v>
      </c>
    </row>
    <row r="50" spans="7:9">
      <c r="G50" s="35" t="s">
        <v>147</v>
      </c>
      <c r="H50" s="36" t="s">
        <v>151</v>
      </c>
      <c r="I50" s="45">
        <v>908912052</v>
      </c>
    </row>
    <row r="51" spans="7:9">
      <c r="G51" s="35" t="s">
        <v>145</v>
      </c>
      <c r="H51" s="36" t="s">
        <v>152</v>
      </c>
      <c r="I51" s="45">
        <v>908915524</v>
      </c>
    </row>
    <row r="52" spans="7:9">
      <c r="G52" s="35" t="s">
        <v>140</v>
      </c>
      <c r="H52" s="36" t="s">
        <v>155</v>
      </c>
      <c r="I52" s="45">
        <v>908916951</v>
      </c>
    </row>
    <row r="53" spans="7:9">
      <c r="G53" s="35" t="s">
        <v>139</v>
      </c>
      <c r="H53" s="36" t="s">
        <v>158</v>
      </c>
      <c r="I53" s="45">
        <v>908919143</v>
      </c>
    </row>
    <row r="54" spans="7:9">
      <c r="G54" s="35" t="s">
        <v>139</v>
      </c>
      <c r="H54" s="36" t="s">
        <v>158</v>
      </c>
      <c r="I54" s="45">
        <v>908919760</v>
      </c>
    </row>
    <row r="55" spans="7:9">
      <c r="G55" s="35" t="s">
        <v>140</v>
      </c>
      <c r="H55" s="36" t="s">
        <v>155</v>
      </c>
      <c r="I55" s="45">
        <v>908961834</v>
      </c>
    </row>
    <row r="56" spans="7:9">
      <c r="G56" s="35" t="s">
        <v>142</v>
      </c>
      <c r="H56" s="36" t="s">
        <v>157</v>
      </c>
      <c r="I56" s="45">
        <v>908980351</v>
      </c>
    </row>
    <row r="57" spans="7:9">
      <c r="G57" s="35" t="s">
        <v>142</v>
      </c>
      <c r="H57" s="36" t="s">
        <v>157</v>
      </c>
      <c r="I57" s="45">
        <v>908980439</v>
      </c>
    </row>
    <row r="58" spans="7:9">
      <c r="G58" s="35" t="s">
        <v>142</v>
      </c>
      <c r="H58" s="36" t="s">
        <v>157</v>
      </c>
      <c r="I58" s="45">
        <v>908980564</v>
      </c>
    </row>
    <row r="59" spans="7:9">
      <c r="G59" s="35" t="s">
        <v>142</v>
      </c>
      <c r="H59" s="36" t="s">
        <v>157</v>
      </c>
      <c r="I59" s="45">
        <v>908980651</v>
      </c>
    </row>
    <row r="60" spans="7:9">
      <c r="G60" s="35" t="s">
        <v>142</v>
      </c>
      <c r="H60" s="36" t="s">
        <v>157</v>
      </c>
      <c r="I60" s="45">
        <v>908980711</v>
      </c>
    </row>
    <row r="61" spans="7:9">
      <c r="G61" s="35" t="s">
        <v>142</v>
      </c>
      <c r="H61" s="36" t="s">
        <v>157</v>
      </c>
      <c r="I61" s="45">
        <v>908980860</v>
      </c>
    </row>
    <row r="62" spans="7:9">
      <c r="G62" s="35" t="s">
        <v>142</v>
      </c>
      <c r="H62" s="36" t="s">
        <v>157</v>
      </c>
      <c r="I62" s="45">
        <v>908981259</v>
      </c>
    </row>
    <row r="63" spans="7:9">
      <c r="G63" s="35" t="s">
        <v>142</v>
      </c>
      <c r="H63" s="36" t="s">
        <v>157</v>
      </c>
      <c r="I63" s="45">
        <v>908981574</v>
      </c>
    </row>
    <row r="64" spans="7:9">
      <c r="G64" s="35" t="s">
        <v>142</v>
      </c>
      <c r="H64" s="36" t="s">
        <v>157</v>
      </c>
      <c r="I64" s="45">
        <v>908981679</v>
      </c>
    </row>
    <row r="65" spans="7:9">
      <c r="G65" s="35" t="s">
        <v>142</v>
      </c>
      <c r="H65" s="36" t="s">
        <v>157</v>
      </c>
      <c r="I65" s="45">
        <v>908981801</v>
      </c>
    </row>
    <row r="66" spans="7:9">
      <c r="G66" s="35" t="s">
        <v>142</v>
      </c>
      <c r="H66" s="36" t="s">
        <v>154</v>
      </c>
      <c r="I66" s="45">
        <v>908981849</v>
      </c>
    </row>
    <row r="67" spans="7:9">
      <c r="G67" s="35" t="s">
        <v>142</v>
      </c>
      <c r="H67" s="36" t="s">
        <v>154</v>
      </c>
      <c r="I67" s="45">
        <v>908984441</v>
      </c>
    </row>
    <row r="68" spans="7:9">
      <c r="G68" s="35" t="s">
        <v>145</v>
      </c>
      <c r="H68" s="36" t="s">
        <v>152</v>
      </c>
      <c r="I68" s="45">
        <v>908990209</v>
      </c>
    </row>
    <row r="69" spans="7:9">
      <c r="G69" s="35" t="s">
        <v>139</v>
      </c>
      <c r="H69" s="36" t="s">
        <v>158</v>
      </c>
      <c r="I69" s="45">
        <v>909032929</v>
      </c>
    </row>
    <row r="70" spans="7:9">
      <c r="G70" s="35" t="s">
        <v>139</v>
      </c>
      <c r="H70" s="36" t="s">
        <v>158</v>
      </c>
      <c r="I70" s="45">
        <v>909034875</v>
      </c>
    </row>
    <row r="71" spans="7:9">
      <c r="G71" s="35" t="s">
        <v>139</v>
      </c>
      <c r="H71" s="36" t="s">
        <v>158</v>
      </c>
      <c r="I71" s="45">
        <v>909035403</v>
      </c>
    </row>
    <row r="72" spans="7:9">
      <c r="G72" s="35" t="s">
        <v>145</v>
      </c>
      <c r="H72" s="36" t="s">
        <v>152</v>
      </c>
      <c r="I72" s="45">
        <v>909035564</v>
      </c>
    </row>
    <row r="73" spans="7:9">
      <c r="G73" s="35" t="s">
        <v>139</v>
      </c>
      <c r="H73" s="36" t="s">
        <v>158</v>
      </c>
      <c r="I73" s="45">
        <v>909037836</v>
      </c>
    </row>
    <row r="74" spans="7:9">
      <c r="G74" s="35" t="s">
        <v>146</v>
      </c>
      <c r="H74" s="36" t="s">
        <v>152</v>
      </c>
      <c r="I74" s="45">
        <v>909039087</v>
      </c>
    </row>
    <row r="75" spans="7:9">
      <c r="G75" s="35" t="s">
        <v>139</v>
      </c>
      <c r="H75" s="36" t="s">
        <v>158</v>
      </c>
      <c r="I75" s="45">
        <v>909044063</v>
      </c>
    </row>
    <row r="76" spans="7:9">
      <c r="G76" s="35" t="s">
        <v>144</v>
      </c>
      <c r="H76" s="36" t="s">
        <v>154</v>
      </c>
      <c r="I76" s="45">
        <v>909045718</v>
      </c>
    </row>
    <row r="77" spans="7:9">
      <c r="G77" s="35" t="s">
        <v>139</v>
      </c>
      <c r="H77" s="36" t="s">
        <v>158</v>
      </c>
      <c r="I77" s="45">
        <v>909087083</v>
      </c>
    </row>
    <row r="78" spans="7:9" ht="15.75" thickBot="1">
      <c r="G78" s="39" t="s">
        <v>145</v>
      </c>
      <c r="H78" s="40" t="s">
        <v>152</v>
      </c>
      <c r="I78" s="46">
        <v>909087906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6:K25"/>
  <sheetViews>
    <sheetView workbookViewId="0">
      <selection activeCell="K13" sqref="K13:K25"/>
    </sheetView>
  </sheetViews>
  <sheetFormatPr defaultRowHeight="15"/>
  <cols>
    <col min="3" max="3" width="27.85546875" customWidth="1"/>
    <col min="4" max="4" width="18" customWidth="1"/>
    <col min="10" max="10" width="18.85546875" customWidth="1"/>
    <col min="11" max="11" width="17.7109375" customWidth="1"/>
  </cols>
  <sheetData>
    <row r="6" spans="3:11" ht="15.75" thickBot="1"/>
    <row r="7" spans="3:11" ht="15.75">
      <c r="C7" s="26" t="s">
        <v>114</v>
      </c>
      <c r="D7" s="27" t="s">
        <v>115</v>
      </c>
    </row>
    <row r="8" spans="3:11" ht="15.75">
      <c r="C8" s="28" t="s">
        <v>116</v>
      </c>
      <c r="D8" s="29" t="s">
        <v>117</v>
      </c>
    </row>
    <row r="9" spans="3:11" ht="16.5" thickBot="1">
      <c r="C9" s="30" t="s">
        <v>118</v>
      </c>
      <c r="D9" s="31" t="s">
        <v>119</v>
      </c>
    </row>
    <row r="11" spans="3:11" ht="15.75" thickBot="1"/>
    <row r="12" spans="3:11">
      <c r="C12" s="32" t="s">
        <v>120</v>
      </c>
      <c r="D12" s="33">
        <v>201514</v>
      </c>
      <c r="E12" s="33">
        <v>201515</v>
      </c>
      <c r="F12" s="33">
        <v>201516</v>
      </c>
      <c r="G12" s="33">
        <v>201517</v>
      </c>
      <c r="H12" s="33">
        <v>201518</v>
      </c>
      <c r="I12" s="33">
        <v>201519</v>
      </c>
      <c r="J12" s="33" t="s">
        <v>121</v>
      </c>
      <c r="K12" s="34" t="s">
        <v>122</v>
      </c>
    </row>
    <row r="13" spans="3:11">
      <c r="C13" s="35" t="s">
        <v>123</v>
      </c>
      <c r="D13" s="36">
        <v>5</v>
      </c>
      <c r="E13" s="36">
        <v>4</v>
      </c>
      <c r="F13" s="36">
        <v>10</v>
      </c>
      <c r="G13" s="36" t="s">
        <v>124</v>
      </c>
      <c r="H13" s="36">
        <v>6</v>
      </c>
      <c r="I13" s="36">
        <v>4</v>
      </c>
      <c r="J13" s="37">
        <f>SUM(D13:I13)</f>
        <v>29</v>
      </c>
      <c r="K13" s="38" t="str">
        <f>IF(J13&lt;15,"Not Stacked",IF(J13&gt;19,"Stacked","Exception"))</f>
        <v>Stacked</v>
      </c>
    </row>
    <row r="14" spans="3:11">
      <c r="C14" s="35" t="s">
        <v>125</v>
      </c>
      <c r="D14" s="36">
        <v>1</v>
      </c>
      <c r="E14" s="36">
        <v>1</v>
      </c>
      <c r="F14" s="36">
        <v>2</v>
      </c>
      <c r="G14" s="36">
        <v>11</v>
      </c>
      <c r="H14" s="36">
        <v>2</v>
      </c>
      <c r="I14" s="36" t="s">
        <v>124</v>
      </c>
      <c r="J14" s="37">
        <f t="shared" ref="J14:J25" si="0">SUM(D14:I14)</f>
        <v>17</v>
      </c>
      <c r="K14" s="38" t="str">
        <f t="shared" ref="K14:K25" si="1">IF(J14&lt;15,"Not Stacked",IF(J14&gt;19,"Stacked","Exception"))</f>
        <v>Exception</v>
      </c>
    </row>
    <row r="15" spans="3:11">
      <c r="C15" s="35" t="s">
        <v>126</v>
      </c>
      <c r="D15" s="36">
        <v>2</v>
      </c>
      <c r="E15" s="36">
        <v>3</v>
      </c>
      <c r="F15" s="36">
        <v>1</v>
      </c>
      <c r="G15" s="36">
        <v>2</v>
      </c>
      <c r="H15" s="36">
        <v>1</v>
      </c>
      <c r="I15" s="36" t="s">
        <v>124</v>
      </c>
      <c r="J15" s="37">
        <f t="shared" si="0"/>
        <v>9</v>
      </c>
      <c r="K15" s="38" t="str">
        <f t="shared" si="1"/>
        <v>Not Stacked</v>
      </c>
    </row>
    <row r="16" spans="3:11">
      <c r="C16" s="35" t="s">
        <v>127</v>
      </c>
      <c r="D16" s="36">
        <v>5</v>
      </c>
      <c r="E16" s="36" t="s">
        <v>124</v>
      </c>
      <c r="F16" s="36">
        <v>2</v>
      </c>
      <c r="G16" s="36">
        <v>2</v>
      </c>
      <c r="H16" s="36">
        <v>4</v>
      </c>
      <c r="I16" s="36">
        <v>3</v>
      </c>
      <c r="J16" s="37">
        <f t="shared" si="0"/>
        <v>16</v>
      </c>
      <c r="K16" s="38" t="str">
        <f t="shared" si="1"/>
        <v>Exception</v>
      </c>
    </row>
    <row r="17" spans="3:11">
      <c r="C17" s="35" t="s">
        <v>128</v>
      </c>
      <c r="D17" s="36">
        <v>8</v>
      </c>
      <c r="E17" s="36">
        <v>4</v>
      </c>
      <c r="F17" s="36">
        <v>4</v>
      </c>
      <c r="G17" s="36">
        <v>2</v>
      </c>
      <c r="H17" s="36">
        <v>1</v>
      </c>
      <c r="I17" s="36" t="s">
        <v>124</v>
      </c>
      <c r="J17" s="37">
        <f t="shared" si="0"/>
        <v>19</v>
      </c>
      <c r="K17" s="38" t="str">
        <f t="shared" si="1"/>
        <v>Exception</v>
      </c>
    </row>
    <row r="18" spans="3:11">
      <c r="C18" s="35" t="s">
        <v>129</v>
      </c>
      <c r="D18" s="36">
        <v>1</v>
      </c>
      <c r="E18" s="36">
        <v>2</v>
      </c>
      <c r="F18" s="36" t="s">
        <v>124</v>
      </c>
      <c r="G18" s="36">
        <v>7</v>
      </c>
      <c r="H18" s="36">
        <v>1</v>
      </c>
      <c r="I18" s="36" t="s">
        <v>124</v>
      </c>
      <c r="J18" s="37">
        <f t="shared" si="0"/>
        <v>11</v>
      </c>
      <c r="K18" s="38" t="str">
        <f t="shared" si="1"/>
        <v>Not Stacked</v>
      </c>
    </row>
    <row r="19" spans="3:11">
      <c r="C19" s="35" t="s">
        <v>130</v>
      </c>
      <c r="D19" s="36">
        <v>1</v>
      </c>
      <c r="E19" s="36">
        <v>1</v>
      </c>
      <c r="F19" s="36">
        <v>7</v>
      </c>
      <c r="G19" s="36">
        <v>3</v>
      </c>
      <c r="H19" s="36">
        <v>6</v>
      </c>
      <c r="I19" s="36" t="s">
        <v>124</v>
      </c>
      <c r="J19" s="37">
        <f t="shared" si="0"/>
        <v>18</v>
      </c>
      <c r="K19" s="38" t="str">
        <f t="shared" si="1"/>
        <v>Exception</v>
      </c>
    </row>
    <row r="20" spans="3:11">
      <c r="C20" s="35" t="s">
        <v>131</v>
      </c>
      <c r="D20" s="36">
        <v>4</v>
      </c>
      <c r="E20" s="36" t="s">
        <v>124</v>
      </c>
      <c r="F20" s="36">
        <v>1</v>
      </c>
      <c r="G20" s="36">
        <v>12</v>
      </c>
      <c r="H20" s="36">
        <v>3</v>
      </c>
      <c r="I20" s="36">
        <v>6</v>
      </c>
      <c r="J20" s="37">
        <f t="shared" si="0"/>
        <v>26</v>
      </c>
      <c r="K20" s="38" t="str">
        <f t="shared" si="1"/>
        <v>Stacked</v>
      </c>
    </row>
    <row r="21" spans="3:11">
      <c r="C21" s="35" t="s">
        <v>132</v>
      </c>
      <c r="D21" s="36">
        <v>6</v>
      </c>
      <c r="E21" s="36">
        <v>1</v>
      </c>
      <c r="F21" s="36">
        <v>9</v>
      </c>
      <c r="G21" s="36" t="s">
        <v>124</v>
      </c>
      <c r="H21" s="36">
        <v>1</v>
      </c>
      <c r="I21" s="36">
        <v>4</v>
      </c>
      <c r="J21" s="37">
        <f t="shared" si="0"/>
        <v>21</v>
      </c>
      <c r="K21" s="38" t="str">
        <f t="shared" si="1"/>
        <v>Stacked</v>
      </c>
    </row>
    <row r="22" spans="3:11">
      <c r="C22" s="35" t="s">
        <v>133</v>
      </c>
      <c r="D22" s="36">
        <v>3</v>
      </c>
      <c r="E22" s="36" t="s">
        <v>124</v>
      </c>
      <c r="F22" s="36">
        <v>3</v>
      </c>
      <c r="G22" s="36">
        <v>9</v>
      </c>
      <c r="H22" s="36">
        <v>6</v>
      </c>
      <c r="I22" s="36" t="s">
        <v>124</v>
      </c>
      <c r="J22" s="37">
        <f t="shared" si="0"/>
        <v>21</v>
      </c>
      <c r="K22" s="38" t="str">
        <f t="shared" si="1"/>
        <v>Stacked</v>
      </c>
    </row>
    <row r="23" spans="3:11">
      <c r="C23" s="35" t="s">
        <v>134</v>
      </c>
      <c r="D23" s="36">
        <v>12</v>
      </c>
      <c r="E23" s="36">
        <v>10</v>
      </c>
      <c r="F23" s="36">
        <v>5</v>
      </c>
      <c r="G23" s="36">
        <v>9</v>
      </c>
      <c r="H23" s="36">
        <v>3</v>
      </c>
      <c r="I23" s="36">
        <v>8</v>
      </c>
      <c r="J23" s="37">
        <f t="shared" si="0"/>
        <v>47</v>
      </c>
      <c r="K23" s="38" t="str">
        <f t="shared" si="1"/>
        <v>Stacked</v>
      </c>
    </row>
    <row r="24" spans="3:11">
      <c r="C24" s="35" t="s">
        <v>135</v>
      </c>
      <c r="D24" s="36">
        <v>7</v>
      </c>
      <c r="E24" s="36">
        <v>6</v>
      </c>
      <c r="F24" s="36">
        <v>2</v>
      </c>
      <c r="G24" s="36">
        <v>12</v>
      </c>
      <c r="H24" s="36">
        <v>6</v>
      </c>
      <c r="I24" s="36" t="s">
        <v>124</v>
      </c>
      <c r="J24" s="37">
        <f t="shared" si="0"/>
        <v>33</v>
      </c>
      <c r="K24" s="38" t="str">
        <f t="shared" si="1"/>
        <v>Stacked</v>
      </c>
    </row>
    <row r="25" spans="3:11" ht="15.75" thickBot="1">
      <c r="C25" s="39" t="s">
        <v>136</v>
      </c>
      <c r="D25" s="40">
        <v>3</v>
      </c>
      <c r="E25" s="40">
        <v>9</v>
      </c>
      <c r="F25" s="40">
        <v>0</v>
      </c>
      <c r="G25" s="40">
        <v>9</v>
      </c>
      <c r="H25" s="40">
        <v>5</v>
      </c>
      <c r="I25" s="40">
        <v>10</v>
      </c>
      <c r="J25" s="37">
        <f t="shared" si="0"/>
        <v>36</v>
      </c>
      <c r="K25" s="38" t="str">
        <f t="shared" si="1"/>
        <v>Stacked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D8:E36"/>
  <sheetViews>
    <sheetView workbookViewId="0">
      <selection activeCell="I25" sqref="I25"/>
    </sheetView>
  </sheetViews>
  <sheetFormatPr defaultRowHeight="15"/>
  <cols>
    <col min="4" max="4" width="23.7109375" customWidth="1"/>
    <col min="5" max="5" width="35" customWidth="1"/>
  </cols>
  <sheetData>
    <row r="8" spans="4:5">
      <c r="D8" s="47" t="s">
        <v>159</v>
      </c>
      <c r="E8" s="47" t="s">
        <v>1</v>
      </c>
    </row>
    <row r="9" spans="4:5">
      <c r="D9" s="48" t="s">
        <v>160</v>
      </c>
      <c r="E9" s="2"/>
    </row>
    <row r="10" spans="4:5">
      <c r="D10" s="49" t="s">
        <v>161</v>
      </c>
      <c r="E10" s="2"/>
    </row>
    <row r="11" spans="4:5">
      <c r="D11" s="49" t="s">
        <v>162</v>
      </c>
      <c r="E11" s="2"/>
    </row>
    <row r="12" spans="4:5">
      <c r="D12" s="49" t="s">
        <v>163</v>
      </c>
      <c r="E12" s="2"/>
    </row>
    <row r="13" spans="4:5">
      <c r="D13" s="49" t="s">
        <v>164</v>
      </c>
      <c r="E13" s="2"/>
    </row>
    <row r="14" spans="4:5">
      <c r="D14" s="49" t="s">
        <v>165</v>
      </c>
      <c r="E14" s="2"/>
    </row>
    <row r="15" spans="4:5">
      <c r="D15" s="49" t="s">
        <v>166</v>
      </c>
      <c r="E15" s="2"/>
    </row>
    <row r="16" spans="4:5">
      <c r="D16" s="49" t="s">
        <v>167</v>
      </c>
      <c r="E16" s="2"/>
    </row>
    <row r="17" spans="4:5">
      <c r="D17" s="49" t="s">
        <v>168</v>
      </c>
      <c r="E17" s="2"/>
    </row>
    <row r="18" spans="4:5">
      <c r="D18" s="49" t="s">
        <v>169</v>
      </c>
      <c r="E18" s="2"/>
    </row>
    <row r="19" spans="4:5">
      <c r="D19" s="49" t="s">
        <v>170</v>
      </c>
      <c r="E19" s="2"/>
    </row>
    <row r="20" spans="4:5">
      <c r="D20" s="49" t="s">
        <v>171</v>
      </c>
      <c r="E20" s="2"/>
    </row>
    <row r="24" spans="4:5">
      <c r="D24" s="47" t="s">
        <v>0</v>
      </c>
      <c r="E24" s="47" t="s">
        <v>1</v>
      </c>
    </row>
    <row r="25" spans="4:5">
      <c r="D25" s="48" t="s">
        <v>172</v>
      </c>
      <c r="E25" s="2" t="s">
        <v>173</v>
      </c>
    </row>
    <row r="26" spans="4:5">
      <c r="D26" s="49" t="s">
        <v>174</v>
      </c>
      <c r="E26" s="2" t="s">
        <v>175</v>
      </c>
    </row>
    <row r="27" spans="4:5">
      <c r="D27" s="49" t="s">
        <v>176</v>
      </c>
      <c r="E27" s="2" t="s">
        <v>177</v>
      </c>
    </row>
    <row r="28" spans="4:5">
      <c r="D28" s="49" t="s">
        <v>178</v>
      </c>
      <c r="E28" s="2" t="s">
        <v>179</v>
      </c>
    </row>
    <row r="29" spans="4:5">
      <c r="D29" s="49" t="s">
        <v>180</v>
      </c>
      <c r="E29" s="2" t="s">
        <v>67</v>
      </c>
    </row>
    <row r="30" spans="4:5">
      <c r="D30" s="49" t="s">
        <v>181</v>
      </c>
      <c r="E30" s="2" t="s">
        <v>182</v>
      </c>
    </row>
    <row r="31" spans="4:5">
      <c r="D31" s="49" t="s">
        <v>183</v>
      </c>
      <c r="E31" s="2" t="s">
        <v>184</v>
      </c>
    </row>
    <row r="32" spans="4:5">
      <c r="D32" s="49" t="s">
        <v>185</v>
      </c>
      <c r="E32" s="2" t="s">
        <v>186</v>
      </c>
    </row>
    <row r="33" spans="4:5">
      <c r="D33" s="49" t="s">
        <v>187</v>
      </c>
      <c r="E33" s="2" t="s">
        <v>188</v>
      </c>
    </row>
    <row r="34" spans="4:5">
      <c r="D34" s="49" t="s">
        <v>189</v>
      </c>
      <c r="E34" s="2" t="s">
        <v>190</v>
      </c>
    </row>
    <row r="35" spans="4:5">
      <c r="D35" s="49" t="s">
        <v>191</v>
      </c>
      <c r="E35" s="2" t="s">
        <v>177</v>
      </c>
    </row>
    <row r="36" spans="4:5">
      <c r="D36" s="49" t="s">
        <v>192</v>
      </c>
      <c r="E36" s="2" t="s">
        <v>193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6:K58"/>
  <sheetViews>
    <sheetView workbookViewId="0">
      <selection activeCell="H32" sqref="H32"/>
    </sheetView>
  </sheetViews>
  <sheetFormatPr defaultRowHeight="15"/>
  <cols>
    <col min="3" max="3" width="31.28515625" customWidth="1"/>
    <col min="4" max="4" width="19.140625" customWidth="1"/>
    <col min="5" max="6" width="26" customWidth="1"/>
    <col min="9" max="9" width="17" customWidth="1"/>
    <col min="10" max="10" width="20.42578125" customWidth="1"/>
    <col min="11" max="11" width="27.5703125" customWidth="1"/>
  </cols>
  <sheetData>
    <row r="6" spans="3:11" ht="15.75" thickBot="1"/>
    <row r="7" spans="3:11">
      <c r="C7" s="50" t="s">
        <v>120</v>
      </c>
      <c r="D7" s="51" t="s">
        <v>194</v>
      </c>
      <c r="E7" s="51" t="s">
        <v>195</v>
      </c>
      <c r="F7" s="52" t="s">
        <v>137</v>
      </c>
      <c r="I7" s="54" t="s">
        <v>259</v>
      </c>
      <c r="J7" s="55" t="s">
        <v>260</v>
      </c>
      <c r="K7" s="56" t="s">
        <v>87</v>
      </c>
    </row>
    <row r="8" spans="3:11">
      <c r="C8" s="35" t="s">
        <v>196</v>
      </c>
      <c r="D8" s="36" t="s">
        <v>197</v>
      </c>
      <c r="E8" s="2" t="str">
        <f>VLOOKUP(D8,$I$7:$K$29,3,0)</f>
        <v>Davies, Ruth</v>
      </c>
      <c r="F8" s="53" t="str">
        <f>VLOOKUP(D8,$I$7:$K$29,2,0)</f>
        <v>Warsaw, Poland</v>
      </c>
      <c r="I8" s="35" t="s">
        <v>261</v>
      </c>
      <c r="J8" s="57" t="s">
        <v>148</v>
      </c>
      <c r="K8" s="53" t="s">
        <v>262</v>
      </c>
    </row>
    <row r="9" spans="3:11">
      <c r="C9" s="35" t="s">
        <v>198</v>
      </c>
      <c r="D9" s="36" t="s">
        <v>199</v>
      </c>
      <c r="E9" s="2" t="str">
        <f t="shared" ref="E9:E58" si="0">VLOOKUP(D9,$I$7:$K$29,3,0)</f>
        <v>Chakrouna, Assaad</v>
      </c>
      <c r="F9" s="53" t="str">
        <f t="shared" ref="F9:F58" si="1">VLOOKUP(D9,$I$7:$K$29,2,0)</f>
        <v>Frankfurt, Germany</v>
      </c>
      <c r="I9" s="35" t="s">
        <v>263</v>
      </c>
      <c r="J9" s="57" t="s">
        <v>264</v>
      </c>
      <c r="K9" s="53" t="s">
        <v>123</v>
      </c>
    </row>
    <row r="10" spans="3:11">
      <c r="C10" s="35" t="s">
        <v>200</v>
      </c>
      <c r="D10" s="36" t="s">
        <v>201</v>
      </c>
      <c r="E10" s="2" t="str">
        <f t="shared" si="0"/>
        <v>Tavani, Giovanni</v>
      </c>
      <c r="F10" s="53" t="str">
        <f t="shared" si="1"/>
        <v>Bratislava, Slovakia</v>
      </c>
      <c r="I10" s="35" t="s">
        <v>201</v>
      </c>
      <c r="J10" s="57" t="s">
        <v>145</v>
      </c>
      <c r="K10" s="53" t="s">
        <v>126</v>
      </c>
    </row>
    <row r="11" spans="3:11">
      <c r="C11" s="35" t="s">
        <v>202</v>
      </c>
      <c r="D11" s="36" t="s">
        <v>201</v>
      </c>
      <c r="E11" s="2" t="str">
        <f t="shared" si="0"/>
        <v>Tavani, Giovanni</v>
      </c>
      <c r="F11" s="53" t="str">
        <f t="shared" si="1"/>
        <v>Bratislava, Slovakia</v>
      </c>
      <c r="I11" s="35" t="s">
        <v>232</v>
      </c>
      <c r="J11" s="57" t="s">
        <v>146</v>
      </c>
      <c r="K11" s="53" t="s">
        <v>128</v>
      </c>
    </row>
    <row r="12" spans="3:11">
      <c r="C12" s="35" t="s">
        <v>203</v>
      </c>
      <c r="D12" s="36" t="s">
        <v>201</v>
      </c>
      <c r="E12" s="2" t="str">
        <f t="shared" si="0"/>
        <v>Tavani, Giovanni</v>
      </c>
      <c r="F12" s="53" t="str">
        <f t="shared" si="1"/>
        <v>Bratislava, Slovakia</v>
      </c>
      <c r="I12" s="35" t="s">
        <v>265</v>
      </c>
      <c r="J12" s="57" t="s">
        <v>147</v>
      </c>
      <c r="K12" s="53" t="s">
        <v>266</v>
      </c>
    </row>
    <row r="13" spans="3:11">
      <c r="C13" s="35" t="s">
        <v>204</v>
      </c>
      <c r="D13" s="36" t="s">
        <v>199</v>
      </c>
      <c r="E13" s="2" t="str">
        <f t="shared" si="0"/>
        <v>Chakrouna, Assaad</v>
      </c>
      <c r="F13" s="53" t="str">
        <f t="shared" si="1"/>
        <v>Frankfurt, Germany</v>
      </c>
      <c r="I13" s="35" t="s">
        <v>239</v>
      </c>
      <c r="J13" s="57" t="s">
        <v>267</v>
      </c>
      <c r="K13" s="53" t="s">
        <v>130</v>
      </c>
    </row>
    <row r="14" spans="3:11">
      <c r="C14" s="35" t="s">
        <v>205</v>
      </c>
      <c r="D14" s="36" t="s">
        <v>206</v>
      </c>
      <c r="E14" s="2" t="str">
        <f t="shared" si="0"/>
        <v>Ayaz, Uzma</v>
      </c>
      <c r="F14" s="53" t="str">
        <f t="shared" si="1"/>
        <v>Pune, India</v>
      </c>
      <c r="I14" s="35" t="s">
        <v>219</v>
      </c>
      <c r="J14" s="57" t="s">
        <v>268</v>
      </c>
      <c r="K14" s="53" t="s">
        <v>269</v>
      </c>
    </row>
    <row r="15" spans="3:11">
      <c r="C15" s="35" t="s">
        <v>207</v>
      </c>
      <c r="D15" s="36" t="s">
        <v>197</v>
      </c>
      <c r="E15" s="2" t="str">
        <f t="shared" si="0"/>
        <v>Davies, Ruth</v>
      </c>
      <c r="F15" s="53" t="str">
        <f t="shared" si="1"/>
        <v>Warsaw, Poland</v>
      </c>
      <c r="I15" s="35" t="s">
        <v>212</v>
      </c>
      <c r="J15" s="57" t="s">
        <v>270</v>
      </c>
      <c r="K15" s="53" t="s">
        <v>133</v>
      </c>
    </row>
    <row r="16" spans="3:11">
      <c r="C16" s="35" t="s">
        <v>208</v>
      </c>
      <c r="D16" s="36" t="s">
        <v>199</v>
      </c>
      <c r="E16" s="2" t="str">
        <f t="shared" si="0"/>
        <v>Chakrouna, Assaad</v>
      </c>
      <c r="F16" s="53" t="str">
        <f t="shared" si="1"/>
        <v>Frankfurt, Germany</v>
      </c>
      <c r="I16" s="35" t="s">
        <v>199</v>
      </c>
      <c r="J16" s="57" t="s">
        <v>271</v>
      </c>
      <c r="K16" s="53" t="s">
        <v>134</v>
      </c>
    </row>
    <row r="17" spans="3:11">
      <c r="C17" s="35" t="s">
        <v>209</v>
      </c>
      <c r="D17" s="36" t="s">
        <v>210</v>
      </c>
      <c r="E17" s="2" t="str">
        <f t="shared" si="0"/>
        <v>Petersson, Angelica</v>
      </c>
      <c r="F17" s="53" t="str">
        <f t="shared" si="1"/>
        <v>Montpellier, France</v>
      </c>
      <c r="I17" s="35" t="s">
        <v>210</v>
      </c>
      <c r="J17" s="57" t="s">
        <v>272</v>
      </c>
      <c r="K17" s="53" t="s">
        <v>135</v>
      </c>
    </row>
    <row r="18" spans="3:11">
      <c r="C18" s="35" t="s">
        <v>211</v>
      </c>
      <c r="D18" s="36" t="s">
        <v>212</v>
      </c>
      <c r="E18" s="2" t="str">
        <f t="shared" si="0"/>
        <v>Bounaaj, Khalil</v>
      </c>
      <c r="F18" s="53" t="str">
        <f t="shared" si="1"/>
        <v>Limerick, Ireland</v>
      </c>
      <c r="I18" s="35" t="s">
        <v>273</v>
      </c>
      <c r="J18" s="57" t="s">
        <v>274</v>
      </c>
      <c r="K18" s="53" t="s">
        <v>275</v>
      </c>
    </row>
    <row r="19" spans="3:11">
      <c r="C19" s="35" t="s">
        <v>213</v>
      </c>
      <c r="D19" s="36" t="s">
        <v>201</v>
      </c>
      <c r="E19" s="2" t="str">
        <f t="shared" si="0"/>
        <v>Tavani, Giovanni</v>
      </c>
      <c r="F19" s="53" t="str">
        <f t="shared" si="1"/>
        <v>Bratislava, Slovakia</v>
      </c>
      <c r="I19" s="35" t="s">
        <v>206</v>
      </c>
      <c r="J19" s="57" t="s">
        <v>276</v>
      </c>
      <c r="K19" s="53" t="s">
        <v>277</v>
      </c>
    </row>
    <row r="20" spans="3:11">
      <c r="C20" s="35" t="s">
        <v>214</v>
      </c>
      <c r="D20" s="36" t="s">
        <v>206</v>
      </c>
      <c r="E20" s="2" t="str">
        <f t="shared" si="0"/>
        <v>Ayaz, Uzma</v>
      </c>
      <c r="F20" s="53" t="str">
        <f t="shared" si="1"/>
        <v>Pune, India</v>
      </c>
      <c r="I20" s="35" t="s">
        <v>278</v>
      </c>
      <c r="J20" s="57" t="s">
        <v>279</v>
      </c>
      <c r="K20" s="53" t="s">
        <v>280</v>
      </c>
    </row>
    <row r="21" spans="3:11">
      <c r="C21" s="35" t="s">
        <v>215</v>
      </c>
      <c r="D21" s="36" t="s">
        <v>212</v>
      </c>
      <c r="E21" s="2" t="str">
        <f t="shared" si="0"/>
        <v>Bounaaj, Khalil</v>
      </c>
      <c r="F21" s="53" t="str">
        <f t="shared" si="1"/>
        <v>Limerick, Ireland</v>
      </c>
      <c r="I21" s="35" t="s">
        <v>281</v>
      </c>
      <c r="J21" s="57" t="s">
        <v>282</v>
      </c>
      <c r="K21" s="53" t="s">
        <v>283</v>
      </c>
    </row>
    <row r="22" spans="3:11">
      <c r="C22" s="35" t="s">
        <v>216</v>
      </c>
      <c r="D22" s="36" t="s">
        <v>199</v>
      </c>
      <c r="E22" s="2" t="str">
        <f t="shared" si="0"/>
        <v>Chakrouna, Assaad</v>
      </c>
      <c r="F22" s="53" t="str">
        <f t="shared" si="1"/>
        <v>Frankfurt, Germany</v>
      </c>
      <c r="I22" s="35" t="s">
        <v>227</v>
      </c>
      <c r="J22" s="57" t="s">
        <v>284</v>
      </c>
      <c r="K22" s="53" t="s">
        <v>285</v>
      </c>
    </row>
    <row r="23" spans="3:11">
      <c r="C23" s="35" t="s">
        <v>217</v>
      </c>
      <c r="D23" s="36" t="s">
        <v>212</v>
      </c>
      <c r="E23" s="2" t="str">
        <f t="shared" si="0"/>
        <v>Bounaaj, Khalil</v>
      </c>
      <c r="F23" s="53" t="str">
        <f t="shared" si="1"/>
        <v>Limerick, Ireland</v>
      </c>
      <c r="I23" s="35" t="s">
        <v>286</v>
      </c>
      <c r="J23" s="57" t="s">
        <v>287</v>
      </c>
      <c r="K23" s="53" t="s">
        <v>288</v>
      </c>
    </row>
    <row r="24" spans="3:11">
      <c r="C24" s="35" t="s">
        <v>218</v>
      </c>
      <c r="D24" s="36" t="s">
        <v>219</v>
      </c>
      <c r="E24" s="2" t="str">
        <f t="shared" si="0"/>
        <v>Choddhary, Aaseem</v>
      </c>
      <c r="F24" s="53" t="str">
        <f t="shared" si="1"/>
        <v>Cherrywood, Ireland</v>
      </c>
      <c r="I24" s="35" t="s">
        <v>289</v>
      </c>
      <c r="J24" s="57" t="s">
        <v>290</v>
      </c>
      <c r="K24" s="53" t="s">
        <v>127</v>
      </c>
    </row>
    <row r="25" spans="3:11">
      <c r="C25" s="35" t="s">
        <v>220</v>
      </c>
      <c r="D25" s="36" t="s">
        <v>219</v>
      </c>
      <c r="E25" s="2" t="str">
        <f t="shared" si="0"/>
        <v>Choddhary, Aaseem</v>
      </c>
      <c r="F25" s="53" t="str">
        <f t="shared" si="1"/>
        <v>Cherrywood, Ireland</v>
      </c>
      <c r="I25" s="35" t="s">
        <v>249</v>
      </c>
      <c r="J25" s="57" t="s">
        <v>291</v>
      </c>
      <c r="K25" s="53" t="s">
        <v>292</v>
      </c>
    </row>
    <row r="26" spans="3:11">
      <c r="C26" s="35" t="s">
        <v>221</v>
      </c>
      <c r="D26" s="36" t="s">
        <v>219</v>
      </c>
      <c r="E26" s="2" t="str">
        <f t="shared" si="0"/>
        <v>Choddhary, Aaseem</v>
      </c>
      <c r="F26" s="53" t="str">
        <f t="shared" si="1"/>
        <v>Cherrywood, Ireland</v>
      </c>
      <c r="I26" s="35" t="s">
        <v>293</v>
      </c>
      <c r="J26" s="57" t="s">
        <v>294</v>
      </c>
      <c r="K26" s="53" t="s">
        <v>295</v>
      </c>
    </row>
    <row r="27" spans="3:11">
      <c r="C27" s="35" t="s">
        <v>222</v>
      </c>
      <c r="D27" s="36" t="s">
        <v>206</v>
      </c>
      <c r="E27" s="2" t="str">
        <f t="shared" si="0"/>
        <v>Ayaz, Uzma</v>
      </c>
      <c r="F27" s="53" t="str">
        <f t="shared" si="1"/>
        <v>Pune, India</v>
      </c>
      <c r="I27" s="35" t="s">
        <v>225</v>
      </c>
      <c r="J27" s="57" t="s">
        <v>140</v>
      </c>
      <c r="K27" s="53" t="s">
        <v>296</v>
      </c>
    </row>
    <row r="28" spans="3:11">
      <c r="C28" s="35" t="s">
        <v>223</v>
      </c>
      <c r="D28" s="36" t="s">
        <v>199</v>
      </c>
      <c r="E28" s="2" t="str">
        <f t="shared" si="0"/>
        <v>Chakrouna, Assaad</v>
      </c>
      <c r="F28" s="53" t="str">
        <f t="shared" si="1"/>
        <v>Frankfurt, Germany</v>
      </c>
      <c r="I28" s="35" t="s">
        <v>197</v>
      </c>
      <c r="J28" s="57" t="s">
        <v>139</v>
      </c>
      <c r="K28" s="53" t="s">
        <v>297</v>
      </c>
    </row>
    <row r="29" spans="3:11" ht="15.75" thickBot="1">
      <c r="C29" s="35" t="s">
        <v>224</v>
      </c>
      <c r="D29" s="36" t="s">
        <v>225</v>
      </c>
      <c r="E29" s="2" t="str">
        <f t="shared" si="0"/>
        <v>Christensen, Henning</v>
      </c>
      <c r="F29" s="53" t="str">
        <f t="shared" si="1"/>
        <v>Athens, Greece</v>
      </c>
      <c r="I29" s="39" t="s">
        <v>298</v>
      </c>
      <c r="J29" s="58" t="s">
        <v>142</v>
      </c>
      <c r="K29" s="59" t="s">
        <v>299</v>
      </c>
    </row>
    <row r="30" spans="3:11">
      <c r="C30" s="35" t="s">
        <v>226</v>
      </c>
      <c r="D30" s="36" t="s">
        <v>227</v>
      </c>
      <c r="E30" s="2" t="str">
        <f t="shared" si="0"/>
        <v>Adardour, Fadoua</v>
      </c>
      <c r="F30" s="53" t="str">
        <f t="shared" si="1"/>
        <v>Chennai, India</v>
      </c>
    </row>
    <row r="31" spans="3:11">
      <c r="C31" s="35" t="s">
        <v>228</v>
      </c>
      <c r="D31" s="36" t="s">
        <v>227</v>
      </c>
      <c r="E31" s="2" t="str">
        <f t="shared" si="0"/>
        <v>Adardour, Fadoua</v>
      </c>
      <c r="F31" s="53" t="str">
        <f t="shared" si="1"/>
        <v>Chennai, India</v>
      </c>
    </row>
    <row r="32" spans="3:11">
      <c r="C32" s="35" t="s">
        <v>229</v>
      </c>
      <c r="D32" s="36" t="s">
        <v>219</v>
      </c>
      <c r="E32" s="2" t="str">
        <f t="shared" si="0"/>
        <v>Choddhary, Aaseem</v>
      </c>
      <c r="F32" s="53" t="str">
        <f t="shared" si="1"/>
        <v>Cherrywood, Ireland</v>
      </c>
    </row>
    <row r="33" spans="3:6">
      <c r="C33" s="35" t="s">
        <v>230</v>
      </c>
      <c r="D33" s="36" t="s">
        <v>225</v>
      </c>
      <c r="E33" s="2" t="str">
        <f t="shared" si="0"/>
        <v>Christensen, Henning</v>
      </c>
      <c r="F33" s="53" t="str">
        <f t="shared" si="1"/>
        <v>Athens, Greece</v>
      </c>
    </row>
    <row r="34" spans="3:6">
      <c r="C34" s="35" t="s">
        <v>231</v>
      </c>
      <c r="D34" s="36" t="s">
        <v>232</v>
      </c>
      <c r="E34" s="2" t="str">
        <f t="shared" si="0"/>
        <v>Szerda, Peter</v>
      </c>
      <c r="F34" s="53" t="str">
        <f t="shared" si="1"/>
        <v>Bangalore, India</v>
      </c>
    </row>
    <row r="35" spans="3:6">
      <c r="C35" s="35" t="s">
        <v>233</v>
      </c>
      <c r="D35" s="36" t="s">
        <v>232</v>
      </c>
      <c r="E35" s="2" t="str">
        <f t="shared" si="0"/>
        <v>Szerda, Peter</v>
      </c>
      <c r="F35" s="53" t="str">
        <f t="shared" si="1"/>
        <v>Bangalore, India</v>
      </c>
    </row>
    <row r="36" spans="3:6">
      <c r="C36" s="35" t="s">
        <v>234</v>
      </c>
      <c r="D36" s="36" t="s">
        <v>232</v>
      </c>
      <c r="E36" s="2" t="str">
        <f t="shared" si="0"/>
        <v>Szerda, Peter</v>
      </c>
      <c r="F36" s="53" t="str">
        <f t="shared" si="1"/>
        <v>Bangalore, India</v>
      </c>
    </row>
    <row r="37" spans="3:6">
      <c r="C37" s="35" t="s">
        <v>235</v>
      </c>
      <c r="D37" s="36" t="s">
        <v>201</v>
      </c>
      <c r="E37" s="2" t="str">
        <f t="shared" si="0"/>
        <v>Tavani, Giovanni</v>
      </c>
      <c r="F37" s="53" t="str">
        <f t="shared" si="1"/>
        <v>Bratislava, Slovakia</v>
      </c>
    </row>
    <row r="38" spans="3:6">
      <c r="C38" s="35" t="s">
        <v>236</v>
      </c>
      <c r="D38" s="36" t="s">
        <v>225</v>
      </c>
      <c r="E38" s="2" t="str">
        <f t="shared" si="0"/>
        <v>Christensen, Henning</v>
      </c>
      <c r="F38" s="53" t="str">
        <f t="shared" si="1"/>
        <v>Athens, Greece</v>
      </c>
    </row>
    <row r="39" spans="3:6">
      <c r="C39" s="35" t="s">
        <v>237</v>
      </c>
      <c r="D39" s="36" t="s">
        <v>225</v>
      </c>
      <c r="E39" s="2" t="str">
        <f t="shared" si="0"/>
        <v>Christensen, Henning</v>
      </c>
      <c r="F39" s="53" t="str">
        <f t="shared" si="1"/>
        <v>Athens, Greece</v>
      </c>
    </row>
    <row r="40" spans="3:6">
      <c r="C40" s="35" t="s">
        <v>238</v>
      </c>
      <c r="D40" s="36" t="s">
        <v>239</v>
      </c>
      <c r="E40" s="2" t="str">
        <f t="shared" si="0"/>
        <v>Madarasz, Richard</v>
      </c>
      <c r="F40" s="53" t="str">
        <f t="shared" si="1"/>
        <v>Delhi, India</v>
      </c>
    </row>
    <row r="41" spans="3:6">
      <c r="C41" s="35" t="s">
        <v>240</v>
      </c>
      <c r="D41" s="36" t="s">
        <v>219</v>
      </c>
      <c r="E41" s="2" t="str">
        <f t="shared" si="0"/>
        <v>Choddhary, Aaseem</v>
      </c>
      <c r="F41" s="53" t="str">
        <f t="shared" si="1"/>
        <v>Cherrywood, Ireland</v>
      </c>
    </row>
    <row r="42" spans="3:6">
      <c r="C42" s="35" t="s">
        <v>241</v>
      </c>
      <c r="D42" s="36" t="s">
        <v>239</v>
      </c>
      <c r="E42" s="2" t="str">
        <f t="shared" si="0"/>
        <v>Madarasz, Richard</v>
      </c>
      <c r="F42" s="53" t="str">
        <f t="shared" si="1"/>
        <v>Delhi, India</v>
      </c>
    </row>
    <row r="43" spans="3:6">
      <c r="C43" s="35" t="s">
        <v>242</v>
      </c>
      <c r="D43" s="36" t="s">
        <v>201</v>
      </c>
      <c r="E43" s="2" t="str">
        <f t="shared" si="0"/>
        <v>Tavani, Giovanni</v>
      </c>
      <c r="F43" s="53" t="str">
        <f t="shared" si="1"/>
        <v>Bratislava, Slovakia</v>
      </c>
    </row>
    <row r="44" spans="3:6">
      <c r="C44" s="35" t="s">
        <v>243</v>
      </c>
      <c r="D44" s="36" t="s">
        <v>225</v>
      </c>
      <c r="E44" s="2" t="str">
        <f t="shared" si="0"/>
        <v>Christensen, Henning</v>
      </c>
      <c r="F44" s="53" t="str">
        <f t="shared" si="1"/>
        <v>Athens, Greece</v>
      </c>
    </row>
    <row r="45" spans="3:6">
      <c r="C45" s="35" t="s">
        <v>244</v>
      </c>
      <c r="D45" s="36" t="s">
        <v>225</v>
      </c>
      <c r="E45" s="2" t="str">
        <f t="shared" si="0"/>
        <v>Christensen, Henning</v>
      </c>
      <c r="F45" s="53" t="str">
        <f t="shared" si="1"/>
        <v>Athens, Greece</v>
      </c>
    </row>
    <row r="46" spans="3:6">
      <c r="C46" s="35" t="s">
        <v>245</v>
      </c>
      <c r="D46" s="36" t="s">
        <v>210</v>
      </c>
      <c r="E46" s="2" t="str">
        <f t="shared" si="0"/>
        <v>Petersson, Angelica</v>
      </c>
      <c r="F46" s="53" t="str">
        <f t="shared" si="1"/>
        <v>Montpellier, France</v>
      </c>
    </row>
    <row r="47" spans="3:6">
      <c r="C47" s="35" t="s">
        <v>246</v>
      </c>
      <c r="D47" s="36" t="s">
        <v>210</v>
      </c>
      <c r="E47" s="2" t="str">
        <f t="shared" si="0"/>
        <v>Petersson, Angelica</v>
      </c>
      <c r="F47" s="53" t="str">
        <f t="shared" si="1"/>
        <v>Montpellier, France</v>
      </c>
    </row>
    <row r="48" spans="3:6">
      <c r="C48" s="35" t="s">
        <v>247</v>
      </c>
      <c r="D48" s="36" t="s">
        <v>201</v>
      </c>
      <c r="E48" s="2" t="str">
        <f t="shared" si="0"/>
        <v>Tavani, Giovanni</v>
      </c>
      <c r="F48" s="53" t="str">
        <f t="shared" si="1"/>
        <v>Bratislava, Slovakia</v>
      </c>
    </row>
    <row r="49" spans="3:6">
      <c r="C49" s="35" t="s">
        <v>248</v>
      </c>
      <c r="D49" s="36" t="s">
        <v>249</v>
      </c>
      <c r="E49" s="2" t="str">
        <f t="shared" si="0"/>
        <v>D, Mary</v>
      </c>
      <c r="F49" s="53" t="str">
        <f t="shared" si="1"/>
        <v>La Coruna, Spain</v>
      </c>
    </row>
    <row r="50" spans="3:6">
      <c r="C50" s="35" t="s">
        <v>250</v>
      </c>
      <c r="D50" s="36" t="s">
        <v>249</v>
      </c>
      <c r="E50" s="2" t="str">
        <f t="shared" si="0"/>
        <v>D, Mary</v>
      </c>
      <c r="F50" s="53" t="str">
        <f t="shared" si="1"/>
        <v>La Coruna, Spain</v>
      </c>
    </row>
    <row r="51" spans="3:6">
      <c r="C51" s="35" t="s">
        <v>251</v>
      </c>
      <c r="D51" s="36" t="s">
        <v>239</v>
      </c>
      <c r="E51" s="2" t="str">
        <f t="shared" si="0"/>
        <v>Madarasz, Richard</v>
      </c>
      <c r="F51" s="53" t="str">
        <f t="shared" si="1"/>
        <v>Delhi, India</v>
      </c>
    </row>
    <row r="52" spans="3:6">
      <c r="C52" s="35" t="s">
        <v>252</v>
      </c>
      <c r="D52" s="36" t="s">
        <v>239</v>
      </c>
      <c r="E52" s="2" t="str">
        <f t="shared" si="0"/>
        <v>Madarasz, Richard</v>
      </c>
      <c r="F52" s="53" t="str">
        <f t="shared" si="1"/>
        <v>Delhi, India</v>
      </c>
    </row>
    <row r="53" spans="3:6">
      <c r="C53" s="35" t="s">
        <v>253</v>
      </c>
      <c r="D53" s="36" t="s">
        <v>210</v>
      </c>
      <c r="E53" s="2" t="str">
        <f t="shared" si="0"/>
        <v>Petersson, Angelica</v>
      </c>
      <c r="F53" s="53" t="str">
        <f t="shared" si="1"/>
        <v>Montpellier, France</v>
      </c>
    </row>
    <row r="54" spans="3:6">
      <c r="C54" s="35" t="s">
        <v>254</v>
      </c>
      <c r="D54" s="36" t="s">
        <v>210</v>
      </c>
      <c r="E54" s="2" t="str">
        <f t="shared" si="0"/>
        <v>Petersson, Angelica</v>
      </c>
      <c r="F54" s="53" t="str">
        <f t="shared" si="1"/>
        <v>Montpellier, France</v>
      </c>
    </row>
    <row r="55" spans="3:6">
      <c r="C55" s="35" t="s">
        <v>255</v>
      </c>
      <c r="D55" s="36" t="s">
        <v>197</v>
      </c>
      <c r="E55" s="2" t="str">
        <f t="shared" si="0"/>
        <v>Davies, Ruth</v>
      </c>
      <c r="F55" s="53" t="str">
        <f t="shared" si="1"/>
        <v>Warsaw, Poland</v>
      </c>
    </row>
    <row r="56" spans="3:6">
      <c r="C56" s="35" t="s">
        <v>256</v>
      </c>
      <c r="D56" s="36" t="s">
        <v>225</v>
      </c>
      <c r="E56" s="2" t="str">
        <f t="shared" si="0"/>
        <v>Christensen, Henning</v>
      </c>
      <c r="F56" s="53" t="str">
        <f t="shared" si="1"/>
        <v>Athens, Greece</v>
      </c>
    </row>
    <row r="57" spans="3:6">
      <c r="C57" s="35" t="s">
        <v>257</v>
      </c>
      <c r="D57" s="36" t="s">
        <v>201</v>
      </c>
      <c r="E57" s="2" t="str">
        <f t="shared" si="0"/>
        <v>Tavani, Giovanni</v>
      </c>
      <c r="F57" s="53" t="str">
        <f t="shared" si="1"/>
        <v>Bratislava, Slovakia</v>
      </c>
    </row>
    <row r="58" spans="3:6" ht="15.75" thickBot="1">
      <c r="C58" s="39" t="s">
        <v>258</v>
      </c>
      <c r="D58" s="40" t="s">
        <v>197</v>
      </c>
      <c r="E58" s="2" t="str">
        <f t="shared" si="0"/>
        <v>Davies, Ruth</v>
      </c>
      <c r="F58" s="53" t="str">
        <f t="shared" si="1"/>
        <v>Warsaw, Poland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4:I54"/>
  <sheetViews>
    <sheetView tabSelected="1" workbookViewId="0">
      <selection activeCell="I10" sqref="I10"/>
    </sheetView>
  </sheetViews>
  <sheetFormatPr defaultRowHeight="15"/>
  <cols>
    <col min="3" max="3" width="13.5703125" customWidth="1"/>
    <col min="4" max="4" width="15.42578125" customWidth="1"/>
    <col min="9" max="9" width="18.140625" customWidth="1"/>
    <col min="10" max="10" width="9.140625" customWidth="1"/>
  </cols>
  <sheetData>
    <row r="4" spans="3:9">
      <c r="C4" s="60" t="s">
        <v>20</v>
      </c>
      <c r="D4" s="60" t="s">
        <v>300</v>
      </c>
      <c r="E4" s="77" t="s">
        <v>300</v>
      </c>
      <c r="F4" s="60" t="s">
        <v>78</v>
      </c>
      <c r="G4" s="60" t="s">
        <v>79</v>
      </c>
      <c r="H4" s="60" t="s">
        <v>22</v>
      </c>
      <c r="I4" s="60" t="s">
        <v>301</v>
      </c>
    </row>
    <row r="5" spans="3:9">
      <c r="C5" s="61" t="s">
        <v>46</v>
      </c>
      <c r="D5" s="61">
        <v>62</v>
      </c>
      <c r="E5" t="str">
        <f>IF(D5&gt;89,"A",IF(D5&gt;79,"B",IF(D5&gt;50,"C",IF(D5&gt;40,"D","F"))))</f>
        <v>C</v>
      </c>
      <c r="F5" s="62">
        <v>90</v>
      </c>
      <c r="G5" s="62">
        <v>100</v>
      </c>
      <c r="H5" s="63" t="s">
        <v>24</v>
      </c>
      <c r="I5" s="64">
        <f>COUNTIF($E$5:$E$54,"A")</f>
        <v>11</v>
      </c>
    </row>
    <row r="6" spans="3:9">
      <c r="C6" s="61" t="s">
        <v>23</v>
      </c>
      <c r="D6" s="61">
        <v>92</v>
      </c>
      <c r="E6" t="str">
        <f t="shared" ref="E6:E54" si="0">IF(D6&gt;89,"A",IF(D6&gt;79,"B",IF(D6&gt;50,"C",IF(D6&gt;40,"D","F"))))</f>
        <v>A</v>
      </c>
      <c r="F6" s="65">
        <v>80</v>
      </c>
      <c r="G6" s="65">
        <v>89</v>
      </c>
      <c r="H6" s="66" t="s">
        <v>36</v>
      </c>
      <c r="I6" s="64">
        <f>COUNTIF($E$5:$E$54,"B")</f>
        <v>10</v>
      </c>
    </row>
    <row r="7" spans="3:9">
      <c r="C7" s="61" t="s">
        <v>48</v>
      </c>
      <c r="D7" s="61">
        <v>52</v>
      </c>
      <c r="E7" t="str">
        <f t="shared" si="0"/>
        <v>C</v>
      </c>
      <c r="F7" s="65">
        <v>51</v>
      </c>
      <c r="G7" s="65">
        <v>79</v>
      </c>
      <c r="H7" s="66" t="s">
        <v>47</v>
      </c>
      <c r="I7" s="64">
        <f>COUNTIF($E$5:$E$54,"C")</f>
        <v>19</v>
      </c>
    </row>
    <row r="8" spans="3:9">
      <c r="C8" s="61" t="s">
        <v>49</v>
      </c>
      <c r="D8" s="61">
        <v>60</v>
      </c>
      <c r="E8" t="str">
        <f t="shared" si="0"/>
        <v>C</v>
      </c>
      <c r="F8" s="65">
        <v>41</v>
      </c>
      <c r="G8" s="65">
        <v>50</v>
      </c>
      <c r="H8" s="66" t="s">
        <v>67</v>
      </c>
      <c r="I8" s="64">
        <f>COUNTIF($E$5:$E$54,"D")</f>
        <v>6</v>
      </c>
    </row>
    <row r="9" spans="3:9">
      <c r="C9" s="61" t="s">
        <v>35</v>
      </c>
      <c r="D9" s="61">
        <v>81</v>
      </c>
      <c r="E9" t="str">
        <f t="shared" si="0"/>
        <v>B</v>
      </c>
      <c r="F9" s="65">
        <v>0</v>
      </c>
      <c r="G9" s="65">
        <v>40</v>
      </c>
      <c r="H9" s="66" t="s">
        <v>74</v>
      </c>
      <c r="I9" s="64">
        <f>COUNTIF($E$5:$E$54,"F")</f>
        <v>4</v>
      </c>
    </row>
    <row r="10" spans="3:9">
      <c r="C10" s="61" t="s">
        <v>50</v>
      </c>
      <c r="D10" s="61">
        <v>66</v>
      </c>
      <c r="E10" t="str">
        <f t="shared" si="0"/>
        <v>C</v>
      </c>
    </row>
    <row r="11" spans="3:9">
      <c r="C11" s="61" t="s">
        <v>51</v>
      </c>
      <c r="D11" s="61">
        <v>63</v>
      </c>
      <c r="E11" t="str">
        <f t="shared" si="0"/>
        <v>C</v>
      </c>
    </row>
    <row r="12" spans="3:9">
      <c r="C12" s="61" t="s">
        <v>25</v>
      </c>
      <c r="D12" s="61">
        <v>100</v>
      </c>
      <c r="E12" t="str">
        <f t="shared" si="0"/>
        <v>A</v>
      </c>
    </row>
    <row r="13" spans="3:9">
      <c r="C13" s="61" t="s">
        <v>66</v>
      </c>
      <c r="D13" s="61">
        <v>46</v>
      </c>
      <c r="E13" t="str">
        <f t="shared" si="0"/>
        <v>D</v>
      </c>
    </row>
    <row r="14" spans="3:9">
      <c r="C14" s="61" t="s">
        <v>37</v>
      </c>
      <c r="D14" s="61">
        <v>87</v>
      </c>
      <c r="E14" t="str">
        <f t="shared" si="0"/>
        <v>B</v>
      </c>
    </row>
    <row r="15" spans="3:9">
      <c r="C15" s="61" t="s">
        <v>26</v>
      </c>
      <c r="D15" s="61">
        <v>93</v>
      </c>
      <c r="E15" t="str">
        <f t="shared" si="0"/>
        <v>A</v>
      </c>
    </row>
    <row r="16" spans="3:9">
      <c r="C16" s="61" t="s">
        <v>38</v>
      </c>
      <c r="D16" s="61">
        <v>84</v>
      </c>
      <c r="E16" t="str">
        <f t="shared" si="0"/>
        <v>B</v>
      </c>
    </row>
    <row r="17" spans="3:5">
      <c r="C17" s="61" t="s">
        <v>68</v>
      </c>
      <c r="D17" s="61">
        <v>44</v>
      </c>
      <c r="E17" t="str">
        <f t="shared" si="0"/>
        <v>D</v>
      </c>
    </row>
    <row r="18" spans="3:5">
      <c r="C18" s="61" t="s">
        <v>52</v>
      </c>
      <c r="D18" s="61">
        <v>71</v>
      </c>
      <c r="E18" t="str">
        <f t="shared" si="0"/>
        <v>C</v>
      </c>
    </row>
    <row r="19" spans="3:5">
      <c r="C19" s="61" t="s">
        <v>27</v>
      </c>
      <c r="D19" s="61">
        <v>100</v>
      </c>
      <c r="E19" t="str">
        <f t="shared" si="0"/>
        <v>A</v>
      </c>
    </row>
    <row r="20" spans="3:5">
      <c r="C20" s="61" t="s">
        <v>73</v>
      </c>
      <c r="D20" s="61">
        <v>40</v>
      </c>
      <c r="E20" t="str">
        <f t="shared" si="0"/>
        <v>F</v>
      </c>
    </row>
    <row r="21" spans="3:5">
      <c r="C21" s="61" t="s">
        <v>75</v>
      </c>
      <c r="D21" s="61">
        <v>35</v>
      </c>
      <c r="E21" t="str">
        <f t="shared" si="0"/>
        <v>F</v>
      </c>
    </row>
    <row r="22" spans="3:5">
      <c r="C22" s="61" t="s">
        <v>53</v>
      </c>
      <c r="D22" s="61">
        <v>73</v>
      </c>
      <c r="E22" t="str">
        <f t="shared" si="0"/>
        <v>C</v>
      </c>
    </row>
    <row r="23" spans="3:5">
      <c r="C23" s="61" t="s">
        <v>28</v>
      </c>
      <c r="D23" s="61">
        <v>99</v>
      </c>
      <c r="E23" t="str">
        <f t="shared" si="0"/>
        <v>A</v>
      </c>
    </row>
    <row r="24" spans="3:5">
      <c r="C24" s="61" t="s">
        <v>39</v>
      </c>
      <c r="D24" s="61">
        <v>88</v>
      </c>
      <c r="E24" t="str">
        <f t="shared" si="0"/>
        <v>B</v>
      </c>
    </row>
    <row r="25" spans="3:5">
      <c r="C25" s="61" t="s">
        <v>29</v>
      </c>
      <c r="D25" s="61">
        <v>90</v>
      </c>
      <c r="E25" t="str">
        <f t="shared" si="0"/>
        <v>A</v>
      </c>
    </row>
    <row r="26" spans="3:5">
      <c r="C26" s="61" t="s">
        <v>30</v>
      </c>
      <c r="D26" s="61">
        <v>90</v>
      </c>
      <c r="E26" t="str">
        <f t="shared" si="0"/>
        <v>A</v>
      </c>
    </row>
    <row r="27" spans="3:5">
      <c r="C27" s="61" t="s">
        <v>69</v>
      </c>
      <c r="D27" s="61">
        <v>44</v>
      </c>
      <c r="E27" t="str">
        <f t="shared" si="0"/>
        <v>D</v>
      </c>
    </row>
    <row r="28" spans="3:5">
      <c r="C28" s="61" t="s">
        <v>54</v>
      </c>
      <c r="D28" s="61">
        <v>74</v>
      </c>
      <c r="E28" t="str">
        <f t="shared" si="0"/>
        <v>C</v>
      </c>
    </row>
    <row r="29" spans="3:5">
      <c r="C29" s="61" t="s">
        <v>70</v>
      </c>
      <c r="D29" s="61">
        <v>46</v>
      </c>
      <c r="E29" t="str">
        <f t="shared" si="0"/>
        <v>D</v>
      </c>
    </row>
    <row r="30" spans="3:5">
      <c r="C30" s="61" t="s">
        <v>55</v>
      </c>
      <c r="D30" s="61">
        <v>74</v>
      </c>
      <c r="E30" t="str">
        <f t="shared" si="0"/>
        <v>C</v>
      </c>
    </row>
    <row r="31" spans="3:5">
      <c r="C31" s="61" t="s">
        <v>31</v>
      </c>
      <c r="D31" s="61">
        <v>92</v>
      </c>
      <c r="E31" t="str">
        <f t="shared" si="0"/>
        <v>A</v>
      </c>
    </row>
    <row r="32" spans="3:5">
      <c r="C32" s="61" t="s">
        <v>76</v>
      </c>
      <c r="D32" s="61">
        <v>31</v>
      </c>
      <c r="E32" t="str">
        <f t="shared" si="0"/>
        <v>F</v>
      </c>
    </row>
    <row r="33" spans="3:5">
      <c r="C33" s="61" t="s">
        <v>56</v>
      </c>
      <c r="D33" s="61">
        <v>51</v>
      </c>
      <c r="E33" t="str">
        <f t="shared" si="0"/>
        <v>C</v>
      </c>
    </row>
    <row r="34" spans="3:5">
      <c r="C34" s="61" t="s">
        <v>57</v>
      </c>
      <c r="D34" s="61">
        <v>59</v>
      </c>
      <c r="E34" t="str">
        <f t="shared" si="0"/>
        <v>C</v>
      </c>
    </row>
    <row r="35" spans="3:5">
      <c r="C35" s="61" t="s">
        <v>40</v>
      </c>
      <c r="D35" s="61">
        <v>85</v>
      </c>
      <c r="E35" t="str">
        <f t="shared" si="0"/>
        <v>B</v>
      </c>
    </row>
    <row r="36" spans="3:5">
      <c r="C36" s="61" t="s">
        <v>58</v>
      </c>
      <c r="D36" s="61">
        <v>63</v>
      </c>
      <c r="E36" t="str">
        <f t="shared" si="0"/>
        <v>C</v>
      </c>
    </row>
    <row r="37" spans="3:5">
      <c r="C37" s="61" t="s">
        <v>59</v>
      </c>
      <c r="D37" s="61">
        <v>60</v>
      </c>
      <c r="E37" t="str">
        <f t="shared" si="0"/>
        <v>C</v>
      </c>
    </row>
    <row r="38" spans="3:5">
      <c r="C38" s="61" t="s">
        <v>41</v>
      </c>
      <c r="D38" s="61">
        <v>83</v>
      </c>
      <c r="E38" t="str">
        <f t="shared" si="0"/>
        <v>B</v>
      </c>
    </row>
    <row r="39" spans="3:5">
      <c r="C39" s="61" t="s">
        <v>60</v>
      </c>
      <c r="D39" s="61">
        <v>72</v>
      </c>
      <c r="E39" t="str">
        <f t="shared" si="0"/>
        <v>C</v>
      </c>
    </row>
    <row r="40" spans="3:5">
      <c r="C40" s="61" t="s">
        <v>32</v>
      </c>
      <c r="D40" s="61">
        <v>94</v>
      </c>
      <c r="E40" t="str">
        <f t="shared" si="0"/>
        <v>A</v>
      </c>
    </row>
    <row r="41" spans="3:5">
      <c r="C41" s="61" t="s">
        <v>33</v>
      </c>
      <c r="D41" s="61">
        <v>92</v>
      </c>
      <c r="E41" t="str">
        <f t="shared" si="0"/>
        <v>A</v>
      </c>
    </row>
    <row r="42" spans="3:5">
      <c r="C42" s="61" t="s">
        <v>34</v>
      </c>
      <c r="D42" s="61">
        <v>92</v>
      </c>
      <c r="E42" t="str">
        <f t="shared" si="0"/>
        <v>A</v>
      </c>
    </row>
    <row r="43" spans="3:5">
      <c r="C43" s="61" t="s">
        <v>61</v>
      </c>
      <c r="D43" s="61">
        <v>59</v>
      </c>
      <c r="E43" t="str">
        <f t="shared" si="0"/>
        <v>C</v>
      </c>
    </row>
    <row r="44" spans="3:5">
      <c r="C44" s="61" t="s">
        <v>62</v>
      </c>
      <c r="D44" s="61">
        <v>51</v>
      </c>
      <c r="E44" t="str">
        <f t="shared" si="0"/>
        <v>C</v>
      </c>
    </row>
    <row r="45" spans="3:5">
      <c r="C45" s="61" t="s">
        <v>71</v>
      </c>
      <c r="D45" s="61">
        <v>45</v>
      </c>
      <c r="E45" t="str">
        <f t="shared" si="0"/>
        <v>D</v>
      </c>
    </row>
    <row r="46" spans="3:5">
      <c r="C46" s="61" t="s">
        <v>42</v>
      </c>
      <c r="D46" s="61">
        <v>89</v>
      </c>
      <c r="E46" t="str">
        <f t="shared" si="0"/>
        <v>B</v>
      </c>
    </row>
    <row r="47" spans="3:5">
      <c r="C47" s="61" t="s">
        <v>63</v>
      </c>
      <c r="D47" s="61">
        <v>51</v>
      </c>
      <c r="E47" t="str">
        <f t="shared" si="0"/>
        <v>C</v>
      </c>
    </row>
    <row r="48" spans="3:5">
      <c r="C48" s="61" t="s">
        <v>43</v>
      </c>
      <c r="D48" s="61">
        <v>84</v>
      </c>
      <c r="E48" t="str">
        <f t="shared" si="0"/>
        <v>B</v>
      </c>
    </row>
    <row r="49" spans="3:5">
      <c r="C49" s="61" t="s">
        <v>77</v>
      </c>
      <c r="D49" s="61">
        <v>32</v>
      </c>
      <c r="E49" t="str">
        <f t="shared" si="0"/>
        <v>F</v>
      </c>
    </row>
    <row r="50" spans="3:5">
      <c r="C50" s="61" t="s">
        <v>64</v>
      </c>
      <c r="D50" s="61">
        <v>73</v>
      </c>
      <c r="E50" t="str">
        <f t="shared" si="0"/>
        <v>C</v>
      </c>
    </row>
    <row r="51" spans="3:5">
      <c r="C51" s="61" t="s">
        <v>72</v>
      </c>
      <c r="D51" s="61">
        <v>44</v>
      </c>
      <c r="E51" t="str">
        <f t="shared" si="0"/>
        <v>D</v>
      </c>
    </row>
    <row r="52" spans="3:5">
      <c r="C52" s="61" t="s">
        <v>44</v>
      </c>
      <c r="D52" s="61">
        <v>81</v>
      </c>
      <c r="E52" t="str">
        <f t="shared" si="0"/>
        <v>B</v>
      </c>
    </row>
    <row r="53" spans="3:5">
      <c r="C53" s="61" t="s">
        <v>65</v>
      </c>
      <c r="D53" s="61">
        <v>76</v>
      </c>
      <c r="E53" t="str">
        <f t="shared" si="0"/>
        <v>C</v>
      </c>
    </row>
    <row r="54" spans="3:5">
      <c r="C54" s="61" t="s">
        <v>45</v>
      </c>
      <c r="D54" s="61">
        <v>89</v>
      </c>
      <c r="E54" t="str">
        <f t="shared" si="0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2020-11-20T05:18:57Z</dcterms:modified>
</cp:coreProperties>
</file>