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<sst xmlns="http://schemas.openxmlformats.org/spreadsheetml/2006/main" count="133" uniqueCount="57">
  <si>
    <t xml:space="preserve">Area:</t>
  </si>
  <si>
    <t xml:space="preserve">Northern Forest</t>
  </si>
  <si>
    <t xml:space="preserve">Trapper:</t>
  </si>
  <si>
    <t xml:space="preserve">Date:</t>
  </si>
  <si>
    <t xml:space="preserve">Trap Line:</t>
  </si>
  <si>
    <t xml:space="preserve">East Ridge C4</t>
  </si>
  <si>
    <t xml:space="preserve">Pellifeed traps only</t>
  </si>
  <si>
    <t xml:space="preserve">A24 traps only</t>
  </si>
  <si>
    <t xml:space="preserve">Trap Tag</t>
  </si>
  <si>
    <t xml:space="preserve">Trap Type</t>
  </si>
  <si>
    <t xml:space="preserve">Bait Added</t>
  </si>
  <si>
    <t xml:space="preserve">Bait Removed</t>
  </si>
  <si>
    <t xml:space="preserve">Counter</t>
  </si>
  <si>
    <t xml:space="preserve">Catch</t>
  </si>
  <si>
    <t xml:space="preserve">Comment</t>
  </si>
  <si>
    <t xml:space="preserve">Trap No</t>
  </si>
  <si>
    <t xml:space="preserve">GC1</t>
  </si>
  <si>
    <t xml:space="preserve">Still Set with bait ( 1 ) :</t>
  </si>
  <si>
    <t xml:space="preserve">A12</t>
  </si>
  <si>
    <t xml:space="preserve">Sprung and Empty ( 2 ) :</t>
  </si>
  <si>
    <t xml:space="preserve">Possum Master</t>
  </si>
  <si>
    <t xml:space="preserve">Still Set, bait missing ( 3 ) :</t>
  </si>
  <si>
    <t xml:space="preserve">DOC 200 Single</t>
  </si>
  <si>
    <t xml:space="preserve">GC2</t>
  </si>
  <si>
    <t xml:space="preserve">Trap gone ( 5 ) :</t>
  </si>
  <si>
    <t xml:space="preserve">Trap not recorded, missed ( 8 ) :</t>
  </si>
  <si>
    <t xml:space="preserve">GC3</t>
  </si>
  <si>
    <t xml:space="preserve">POSSUM ( P ) :</t>
  </si>
  <si>
    <t xml:space="preserve">FERRET ( F ) :</t>
  </si>
  <si>
    <t xml:space="preserve">WEASEL ( W ) :</t>
  </si>
  <si>
    <t xml:space="preserve">GC4</t>
  </si>
  <si>
    <t xml:space="preserve">STOAT ( S ) :</t>
  </si>
  <si>
    <t xml:space="preserve">RAT ( R ) :</t>
  </si>
  <si>
    <t xml:space="preserve">GC5</t>
  </si>
  <si>
    <t xml:space="preserve">SHIP RAT ( SR ) :</t>
  </si>
  <si>
    <t xml:space="preserve">NORWAY RAT ( NR ) :</t>
  </si>
  <si>
    <t xml:space="preserve">E27</t>
  </si>
  <si>
    <t xml:space="preserve">MOUSE ( M ) :</t>
  </si>
  <si>
    <t xml:space="preserve">HEDGEHOG ( H ) :</t>
  </si>
  <si>
    <t xml:space="preserve">RABBIT ( T ) :</t>
  </si>
  <si>
    <t xml:space="preserve">CAT ( C ) :</t>
  </si>
  <si>
    <t xml:space="preserve">Timms Cat Trap</t>
  </si>
  <si>
    <t xml:space="preserve">E26</t>
  </si>
  <si>
    <t xml:space="preserve">BIRD ( B ) :</t>
  </si>
  <si>
    <t xml:space="preserve">OTHER ( O ) :</t>
  </si>
  <si>
    <t xml:space="preserve">E25</t>
  </si>
  <si>
    <t xml:space="preserve">E24</t>
  </si>
  <si>
    <t xml:space="preserve">E23</t>
  </si>
  <si>
    <t xml:space="preserve">E22</t>
  </si>
  <si>
    <t xml:space="preserve">E28</t>
  </si>
  <si>
    <t xml:space="preserve">E29</t>
  </si>
  <si>
    <t xml:space="preserve">E30</t>
  </si>
  <si>
    <t xml:space="preserve">E31</t>
  </si>
  <si>
    <t xml:space="preserve">E32</t>
  </si>
  <si>
    <t xml:space="preserve">E33</t>
  </si>
  <si>
    <t xml:space="preserve">U01</t>
  </si>
  <si>
    <t xml:space="preserve">U02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</si>
</sst>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8"/>
      <name val="Arial"/>
      <family val="2"/>
      <charset val="1"/>
    </font>
    <font>
      <b val="true"/>
      <sz val="10"/>
      <color rgb="FFFF3333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>
        <color rgb="FF000080"/>
      </left>
      <right/>
      <top/>
      <bottom style="hair">
        <color rgb="FF000080"/>
      </bottom>
      <diagonal/>
    </border>
    <border diagonalUp="false" diagonalDown="false">
      <left/>
      <right style="hair">
        <color rgb="FF000080"/>
      </right>
      <top/>
      <bottom style="hair">
        <color rgb="FF000080"/>
      </bottom>
      <diagonal/>
    </border>
    <border diagonalUp="false" diagonalDown="false">
      <left style="double"/>
      <right style="double"/>
      <top style="thin"/>
      <bottom/>
      <diagonal/>
    </border>
    <border diagonalUp="false" diagonalDown="false">
      <left style="double"/>
      <right style="double"/>
      <top style="thin"/>
      <bottom style="double"/>
      <diagonal/>
    </border>
    <border diagonalUp="false" diagonalDown="false">
      <left style="double"/>
      <right style="double"/>
      <top/>
      <bottom/>
      <diagonal/>
    </border>
    <border diagonalUp="false" diagonalDown="false">
      <left style="double"/>
      <right style="double"/>
      <top/>
      <bottom style="thin"/>
      <diagonal/>
    </border>
    <border diagonalUp="false" diagonalDown="false">
      <left style="double"/>
      <right style="double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1" width="15.39"/>
    <col collapsed="false" customWidth="true" hidden="false" outlineLevel="0" max="3" min="3" style="0" width="12.69"/>
    <col collapsed="false" customWidth="true" hidden="false" outlineLevel="0" max="4" min="4" style="0" width="13.89"/>
    <col collapsed="false" customWidth="false" hidden="true" outlineLevel="0" max="5" min="5" style="0" width="11.52"/>
    <col collapsed="false" customWidth="true" hidden="false" outlineLevel="0" max="6" min="6" style="0" width="12.29"/>
    <col collapsed="false" customWidth="true" hidden="false" outlineLevel="0" max="7" min="7" style="0" width="30.1"/>
    <col collapsed="false" customWidth="true" hidden="false" outlineLevel="0" max="8" min="8" style="0" width="6.48"/>
    <col collapsed="false" customWidth="true" hidden="false" outlineLevel="0" max="9" min="9" style="0" width="25.79"/>
    <col collapsed="false" customWidth="true" hidden="false" outlineLevel="0" max="10" min="10" style="0" width="10.12"/>
    <col collapsed="false" customWidth="true" hidden="false" outlineLevel="0" max="11" min="11" style="0" width="8.21"/>
    <col collapsed="false" customWidth="false" hidden="true" outlineLevel="0" max="13" min="12" style="0" width="11.52"/>
    <col collapsed="false" customWidth="true" hidden="false" outlineLevel="0" max="1025" min="14" style="0" width="8.21"/>
  </cols>
  <sheetData>
    <row r="1" customFormat="false" ht="12.8" hidden="false" customHeight="false" outlineLevel="0" collapsed="false">
      <c r="B1" s="0"/>
    </row>
    <row r="2" customFormat="false" ht="12.8" hidden="false" customHeight="false" outlineLevel="0" collapsed="false">
      <c r="A2" s="2" t="s">
        <v>0</v>
      </c>
      <c r="B2" s="0" t="s">
        <v>1</v>
      </c>
    </row>
    <row r="3" customFormat="false" ht="12.8" hidden="false" customHeight="false" outlineLevel="0" collapsed="false">
      <c r="A3" s="2" t="s">
        <v>2</v>
      </c>
      <c r="B3" s="0"/>
    </row>
    <row r="4" customFormat="false" ht="12.8" hidden="false" customHeight="false" outlineLevel="0" collapsed="false">
      <c r="A4" s="2" t="s">
        <v>3</v>
      </c>
      <c r="B4" s="0"/>
    </row>
    <row r="5" customFormat="false" ht="12.8" hidden="false" customHeight="false" outlineLevel="0" collapsed="false">
      <c r="A5" s="2" t="s">
        <v>4</v>
      </c>
      <c r="B5" s="0" t="s">
        <v>5</v>
      </c>
    </row>
    <row r="6" customFormat="false" ht="12.8" hidden="false" customHeight="false" outlineLevel="0" collapsed="false">
      <c r="B6" s="0"/>
      <c r="C6" s="3" t="s">
        <v>6</v>
      </c>
      <c r="D6" s="3"/>
      <c r="E6" s="3" t="s">
        <v>7</v>
      </c>
    </row>
    <row r="7" customFormat="false" ht="12.8" hidden="false" customHeight="false" outlineLevel="0" collapsed="false">
      <c r="A7" s="4" t="s">
        <v>8</v>
      </c>
      <c r="B7" s="4" t="s">
        <v>9</v>
      </c>
      <c r="C7" s="5" t="s">
        <v>10</v>
      </c>
      <c r="D7" s="6" t="s">
        <v>11</v>
      </c>
      <c r="E7" s="6" t="s">
        <v>12</v>
      </c>
      <c r="F7" s="4" t="s">
        <v>13</v>
      </c>
      <c r="G7" s="4" t="s">
        <v>14</v>
      </c>
      <c r="L7" s="4" t="s">
        <v>15</v>
      </c>
      <c r="M7" s="4" t="s">
        <v>9</v>
      </c>
    </row>
    <row r="8" customFormat="false" ht="12.8" hidden="false" customHeight="false" outlineLevel="0" collapsed="false">
      <c r="A8" s="0" t="s">
        <v>16</v>
      </c>
      <c r="B8" s="7" t="str">
        <f aca="false">IF(M8="A12", "Pelifeed", M8)</f>
        <v>Pelifeed</v>
      </c>
      <c r="C8" s="7"/>
      <c r="D8" s="7"/>
      <c r="E8" s="7"/>
      <c r="F8" s="1"/>
      <c r="I8" s="8" t="s">
        <v>17</v>
      </c>
      <c r="J8" s="0" t="str">
        <f aca="false">IF(COUNTIF($F$8:$F$100,"1")=0, "",COUNTIF($F$8:$F$100,"1"))</f>
        <v/>
      </c>
      <c r="L8" s="0" t="n">
        <v>1</v>
      </c>
      <c r="M8" s="0" t="s">
        <v>18</v>
      </c>
    </row>
    <row r="9" customFormat="false" ht="12.8" hidden="false" customHeight="false" outlineLevel="0" collapsed="false">
      <c r="A9" s="0" t="s">
        <v>16</v>
      </c>
      <c r="B9" s="7" t="str">
        <f aca="false">IF(M9="A12", "Pelifeed", M9)</f>
        <v>Possum Master</v>
      </c>
      <c r="C9" s="1"/>
      <c r="D9" s="1"/>
      <c r="E9" s="1"/>
      <c r="F9" s="1"/>
      <c r="I9" s="9" t="s">
        <v>19</v>
      </c>
      <c r="J9" s="0" t="str">
        <f aca="false">IF(COUNTIF($F$8:$F$100,"2")=0, "",COUNTIF($F$8:$F$100,"2"))</f>
        <v/>
      </c>
      <c r="L9" s="0" t="n">
        <v>1.1</v>
      </c>
      <c r="M9" s="0" t="s">
        <v>20</v>
      </c>
    </row>
    <row r="10" customFormat="false" ht="12.8" hidden="false" customHeight="false" outlineLevel="0" collapsed="false">
      <c r="A10" s="0" t="s">
        <v>16</v>
      </c>
      <c r="B10" s="7" t="str">
        <f aca="false">IF(M10="A12", "Pelifeed", M10)</f>
        <v>DOC 200 Single</v>
      </c>
      <c r="C10" s="1"/>
      <c r="D10" s="1"/>
      <c r="E10" s="1"/>
      <c r="F10" s="1"/>
      <c r="I10" s="9" t="s">
        <v>21</v>
      </c>
      <c r="J10" s="0" t="str">
        <f aca="false">IF(COUNTIF($F$8:$F$100,"3")=0, "",COUNTIF($F$8:$F$100,"3"))</f>
        <v/>
      </c>
      <c r="L10" s="0" t="n">
        <v>1.2</v>
      </c>
      <c r="M10" s="0" t="s">
        <v>22</v>
      </c>
    </row>
    <row r="11" customFormat="false" ht="12.8" hidden="false" customHeight="false" outlineLevel="0" collapsed="false">
      <c r="A11" s="0" t="s">
        <v>23</v>
      </c>
      <c r="B11" s="7" t="str">
        <f aca="false">IF(M11="A12", "Pelifeed", M11)</f>
        <v>Pelifeed</v>
      </c>
      <c r="C11" s="1"/>
      <c r="D11" s="1"/>
      <c r="E11" s="1"/>
      <c r="F11" s="1"/>
      <c r="I11" s="9" t="s">
        <v>24</v>
      </c>
      <c r="J11" s="0" t="str">
        <f aca="false">IF(COUNTIF($F$8:$F$100,"5")=0, "",COUNTIF($F$8:$F$100,"5"))</f>
        <v/>
      </c>
      <c r="L11" s="0" t="n">
        <v>2</v>
      </c>
      <c r="M11" s="0" t="s">
        <v>18</v>
      </c>
    </row>
    <row r="12" customFormat="false" ht="12.8" hidden="false" customHeight="false" outlineLevel="0" collapsed="false">
      <c r="A12" s="0" t="s">
        <v>23</v>
      </c>
      <c r="B12" s="7" t="str">
        <f aca="false">IF(M12="A12", "Pelifeed", M12)</f>
        <v>Possum Master</v>
      </c>
      <c r="C12" s="1"/>
      <c r="D12" s="1"/>
      <c r="E12" s="1"/>
      <c r="F12" s="1"/>
      <c r="I12" s="10" t="s">
        <v>25</v>
      </c>
      <c r="J12" s="0" t="str">
        <f aca="false">IF(COUNTIF($F$8:$F$100,"8")=0, "",COUNTIF($F$8:$F$100,"8"))</f>
        <v/>
      </c>
      <c r="L12" s="0" t="n">
        <v>2.1</v>
      </c>
      <c r="M12" s="0" t="s">
        <v>20</v>
      </c>
    </row>
    <row r="13" customFormat="false" ht="12.8" hidden="false" customHeight="false" outlineLevel="0" collapsed="false">
      <c r="A13" s="0" t="s">
        <v>26</v>
      </c>
      <c r="B13" s="7" t="str">
        <f aca="false">IF(M13="A12", "Pelifeed", M13)</f>
        <v>Pelifeed</v>
      </c>
      <c r="C13" s="1"/>
      <c r="D13" s="1"/>
      <c r="E13" s="1"/>
      <c r="F13" s="1"/>
      <c r="I13" s="11" t="s">
        <v>27</v>
      </c>
      <c r="J13" s="0" t="str">
        <f aca="false">IF(COUNTIF($F$8:$F$100,"P")=0, "",COUNTIF($F$8:$F$100,"P"))</f>
        <v/>
      </c>
      <c r="L13" s="0" t="n">
        <v>3</v>
      </c>
      <c r="M13" s="0" t="s">
        <v>18</v>
      </c>
    </row>
    <row r="14" customFormat="false" ht="12.8" hidden="false" customHeight="false" outlineLevel="0" collapsed="false">
      <c r="A14" s="0" t="s">
        <v>26</v>
      </c>
      <c r="B14" s="7" t="str">
        <f aca="false">IF(M14="A12", "Pelifeed", M14)</f>
        <v>Possum Master</v>
      </c>
      <c r="C14" s="1"/>
      <c r="D14" s="1"/>
      <c r="E14" s="1"/>
      <c r="F14" s="1"/>
      <c r="I14" s="12" t="s">
        <v>28</v>
      </c>
      <c r="J14" s="0" t="str">
        <f aca="false">IF(COUNTIF($F$8:$F$100,"F")=0, "",COUNTIF($F$8:$F$100,"F"))</f>
        <v/>
      </c>
      <c r="L14" s="0" t="n">
        <v>3.1</v>
      </c>
      <c r="M14" s="0" t="s">
        <v>20</v>
      </c>
    </row>
    <row r="15" customFormat="false" ht="12.8" hidden="false" customHeight="false" outlineLevel="0" collapsed="false">
      <c r="A15" s="0" t="s">
        <v>26</v>
      </c>
      <c r="B15" s="7" t="str">
        <f aca="false">IF(M15="A12", "Pelifeed", M15)</f>
        <v>DOC 200 Single</v>
      </c>
      <c r="C15" s="1"/>
      <c r="D15" s="1"/>
      <c r="E15" s="1"/>
      <c r="F15" s="1"/>
      <c r="I15" s="13" t="s">
        <v>29</v>
      </c>
      <c r="J15" s="0" t="str">
        <f aca="false">IF(COUNTIF($F$8:$F$100,"W")=0, "",COUNTIF($F$8:$F$100,"W"))</f>
        <v/>
      </c>
      <c r="L15" s="0" t="n">
        <v>3.2</v>
      </c>
      <c r="M15" s="0" t="s">
        <v>22</v>
      </c>
    </row>
    <row r="16" customFormat="false" ht="12.8" hidden="false" customHeight="false" outlineLevel="0" collapsed="false">
      <c r="A16" s="0" t="s">
        <v>30</v>
      </c>
      <c r="B16" s="7" t="str">
        <f aca="false">IF(M16="A12", "Pelifeed", M16)</f>
        <v>Pelifeed</v>
      </c>
      <c r="C16" s="1"/>
      <c r="D16" s="1"/>
      <c r="E16" s="1"/>
      <c r="F16" s="1"/>
      <c r="I16" s="13" t="s">
        <v>31</v>
      </c>
      <c r="J16" s="0" t="str">
        <f aca="false">IF(COUNTIF($F$8:$F$100,"S")=0, "",COUNTIF($F$8:$F$100,"S"))</f>
        <v/>
      </c>
      <c r="L16" s="0" t="n">
        <v>4</v>
      </c>
      <c r="M16" s="0" t="s">
        <v>18</v>
      </c>
    </row>
    <row r="17" customFormat="false" ht="12.8" hidden="false" customHeight="false" outlineLevel="0" collapsed="false">
      <c r="A17" s="0" t="s">
        <v>30</v>
      </c>
      <c r="B17" s="7" t="str">
        <f aca="false">IF(M17="A12", "Pelifeed", M17)</f>
        <v>Possum Master</v>
      </c>
      <c r="C17" s="1"/>
      <c r="D17" s="1"/>
      <c r="E17" s="1"/>
      <c r="F17" s="1"/>
      <c r="I17" s="14" t="s">
        <v>32</v>
      </c>
      <c r="J17" s="0" t="str">
        <f aca="false">IF(COUNTIF($F$8:$F$100,"R")=0, "",COUNTIF($F$8:$F$100,"R"))</f>
        <v/>
      </c>
      <c r="L17" s="0" t="n">
        <v>4.1</v>
      </c>
      <c r="M17" s="0" t="s">
        <v>20</v>
      </c>
    </row>
    <row r="18" customFormat="false" ht="12.8" hidden="false" customHeight="false" outlineLevel="0" collapsed="false">
      <c r="A18" s="0" t="s">
        <v>33</v>
      </c>
      <c r="B18" s="7" t="str">
        <f aca="false">IF(M18="A12", "Pelifeed", M18)</f>
        <v>Pelifeed</v>
      </c>
      <c r="C18" s="1"/>
      <c r="D18" s="1"/>
      <c r="E18" s="1"/>
      <c r="F18" s="1"/>
      <c r="I18" s="14" t="s">
        <v>34</v>
      </c>
      <c r="J18" s="0" t="str">
        <f aca="false">IF(COUNTIF($F$8:$F$100,"SR")=0, "",COUNTIF($F$8:$F$100,"SR"))</f>
        <v/>
      </c>
      <c r="L18" s="0" t="n">
        <v>5</v>
      </c>
      <c r="M18" s="0" t="s">
        <v>18</v>
      </c>
    </row>
    <row r="19" customFormat="false" ht="12.8" hidden="false" customHeight="false" outlineLevel="0" collapsed="false">
      <c r="A19" s="0" t="s">
        <v>33</v>
      </c>
      <c r="B19" s="7" t="str">
        <f aca="false">IF(M19="A12", "Pelifeed", M19)</f>
        <v>Possum Master</v>
      </c>
      <c r="C19" s="1"/>
      <c r="D19" s="1"/>
      <c r="E19" s="1"/>
      <c r="F19" s="1"/>
      <c r="I19" s="14" t="s">
        <v>35</v>
      </c>
      <c r="J19" s="0" t="str">
        <f aca="false">IF(COUNTIF($F$8:$F$100,"NR")=0, "",COUNTIF($F$8:$F$100,"NR"))</f>
        <v/>
      </c>
      <c r="L19" s="0" t="n">
        <v>5.1</v>
      </c>
      <c r="M19" s="0" t="s">
        <v>20</v>
      </c>
    </row>
    <row r="20" customFormat="false" ht="12.8" hidden="false" customHeight="false" outlineLevel="0" collapsed="false">
      <c r="A20" s="0" t="s">
        <v>36</v>
      </c>
      <c r="B20" s="7" t="str">
        <f aca="false">IF(M20="A12", "Pelifeed", M20)</f>
        <v>Pelifeed</v>
      </c>
      <c r="C20" s="1"/>
      <c r="D20" s="1"/>
      <c r="E20" s="1"/>
      <c r="F20" s="1"/>
      <c r="I20" s="13" t="s">
        <v>37</v>
      </c>
      <c r="J20" s="0" t="str">
        <f aca="false">IF(COUNTIF($F$8:$F$100,"M")=0, "",COUNTIF($F$8:$F$100,"M"))</f>
        <v/>
      </c>
      <c r="L20" s="0" t="n">
        <v>6</v>
      </c>
      <c r="M20" s="0" t="s">
        <v>18</v>
      </c>
    </row>
    <row r="21" customFormat="false" ht="12.8" hidden="false" customHeight="false" outlineLevel="0" collapsed="false">
      <c r="A21" s="0" t="s">
        <v>36</v>
      </c>
      <c r="B21" s="7" t="str">
        <f aca="false">IF(M21="A12", "Pelifeed", M21)</f>
        <v>Possum Master</v>
      </c>
      <c r="C21" s="1"/>
      <c r="D21" s="1"/>
      <c r="E21" s="1"/>
      <c r="F21" s="1"/>
      <c r="I21" s="13" t="s">
        <v>38</v>
      </c>
      <c r="J21" s="0" t="str">
        <f aca="false">IF(COUNTIF($F$8:$F$100,"H")=0, "",COUNTIF($F$8:$F$100,"H"))</f>
        <v/>
      </c>
      <c r="L21" s="0" t="n">
        <v>6.1</v>
      </c>
      <c r="M21" s="0" t="s">
        <v>20</v>
      </c>
    </row>
    <row r="22" customFormat="false" ht="12.8" hidden="false" customHeight="false" outlineLevel="0" collapsed="false">
      <c r="A22" s="0" t="s">
        <v>36</v>
      </c>
      <c r="B22" s="7" t="str">
        <f aca="false">IF(M22="A12", "Pelifeed", M22)</f>
        <v>DOC 200 Single</v>
      </c>
      <c r="C22" s="1"/>
      <c r="D22" s="1"/>
      <c r="E22" s="1"/>
      <c r="F22" s="1"/>
      <c r="I22" s="13" t="s">
        <v>39</v>
      </c>
      <c r="J22" s="0" t="str">
        <f aca="false">IF(COUNTIF($F$8:$F$100,"T")=0, "",COUNTIF($F$8:$F$100,"T"))</f>
        <v/>
      </c>
      <c r="L22" s="0" t="n">
        <v>6.2</v>
      </c>
      <c r="M22" s="0" t="s">
        <v>22</v>
      </c>
    </row>
    <row r="23" customFormat="false" ht="12.8" hidden="false" customHeight="false" outlineLevel="0" collapsed="false">
      <c r="A23" s="0" t="s">
        <v>36</v>
      </c>
      <c r="B23" s="7" t="str">
        <f aca="false">IF(M23="A12", "Pelifeed", M23)</f>
        <v>Timms Cat Trap</v>
      </c>
      <c r="C23" s="1"/>
      <c r="D23" s="1"/>
      <c r="E23" s="1"/>
      <c r="F23" s="1"/>
      <c r="I23" s="13" t="s">
        <v>40</v>
      </c>
      <c r="J23" s="0" t="str">
        <f aca="false">IF(COUNTIF($F$8:$F$100,"C")=0, "",COUNTIF($F$8:$F$100,"C"))</f>
        <v/>
      </c>
      <c r="L23" s="0" t="n">
        <v>6.5</v>
      </c>
      <c r="M23" s="0" t="s">
        <v>41</v>
      </c>
    </row>
    <row r="24" customFormat="false" ht="12.8" hidden="false" customHeight="false" outlineLevel="0" collapsed="false">
      <c r="A24" s="0" t="s">
        <v>42</v>
      </c>
      <c r="B24" s="7" t="str">
        <f aca="false">IF(M24="A12", "Pelifeed", M24)</f>
        <v>Pelifeed</v>
      </c>
      <c r="C24" s="1"/>
      <c r="D24" s="1"/>
      <c r="E24" s="1"/>
      <c r="F24" s="1"/>
      <c r="I24" s="15" t="s">
        <v>43</v>
      </c>
      <c r="J24" s="0" t="str">
        <f aca="false">IF(COUNTIF($F$8:$F$100,"B")=0, "",COUNTIF($F$8:$F$100,"B"))</f>
        <v/>
      </c>
      <c r="K24" s="0" t="str">
        <f aca="false">IF(COUNTIF($B$27:$B$62,"B")=0, "",COUNTIF($B$27:$B$62,"B"))</f>
        <v/>
      </c>
      <c r="L24" s="0" t="n">
        <v>7</v>
      </c>
      <c r="M24" s="0" t="s">
        <v>18</v>
      </c>
    </row>
    <row r="25" customFormat="false" ht="12.8" hidden="false" customHeight="false" outlineLevel="0" collapsed="false">
      <c r="A25" s="0" t="s">
        <v>42</v>
      </c>
      <c r="B25" s="7" t="str">
        <f aca="false">IF(M25="A12", "Pelifeed", M25)</f>
        <v>Possum Master</v>
      </c>
      <c r="C25" s="1"/>
      <c r="D25" s="1"/>
      <c r="E25" s="1"/>
      <c r="F25" s="1"/>
      <c r="I25" s="16" t="s">
        <v>44</v>
      </c>
      <c r="J25" s="0" t="str">
        <f aca="false">IF(COUNTIF($F$8:$F$100,"O")=0, "",COUNTIF($F$8:$F$100,"O"))</f>
        <v/>
      </c>
      <c r="K25" s="0" t="str">
        <f aca="false">IF(COUNTIF($B$27:$B$62,"O")=0, "",COUNTIF($B$27:$B$62,"O"))</f>
        <v/>
      </c>
      <c r="L25" s="0" t="n">
        <v>7.1</v>
      </c>
      <c r="M25" s="0" t="s">
        <v>20</v>
      </c>
    </row>
    <row r="26" customFormat="false" ht="12.8" hidden="false" customHeight="false" outlineLevel="0" collapsed="false">
      <c r="A26" s="0" t="s">
        <v>45</v>
      </c>
      <c r="B26" s="7" t="str">
        <f aca="false">IF(M26="A12", "Pelifeed", M26)</f>
        <v>Pelifeed</v>
      </c>
      <c r="C26" s="1"/>
      <c r="D26" s="1"/>
      <c r="E26" s="1"/>
      <c r="F26" s="1"/>
      <c r="L26" s="0" t="n">
        <v>8</v>
      </c>
      <c r="M26" s="0" t="s">
        <v>18</v>
      </c>
    </row>
    <row r="27" customFormat="false" ht="12.8" hidden="false" customHeight="false" outlineLevel="0" collapsed="false">
      <c r="A27" s="0" t="s">
        <v>45</v>
      </c>
      <c r="B27" s="7" t="str">
        <f aca="false">IF(M27="A12", "Pelifeed", M27)</f>
        <v>Possum Master</v>
      </c>
      <c r="C27" s="1"/>
      <c r="D27" s="1"/>
      <c r="E27" s="1"/>
      <c r="F27" s="1"/>
      <c r="K27" s="17"/>
      <c r="L27" s="0" t="n">
        <v>8.1</v>
      </c>
      <c r="M27" s="0" t="s">
        <v>20</v>
      </c>
    </row>
    <row r="28" customFormat="false" ht="12.8" hidden="false" customHeight="false" outlineLevel="0" collapsed="false">
      <c r="A28" s="0" t="s">
        <v>45</v>
      </c>
      <c r="B28" s="7" t="str">
        <f aca="false">IF(M28="A12", "Pelifeed", M28)</f>
        <v>DOC 200 Single</v>
      </c>
      <c r="C28" s="1"/>
      <c r="D28" s="1"/>
      <c r="E28" s="1"/>
      <c r="F28" s="1"/>
      <c r="L28" s="0" t="n">
        <v>8.2</v>
      </c>
      <c r="M28" s="0" t="s">
        <v>22</v>
      </c>
    </row>
    <row r="29" customFormat="false" ht="12.8" hidden="false" customHeight="false" outlineLevel="0" collapsed="false">
      <c r="A29" s="0" t="s">
        <v>46</v>
      </c>
      <c r="B29" s="7" t="str">
        <f aca="false">IF(M29="A12", "Pelifeed", M29)</f>
        <v>Pelifeed</v>
      </c>
      <c r="C29" s="1"/>
      <c r="D29" s="1"/>
      <c r="E29" s="1"/>
      <c r="F29" s="1"/>
      <c r="L29" s="0" t="n">
        <v>9</v>
      </c>
      <c r="M29" s="0" t="s">
        <v>18</v>
      </c>
    </row>
    <row r="30" customFormat="false" ht="12.8" hidden="false" customHeight="false" outlineLevel="0" collapsed="false">
      <c r="A30" s="0" t="s">
        <v>46</v>
      </c>
      <c r="B30" s="7" t="str">
        <f aca="false">IF(M30="A12", "Pelifeed", M30)</f>
        <v>Possum Master</v>
      </c>
      <c r="C30" s="1"/>
      <c r="D30" s="1"/>
      <c r="E30" s="1"/>
      <c r="F30" s="1"/>
      <c r="L30" s="0" t="n">
        <v>9.1</v>
      </c>
      <c r="M30" s="0" t="s">
        <v>20</v>
      </c>
    </row>
    <row r="31" customFormat="false" ht="12.8" hidden="false" customHeight="false" outlineLevel="0" collapsed="false">
      <c r="A31" s="0" t="s">
        <v>47</v>
      </c>
      <c r="B31" s="7" t="str">
        <f aca="false">IF(M31="A12", "Pelifeed", M31)</f>
        <v>Pelifeed</v>
      </c>
      <c r="C31" s="1"/>
      <c r="D31" s="1"/>
      <c r="E31" s="1"/>
      <c r="F31" s="1"/>
      <c r="L31" s="0" t="n">
        <v>10</v>
      </c>
      <c r="M31" s="0" t="s">
        <v>18</v>
      </c>
    </row>
    <row r="32" customFormat="false" ht="12.8" hidden="false" customHeight="false" outlineLevel="0" collapsed="false">
      <c r="A32" s="0" t="s">
        <v>47</v>
      </c>
      <c r="B32" s="7" t="str">
        <f aca="false">IF(M32="A12", "Pelifeed", M32)</f>
        <v>Possum Master</v>
      </c>
      <c r="C32" s="1"/>
      <c r="D32" s="1"/>
      <c r="E32" s="1"/>
      <c r="F32" s="1"/>
      <c r="L32" s="0" t="n">
        <v>10.1</v>
      </c>
      <c r="M32" s="0" t="s">
        <v>20</v>
      </c>
    </row>
    <row r="33" customFormat="false" ht="12.8" hidden="false" customHeight="false" outlineLevel="0" collapsed="false">
      <c r="A33" s="0" t="s">
        <v>47</v>
      </c>
      <c r="B33" s="7" t="str">
        <f aca="false">IF(M33="A12", "Pelifeed", M33)</f>
        <v>DOC 200 Single</v>
      </c>
      <c r="C33" s="1"/>
      <c r="D33" s="1"/>
      <c r="E33" s="1"/>
      <c r="F33" s="1"/>
      <c r="L33" s="0" t="n">
        <v>10.2</v>
      </c>
      <c r="M33" s="0" t="s">
        <v>22</v>
      </c>
    </row>
    <row r="34" customFormat="false" ht="12.8" hidden="false" customHeight="false" outlineLevel="0" collapsed="false">
      <c r="A34" s="0" t="s">
        <v>48</v>
      </c>
      <c r="B34" s="7" t="str">
        <f aca="false">IF(M34="A12", "Pelifeed", M34)</f>
        <v>Pelifeed</v>
      </c>
      <c r="C34" s="1"/>
      <c r="D34" s="1"/>
      <c r="E34" s="1"/>
      <c r="F34" s="1"/>
      <c r="L34" s="0" t="n">
        <v>11</v>
      </c>
      <c r="M34" s="0" t="s">
        <v>18</v>
      </c>
    </row>
    <row r="35" customFormat="false" ht="12.8" hidden="false" customHeight="false" outlineLevel="0" collapsed="false">
      <c r="A35" s="0" t="s">
        <v>48</v>
      </c>
      <c r="B35" s="7" t="str">
        <f aca="false">IF(M35="A12", "Pelifeed", M35)</f>
        <v>Possum Master</v>
      </c>
      <c r="C35" s="1"/>
      <c r="D35" s="1"/>
      <c r="E35" s="1"/>
      <c r="F35" s="1"/>
      <c r="L35" s="0" t="n">
        <v>11.1</v>
      </c>
      <c r="M35" s="0" t="s">
        <v>20</v>
      </c>
    </row>
    <row r="36" customFormat="false" ht="12.8" hidden="false" customHeight="false" outlineLevel="0" collapsed="false">
      <c r="A36" s="0" t="s">
        <v>49</v>
      </c>
      <c r="B36" s="7" t="str">
        <f aca="false">IF(M36="A12", "Pelifeed", M36)</f>
        <v>Pelifeed</v>
      </c>
      <c r="C36" s="1"/>
      <c r="D36" s="1"/>
      <c r="E36" s="1"/>
      <c r="F36" s="1"/>
      <c r="L36" s="0" t="n">
        <v>12</v>
      </c>
      <c r="M36" s="0" t="s">
        <v>18</v>
      </c>
    </row>
    <row r="37" customFormat="false" ht="12.8" hidden="false" customHeight="false" outlineLevel="0" collapsed="false">
      <c r="A37" s="0" t="s">
        <v>49</v>
      </c>
      <c r="B37" s="7" t="str">
        <f aca="false">IF(M37="A12", "Pelifeed", M37)</f>
        <v>Possum Master</v>
      </c>
      <c r="C37" s="1"/>
      <c r="D37" s="1"/>
      <c r="E37" s="1"/>
      <c r="F37" s="1"/>
      <c r="L37" s="0" t="n">
        <v>12.1</v>
      </c>
      <c r="M37" s="0" t="s">
        <v>20</v>
      </c>
    </row>
    <row r="38" customFormat="false" ht="12.8" hidden="false" customHeight="false" outlineLevel="0" collapsed="false">
      <c r="A38" s="0" t="s">
        <v>50</v>
      </c>
      <c r="B38" s="7" t="str">
        <f aca="false">IF(M38="A12", "Pelifeed", M38)</f>
        <v>Pelifeed</v>
      </c>
      <c r="C38" s="1"/>
      <c r="D38" s="1"/>
      <c r="E38" s="1"/>
      <c r="F38" s="1"/>
      <c r="L38" s="0" t="n">
        <v>13</v>
      </c>
      <c r="M38" s="0" t="s">
        <v>18</v>
      </c>
    </row>
    <row r="39" customFormat="false" ht="12.8" hidden="false" customHeight="false" outlineLevel="0" collapsed="false">
      <c r="A39" s="0" t="s">
        <v>50</v>
      </c>
      <c r="B39" s="7" t="str">
        <f aca="false">IF(M39="A12", "Pelifeed", M39)</f>
        <v>Possum Master</v>
      </c>
      <c r="C39" s="1"/>
      <c r="D39" s="1"/>
      <c r="E39" s="1"/>
      <c r="F39" s="1"/>
      <c r="L39" s="0" t="n">
        <v>13.1</v>
      </c>
      <c r="M39" s="0" t="s">
        <v>20</v>
      </c>
    </row>
    <row r="40" customFormat="false" ht="12.8" hidden="false" customHeight="false" outlineLevel="0" collapsed="false">
      <c r="A40" s="0" t="s">
        <v>50</v>
      </c>
      <c r="B40" s="7" t="str">
        <f aca="false">IF(M40="A12", "Pelifeed", M40)</f>
        <v>DOC 200 Single</v>
      </c>
      <c r="C40" s="1"/>
      <c r="D40" s="1"/>
      <c r="E40" s="1"/>
      <c r="F40" s="1"/>
      <c r="L40" s="0" t="n">
        <v>13.2</v>
      </c>
      <c r="M40" s="0" t="s">
        <v>22</v>
      </c>
    </row>
    <row r="41" customFormat="false" ht="12.8" hidden="false" customHeight="false" outlineLevel="0" collapsed="false">
      <c r="A41" s="0" t="s">
        <v>51</v>
      </c>
      <c r="B41" s="7" t="str">
        <f aca="false">IF(M41="A12", "Pelifeed", M41)</f>
        <v>Pelifeed</v>
      </c>
      <c r="C41" s="1"/>
      <c r="D41" s="1"/>
      <c r="E41" s="1"/>
      <c r="F41" s="1"/>
      <c r="L41" s="0" t="n">
        <v>14</v>
      </c>
      <c r="M41" s="0" t="s">
        <v>18</v>
      </c>
    </row>
    <row r="42" customFormat="false" ht="12.8" hidden="false" customHeight="false" outlineLevel="0" collapsed="false">
      <c r="A42" s="0" t="s">
        <v>51</v>
      </c>
      <c r="B42" s="7" t="str">
        <f aca="false">IF(M42="A12", "Pelifeed", M42)</f>
        <v>Possum Master</v>
      </c>
      <c r="C42" s="1"/>
      <c r="D42" s="1"/>
      <c r="E42" s="1"/>
      <c r="F42" s="1"/>
      <c r="L42" s="0" t="n">
        <v>14.1</v>
      </c>
      <c r="M42" s="0" t="s">
        <v>20</v>
      </c>
    </row>
    <row r="43" customFormat="false" ht="12.8" hidden="false" customHeight="false" outlineLevel="0" collapsed="false">
      <c r="A43" s="0" t="s">
        <v>52</v>
      </c>
      <c r="B43" s="7" t="str">
        <f aca="false">IF(M43="A12", "Pelifeed", M43)</f>
        <v>Pelifeed</v>
      </c>
      <c r="L43" s="0" t="n">
        <v>15</v>
      </c>
      <c r="M43" s="0" t="s">
        <v>18</v>
      </c>
    </row>
    <row r="44" customFormat="false" ht="12.8" hidden="false" customHeight="false" outlineLevel="0" collapsed="false">
      <c r="A44" s="0" t="s">
        <v>52</v>
      </c>
      <c r="B44" s="7" t="str">
        <f aca="false">IF(M44="A12", "Pelifeed", M44)</f>
        <v>Possum Master</v>
      </c>
      <c r="L44" s="0" t="n">
        <v>15.1</v>
      </c>
      <c r="M44" s="0" t="s">
        <v>20</v>
      </c>
    </row>
    <row r="45" customFormat="false" ht="12.8" hidden="false" customHeight="false" outlineLevel="0" collapsed="false">
      <c r="A45" s="0" t="s">
        <v>52</v>
      </c>
      <c r="B45" s="7" t="str">
        <f aca="false">IF(M45="A12", "Pelifeed", M45)</f>
        <v>DOC 200 Single</v>
      </c>
      <c r="L45" s="0" t="n">
        <v>15.2</v>
      </c>
      <c r="M45" s="0" t="s">
        <v>22</v>
      </c>
    </row>
    <row r="46" customFormat="false" ht="12.8" hidden="false" customHeight="false" outlineLevel="0" collapsed="false">
      <c r="A46" s="0" t="s">
        <v>53</v>
      </c>
      <c r="B46" s="7" t="str">
        <f aca="false">IF(M46="A12", "Pelifeed", M46)</f>
        <v>Pelifeed</v>
      </c>
      <c r="L46" s="0" t="n">
        <v>16</v>
      </c>
      <c r="M46" s="0" t="s">
        <v>18</v>
      </c>
    </row>
    <row r="47" customFormat="false" ht="12.8" hidden="false" customHeight="false" outlineLevel="0" collapsed="false">
      <c r="A47" s="0" t="s">
        <v>53</v>
      </c>
      <c r="B47" s="7" t="str">
        <f aca="false">IF(M47="A12", "Pelifeed", M47)</f>
        <v>Possum Master</v>
      </c>
      <c r="L47" s="0" t="n">
        <v>16.1</v>
      </c>
      <c r="M47" s="0" t="s">
        <v>20</v>
      </c>
    </row>
    <row r="48" customFormat="false" ht="12.8" hidden="false" customHeight="false" outlineLevel="0" collapsed="false">
      <c r="A48" s="0" t="s">
        <v>54</v>
      </c>
      <c r="B48" s="7" t="str">
        <f aca="false">IF(M48="A12", "Pelifeed", M48)</f>
        <v>Pelifeed</v>
      </c>
      <c r="L48" s="0" t="n">
        <v>17</v>
      </c>
      <c r="M48" s="0" t="s">
        <v>18</v>
      </c>
    </row>
    <row r="49" customFormat="false" ht="12.8" hidden="false" customHeight="false" outlineLevel="0" collapsed="false">
      <c r="A49" s="0" t="s">
        <v>54</v>
      </c>
      <c r="B49" s="7" t="str">
        <f aca="false">IF(M49="A12", "Pelifeed", M49)</f>
        <v>Possum Master</v>
      </c>
      <c r="L49" s="0" t="n">
        <v>17.1</v>
      </c>
      <c r="M49" s="0" t="s">
        <v>20</v>
      </c>
    </row>
    <row r="50" customFormat="false" ht="12.8" hidden="false" customHeight="false" outlineLevel="0" collapsed="false">
      <c r="A50" s="0" t="s">
        <v>54</v>
      </c>
      <c r="B50" s="7" t="str">
        <f aca="false">IF(M50="A12", "Pelifeed", M50)</f>
        <v>DOC 200 Single</v>
      </c>
      <c r="L50" s="0" t="n">
        <v>17.2</v>
      </c>
      <c r="M50" s="0" t="s">
        <v>22</v>
      </c>
    </row>
    <row r="51" customFormat="false" ht="12.8" hidden="false" customHeight="false" outlineLevel="0" collapsed="false">
      <c r="A51" s="0" t="s">
        <v>54</v>
      </c>
      <c r="B51" s="7" t="str">
        <f aca="false">IF(M51="A12", "Pelifeed", M51)</f>
        <v>Timms Cat Trap</v>
      </c>
      <c r="L51" s="0" t="n">
        <v>17.5</v>
      </c>
      <c r="M51" s="0" t="s">
        <v>41</v>
      </c>
    </row>
    <row r="52" customFormat="false" ht="12.8" hidden="false" customHeight="false" outlineLevel="0" collapsed="false">
      <c r="A52" s="0" t="s">
        <v>55</v>
      </c>
      <c r="B52" s="7" t="str">
        <f aca="false">IF(M52="A12", "Pelifeed", M52)</f>
        <v>Pelifeed</v>
      </c>
      <c r="L52" s="0" t="n">
        <v>18</v>
      </c>
      <c r="M52" s="0" t="s">
        <v>18</v>
      </c>
    </row>
    <row r="53" customFormat="false" ht="12.8" hidden="false" customHeight="false" outlineLevel="0" collapsed="false">
      <c r="A53" s="0" t="s">
        <v>55</v>
      </c>
      <c r="B53" s="7" t="str">
        <f aca="false">IF(M53="A12", "Pelifeed", M53)</f>
        <v>Possum Master</v>
      </c>
      <c r="L53" s="0" t="n">
        <v>18.1</v>
      </c>
      <c r="M53" s="0" t="s">
        <v>20</v>
      </c>
    </row>
    <row r="54" customFormat="false" ht="12.8" hidden="false" customHeight="false" outlineLevel="0" collapsed="false">
      <c r="A54" s="0" t="s">
        <v>56</v>
      </c>
      <c r="B54" s="7" t="str">
        <f aca="false">IF(M54="A12", "Pelifeed", M54)</f>
        <v>Pelifeed</v>
      </c>
      <c r="L54" s="0" t="n">
        <v>19</v>
      </c>
      <c r="M54" s="0" t="s">
        <v>18</v>
      </c>
    </row>
    <row r="55" customFormat="false" ht="12.8" hidden="false" customHeight="false" outlineLevel="0" collapsed="false">
      <c r="A55" s="0" t="s">
        <v>56</v>
      </c>
      <c r="B55" s="7" t="str">
        <f aca="false">IF(M55="A12", "Pelifeed", M55)</f>
        <v>Possum Master</v>
      </c>
      <c r="L55" s="0" t="n">
        <v>19.1</v>
      </c>
      <c r="M55" s="0" t="s">
        <v>20</v>
      </c>
    </row>
    <row r="56" customFormat="false" ht="12.8" hidden="false" customHeight="false" outlineLevel="0" collapsed="false">
      <c r="A56" s="0" t="s">
        <v>56</v>
      </c>
      <c r="B56" s="7" t="str">
        <f aca="false">IF(M56="A12", "Pelifeed", M56)</f>
        <v>DOC 200 Single</v>
      </c>
      <c r="L56" s="0" t="n">
        <v>19.2</v>
      </c>
      <c r="M56" s="0" t="s">
        <v>22</v>
      </c>
    </row>
    <row r="57" customFormat="false" ht="12.8" hidden="false" customHeight="false" outlineLevel="0" collapsed="false">
      <c r="B57" s="7"/>
    </row>
    <row r="58" customFormat="false" ht="12.8" hidden="false" customHeight="false" outlineLevel="0" collapsed="false">
      <c r="B58" s="7"/>
    </row>
    <row r="59" customFormat="false" ht="12.8" hidden="false" customHeight="false" outlineLevel="0" collapsed="false">
      <c r="B59" s="7"/>
    </row>
    <row r="60" customFormat="false" ht="12.8" hidden="false" customHeight="false" outlineLevel="0" collapsed="false">
      <c r="B60" s="7"/>
    </row>
    <row r="61" customFormat="false" ht="12.8" hidden="false" customHeight="false" outlineLevel="0" collapsed="false">
      <c r="B61" s="7"/>
    </row>
    <row r="62" customFormat="false" ht="12.8" hidden="false" customHeight="false" outlineLevel="0" collapsed="false">
      <c r="B62" s="7"/>
    </row>
    <row r="63" customFormat="false" ht="12.8" hidden="false" customHeight="false" outlineLevel="0" collapsed="false">
      <c r="B63" s="7"/>
    </row>
    <row r="64" customFormat="false" ht="12.8" hidden="false" customHeight="false" outlineLevel="0" collapsed="false">
      <c r="B64" s="7"/>
    </row>
    <row r="65" customFormat="false" ht="12.8" hidden="false" customHeight="false" outlineLevel="0" collapsed="false">
      <c r="B65" s="7"/>
    </row>
  </sheetData>
  <mergeCells count="1">
    <mergeCell ref="C6:D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951</TotalTime>
  <Application>LibreOffice/6.2.7.1$Windows_X86_64 LibreOffice_project/23edc44b61b830b7d749943e020e96f5a7df63bf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2018-01-10T15:02:44Z</dcterms:created>
  <dc:creator>Terry Webb</dc:creator>
  <dc:description/>
  <dc:language>en-NZ</dc:language>
  <cp:lastModifiedBy/>
  <dcterms:modified xsi:type="dcterms:W3CDTF">2020-07-05T08:41:09Z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