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<sst xmlns="http://schemas.openxmlformats.org/spreadsheetml/2006/main" uniqueCount="58">
  <si>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Area:</t>
  </si>
  <si>
    <t>Northern Forest</t>
  </si>
  <si>
    <t>Trapper:</t>
  </si>
  <si>
    <t>Date:</t>
  </si>
  <si>
    <t>Trap Line:</t>
  </si>
  <si>
    <t>East Ridge C4</t>
  </si>
  <si>
    <t>Pellifeed traps only</t>
  </si>
  <si>
    <t>A24 traps only</t>
  </si>
  <si>
    <t>Trap Tag</t>
  </si>
  <si>
    <t>Trap Type</t>
  </si>
  <si>
    <t>Bait Added</t>
  </si>
  <si>
    <t>Bait Removed</t>
  </si>
  <si>
    <t>Counter</t>
  </si>
  <si>
    <t>Catch</t>
  </si>
  <si>
    <t>Comment</t>
  </si>
  <si>
    <t>Trap No</t>
  </si>
  <si>
    <t>GC1</t>
  </si>
  <si>
    <t>Pelifeed</t>
  </si>
  <si>
    <t>Still Set with bait ( 1 ) :</t>
  </si>
  <si>
    <t>A12</t>
  </si>
  <si>
    <t>Possum Master</t>
  </si>
  <si>
    <t>Sprung and Empty ( 2 ) :</t>
  </si>
  <si>
    <t>DOC 200 Single</t>
  </si>
  <si>
    <t>Still Set, bait missing ( 3 ) :</t>
  </si>
  <si>
    <t>GC2</t>
  </si>
  <si>
    <t>Trap gone ( 5 ) :</t>
  </si>
  <si>
    <t>Trap not recorded, missed ( 8 ) :</t>
  </si>
  <si>
    <t>GC3</t>
  </si>
  <si>
    <t>POSSUM ( P ) :</t>
  </si>
  <si>
    <t>FERRET ( F ) :</t>
  </si>
  <si>
    <t>WEASEL ( W ) :</t>
  </si>
  <si>
    <t>GC4</t>
  </si>
  <si>
    <t>STOAT ( S ) :</t>
  </si>
  <si>
    <t>RAT ( R ) :</t>
  </si>
  <si>
    <t>GC5</t>
  </si>
  <si>
    <t>SHIP RAT ( SR ) :</t>
  </si>
  <si>
    <t>NORWAY RAT ( NR ) :</t>
  </si>
  <si>
    <t>E27</t>
  </si>
  <si>
    <t>MOUSE ( M ) :</t>
  </si>
  <si>
    <t>HEDGEHOG ( H ) :</t>
  </si>
  <si>
    <t>RABBIT ( T ) :</t>
  </si>
  <si>
    <t>Timms Cat Trap</t>
  </si>
  <si>
    <t>CAT ( C ) :</t>
  </si>
  <si>
    <t>E26</t>
  </si>
  <si>
    <t>BIRD ( B ) :</t>
  </si>
  <si>
    <t>OTHER ( O ) :</t>
  </si>
  <si>
    <t>E25</t>
  </si>
  <si>
    <t>E24</t>
  </si>
  <si>
    <t>E23</t>
  </si>
  <si>
    <t>E22</t>
  </si>
  <si>
    <t>E28</t>
  </si>
  <si>
    <t>E29</t>
  </si>
  <si>
    <t>E30</t>
  </si>
  <si>
    <t>E31</t>
  </si>
  <si>
    <t>E32</t>
  </si>
  <si>
    <t>E33</t>
  </si>
  <si>
    <t>U01</t>
  </si>
  <si>
    <t>U02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</si>
</sst>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hair">
        <color indexed="11"/>
      </right>
      <top style="thin">
        <color indexed="10"/>
      </top>
      <bottom style="thin">
        <color indexed="10"/>
      </bottom>
      <diagonal/>
    </border>
    <border>
      <left style="hair">
        <color indexed="11"/>
      </left>
      <right style="thin">
        <color indexed="10"/>
      </right>
      <top style="thin">
        <color indexed="10"/>
      </top>
      <bottom style="hair">
        <color indexed="11"/>
      </bottom>
      <diagonal/>
    </border>
    <border>
      <left style="thin">
        <color indexed="10"/>
      </left>
      <right style="hair">
        <color indexed="11"/>
      </right>
      <top style="thin">
        <color indexed="10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thin">
        <color indexed="10"/>
      </top>
      <bottom style="hair">
        <color indexed="11"/>
      </bottom>
      <diagonal/>
    </border>
    <border>
      <left style="hair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bottom"/>
    </xf>
  </cellStyleXfs>
  <cellXfs count="25">
    <xf numFmtId="0" fontId="0" applyNumberFormat="0" applyFont="1" applyFill="0" applyBorder="0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1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center"/>
    </xf>
    <xf numFmtId="1" fontId="0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horizontal="center" vertical="bottom"/>
    </xf>
    <xf numFmtId="1" fontId="0" fillId="2" borderId="12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49" fontId="4" fillId="3" borderId="14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horizontal="center" vertical="bottom"/>
    </xf>
    <xf numFmtId="49" fontId="4" fillId="2" borderId="16" applyNumberFormat="1" applyFont="1" applyFill="1" applyBorder="1" applyAlignment="1" applyProtection="0">
      <alignment horizontal="right" vertical="bottom"/>
    </xf>
    <xf numFmtId="49" fontId="4" fillId="2" borderId="17" applyNumberFormat="1" applyFont="1" applyFill="1" applyBorder="1" applyAlignment="1" applyProtection="0">
      <alignment horizontal="right" vertical="bottom"/>
    </xf>
    <xf numFmtId="49" fontId="4" fillId="2" borderId="14" applyNumberFormat="1" applyFont="1" applyFill="1" applyBorder="1" applyAlignment="1" applyProtection="0">
      <alignment horizontal="right" vertical="bottom"/>
    </xf>
    <xf numFmtId="0" fontId="0" fillId="2" borderId="18" applyNumberFormat="0" applyFont="1" applyFill="1" applyBorder="1" applyAlignment="1" applyProtection="0">
      <alignment horizontal="center" vertical="bottom"/>
    </xf>
    <xf numFmtId="1" fontId="5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80"/>
      <rgbColor rgb="ffffff99"/>
      <rgbColor rgb="ffff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"/>
  <sheetViews>
    <sheetView workbookViewId="0" showGridLines="0" defaultGridColor="1"/>
  </sheetViews>
  <sheetFormatPr defaultColWidth="8.83333" defaultRowHeight="13.45" customHeight="1" outlineLevelRow="0" outlineLevelCol="0"/>
  <cols>
    <col min="1" max="1" width="11.5" style="1" customWidth="1"/>
    <col min="2" max="2" width="15.3516" style="1" customWidth="1"/>
    <col min="3" max="3" width="12.6719" style="1" customWidth="1"/>
    <col min="4" max="4" width="13.8516" style="1" customWidth="1"/>
    <col min="5" max="5" hidden="1" width="8.83333" style="1" customWidth="1"/>
    <col min="6" max="6" width="12.3516" style="1" customWidth="1"/>
    <col min="7" max="7" width="30.1719" style="1" customWidth="1"/>
    <col min="8" max="8" width="6.5" style="1" customWidth="1"/>
    <col min="9" max="9" width="25.8516" style="1" customWidth="1"/>
    <col min="10" max="10" width="10.1719" style="1" customWidth="1"/>
    <col min="11" max="11" width="8.17188" style="1" customWidth="1"/>
    <col min="12" max="13" hidden="1" width="8.83333" style="1" customWidth="1"/>
    <col min="14" max="15" width="8.17188" style="1" customWidth="1"/>
    <col min="16" max="16384" width="8.85156" style="1" customWidth="1"/>
  </cols>
  <sheetData>
    <row r="1" ht="13.6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3.65" customHeight="1">
      <c r="A2" t="s" s="4">
        <v>0</v>
      </c>
      <c r="B2" t="s" s="4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3.65" customHeight="1">
      <c r="A3" t="s" s="4">
        <v>2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3.65" customHeight="1">
      <c r="A4" t="s" s="4">
        <v>3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3.65" customHeight="1">
      <c r="A5" t="s" s="4">
        <v>4</v>
      </c>
      <c r="B5" t="s" s="4">
        <v>5</v>
      </c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</row>
    <row r="6" ht="13.65" customHeight="1">
      <c r="A6" s="2"/>
      <c r="B6" s="6"/>
      <c r="C6" t="s" s="7">
        <v>6</v>
      </c>
      <c r="D6" s="8"/>
      <c r="E6" t="s" s="7">
        <v>7</v>
      </c>
      <c r="F6" s="9"/>
      <c r="G6" s="2"/>
      <c r="H6" s="2"/>
      <c r="I6" s="2"/>
      <c r="J6" s="2"/>
      <c r="K6" s="2"/>
      <c r="L6" s="2"/>
      <c r="M6" s="2"/>
      <c r="N6" s="2"/>
      <c r="O6" s="2"/>
    </row>
    <row r="7" ht="13.65" customHeight="1">
      <c r="A7" t="s" s="4">
        <v>8</v>
      </c>
      <c r="B7" t="s" s="10">
        <v>9</v>
      </c>
      <c r="C7" t="s" s="11">
        <v>10</v>
      </c>
      <c r="D7" t="s" s="12">
        <v>11</v>
      </c>
      <c r="E7" t="s" s="13">
        <v>12</v>
      </c>
      <c r="F7" t="s" s="14">
        <v>13</v>
      </c>
      <c r="G7" t="s" s="4">
        <v>14</v>
      </c>
      <c r="H7" s="2"/>
      <c r="I7" s="15"/>
      <c r="J7" s="2"/>
      <c r="K7" s="2"/>
      <c r="L7" t="s" s="4">
        <v>15</v>
      </c>
      <c r="M7" t="s" s="4">
        <v>9</v>
      </c>
      <c r="N7" s="2"/>
      <c r="O7" s="2"/>
    </row>
    <row r="8" ht="13.65" customHeight="1">
      <c r="A8" t="s" s="4">
        <v>16</v>
      </c>
      <c r="B8" t="s" s="4">
        <f>IF(M8="A12","Pelifeed",M8)</f>
        <v>17</v>
      </c>
      <c r="C8" s="16"/>
      <c r="D8" s="16"/>
      <c r="E8" s="16"/>
      <c r="F8" s="3"/>
      <c r="G8" s="3"/>
      <c r="H8" s="17"/>
      <c r="I8" t="s" s="18">
        <v>18</v>
      </c>
      <c r="J8" t="s" s="19">
        <f>IF(COUNTIF($F$8:$F$100,"1")=0,"",COUNTIF($F$8:$F$100,"1"))</f>
      </c>
      <c r="K8" s="2"/>
      <c r="L8" s="3">
        <v>1</v>
      </c>
      <c r="M8" t="s" s="4">
        <v>19</v>
      </c>
      <c r="N8" s="2"/>
      <c r="O8" s="2"/>
    </row>
    <row r="9" ht="13.65" customHeight="1">
      <c r="A9" t="s" s="4">
        <v>16</v>
      </c>
      <c r="B9" t="s" s="4">
        <f>IF(M9="A12","Pelifeed",M9)</f>
        <v>20</v>
      </c>
      <c r="C9" s="3"/>
      <c r="D9" s="3"/>
      <c r="E9" s="3"/>
      <c r="F9" s="3"/>
      <c r="G9" s="3"/>
      <c r="H9" s="17"/>
      <c r="I9" t="s" s="18">
        <v>21</v>
      </c>
      <c r="J9" t="s" s="19">
        <f>IF(COUNTIF($F$8:$F$100,"2")=0,"",COUNTIF($F$8:$F$100,"2"))</f>
      </c>
      <c r="K9" s="2"/>
      <c r="L9" s="3">
        <v>1.1</v>
      </c>
      <c r="M9" t="s" s="4">
        <v>20</v>
      </c>
      <c r="N9" s="2"/>
      <c r="O9" s="2"/>
    </row>
    <row r="10" ht="13.65" customHeight="1">
      <c r="A10" t="s" s="4">
        <v>16</v>
      </c>
      <c r="B10" t="s" s="4">
        <f>IF(M10="A12","Pelifeed",M10)</f>
        <v>22</v>
      </c>
      <c r="C10" s="3"/>
      <c r="D10" s="3"/>
      <c r="E10" s="3"/>
      <c r="F10" s="3"/>
      <c r="G10" s="3"/>
      <c r="H10" s="17"/>
      <c r="I10" t="s" s="18">
        <v>23</v>
      </c>
      <c r="J10" t="s" s="19">
        <f>IF(COUNTIF($F$8:$F$100,"3")=0,"",COUNTIF($F$8:$F$100,"3"))</f>
      </c>
      <c r="K10" s="2"/>
      <c r="L10" s="3">
        <v>1.2</v>
      </c>
      <c r="M10" t="s" s="4">
        <v>22</v>
      </c>
      <c r="N10" s="2"/>
      <c r="O10" s="2"/>
    </row>
    <row r="11" ht="13.65" customHeight="1">
      <c r="A11" t="s" s="4">
        <v>24</v>
      </c>
      <c r="B11" t="s" s="4">
        <f>IF(M11="A12","Pelifeed",M11)</f>
        <v>17</v>
      </c>
      <c r="C11" s="3"/>
      <c r="D11" s="3"/>
      <c r="E11" s="3"/>
      <c r="F11" s="3"/>
      <c r="G11" s="3"/>
      <c r="H11" s="17"/>
      <c r="I11" t="s" s="18">
        <v>25</v>
      </c>
      <c r="J11" t="s" s="19">
        <f>IF(COUNTIF($F$8:$F$100,"5")=0,"",COUNTIF($F$8:$F$100,"5"))</f>
      </c>
      <c r="K11" s="2"/>
      <c r="L11" s="3">
        <v>2</v>
      </c>
      <c r="M11" t="s" s="4">
        <v>19</v>
      </c>
      <c r="N11" s="2"/>
      <c r="O11" s="2"/>
    </row>
    <row r="12" ht="13.65" customHeight="1">
      <c r="A12" t="s" s="4">
        <v>24</v>
      </c>
      <c r="B12" t="s" s="4">
        <f>IF(M12="A12","Pelifeed",M12)</f>
        <v>20</v>
      </c>
      <c r="C12" s="3"/>
      <c r="D12" s="3"/>
      <c r="E12" s="3"/>
      <c r="F12" s="3"/>
      <c r="G12" s="3"/>
      <c r="H12" s="17"/>
      <c r="I12" t="s" s="18">
        <v>26</v>
      </c>
      <c r="J12" t="s" s="19">
        <f>IF(COUNTIF($F$8:$F$100,"8")=0,"",COUNTIF($F$8:$F$100,"8"))</f>
      </c>
      <c r="K12" s="2"/>
      <c r="L12" s="3">
        <v>2.1</v>
      </c>
      <c r="M12" t="s" s="4">
        <v>20</v>
      </c>
      <c r="N12" s="2"/>
      <c r="O12" s="2"/>
    </row>
    <row r="13" ht="13.65" customHeight="1">
      <c r="A13" t="s" s="4">
        <v>27</v>
      </c>
      <c r="B13" t="s" s="4">
        <f>IF(M13="A12","Pelifeed",M13)</f>
        <v>17</v>
      </c>
      <c r="C13" s="3"/>
      <c r="D13" s="3"/>
      <c r="E13" s="3"/>
      <c r="F13" s="3"/>
      <c r="G13" s="3"/>
      <c r="H13" s="17"/>
      <c r="I13" t="s" s="20">
        <v>28</v>
      </c>
      <c r="J13" t="s" s="19">
        <f>IF(COUNTIF($F$8:$F$100,"P")=0,"",COUNTIF($F$8:$F$100,"P"))</f>
      </c>
      <c r="K13" s="2"/>
      <c r="L13" s="3">
        <v>3</v>
      </c>
      <c r="M13" t="s" s="4">
        <v>19</v>
      </c>
      <c r="N13" s="2"/>
      <c r="O13" s="2"/>
    </row>
    <row r="14" ht="13.65" customHeight="1">
      <c r="A14" t="s" s="4">
        <v>27</v>
      </c>
      <c r="B14" t="s" s="4">
        <f>IF(M14="A12","Pelifeed",M14)</f>
        <v>20</v>
      </c>
      <c r="C14" s="3"/>
      <c r="D14" s="3"/>
      <c r="E14" s="3"/>
      <c r="F14" s="3"/>
      <c r="G14" s="3"/>
      <c r="H14" s="17"/>
      <c r="I14" t="s" s="21">
        <v>29</v>
      </c>
      <c r="J14" t="s" s="19">
        <f>IF(COUNTIF($F$8:$F$100,"F")=0,"",COUNTIF($F$8:$F$100,"F"))</f>
      </c>
      <c r="K14" s="2"/>
      <c r="L14" s="3">
        <v>3.1</v>
      </c>
      <c r="M14" t="s" s="4">
        <v>20</v>
      </c>
      <c r="N14" s="2"/>
      <c r="O14" s="2"/>
    </row>
    <row r="15" ht="13.65" customHeight="1">
      <c r="A15" t="s" s="4">
        <v>27</v>
      </c>
      <c r="B15" t="s" s="4">
        <f>IF(M15="A12","Pelifeed",M15)</f>
        <v>22</v>
      </c>
      <c r="C15" s="3"/>
      <c r="D15" s="3"/>
      <c r="E15" s="3"/>
      <c r="F15" s="3"/>
      <c r="G15" s="3"/>
      <c r="H15" s="17"/>
      <c r="I15" t="s" s="22">
        <v>30</v>
      </c>
      <c r="J15" t="s" s="19">
        <f>IF(COUNTIF($F$8:$F$100,"W")=0,"",COUNTIF($F$8:$F$100,"W"))</f>
      </c>
      <c r="K15" s="2"/>
      <c r="L15" s="3">
        <v>3.2</v>
      </c>
      <c r="M15" t="s" s="4">
        <v>22</v>
      </c>
      <c r="N15" s="2"/>
      <c r="O15" s="2"/>
    </row>
    <row r="16" ht="13.65" customHeight="1">
      <c r="A16" t="s" s="4">
        <v>31</v>
      </c>
      <c r="B16" t="s" s="4">
        <f>IF(M16="A12","Pelifeed",M16)</f>
        <v>17</v>
      </c>
      <c r="C16" s="3"/>
      <c r="D16" s="3"/>
      <c r="E16" s="3"/>
      <c r="F16" s="3"/>
      <c r="G16" s="3"/>
      <c r="H16" s="17"/>
      <c r="I16" t="s" s="22">
        <v>32</v>
      </c>
      <c r="J16" t="s" s="19">
        <f>IF(COUNTIF($F$8:$F$100,"S")=0,"",COUNTIF($F$8:$F$100,"S"))</f>
      </c>
      <c r="K16" s="2"/>
      <c r="L16" s="3">
        <v>4</v>
      </c>
      <c r="M16" t="s" s="4">
        <v>19</v>
      </c>
      <c r="N16" s="2"/>
      <c r="O16" s="2"/>
    </row>
    <row r="17" ht="13.65" customHeight="1">
      <c r="A17" t="s" s="4">
        <v>31</v>
      </c>
      <c r="B17" t="s" s="4">
        <f>IF(M17="A12","Pelifeed",M17)</f>
        <v>20</v>
      </c>
      <c r="C17" s="3"/>
      <c r="D17" s="3"/>
      <c r="E17" s="3"/>
      <c r="F17" s="3"/>
      <c r="G17" s="3"/>
      <c r="H17" s="17"/>
      <c r="I17" t="s" s="22">
        <v>33</v>
      </c>
      <c r="J17" t="s" s="19">
        <f>IF(COUNTIF($F$8:$F$100,"R")=0,"",COUNTIF($F$8:$F$100,"R"))</f>
      </c>
      <c r="K17" s="2"/>
      <c r="L17" s="3">
        <v>4.1</v>
      </c>
      <c r="M17" t="s" s="4">
        <v>20</v>
      </c>
      <c r="N17" s="2"/>
      <c r="O17" s="2"/>
    </row>
    <row r="18" ht="13.65" customHeight="1">
      <c r="A18" t="s" s="4">
        <v>34</v>
      </c>
      <c r="B18" t="s" s="4">
        <f>IF(M18="A12","Pelifeed",M18)</f>
        <v>17</v>
      </c>
      <c r="C18" s="3"/>
      <c r="D18" s="3"/>
      <c r="E18" s="3"/>
      <c r="F18" s="3"/>
      <c r="G18" s="3"/>
      <c r="H18" s="17"/>
      <c r="I18" t="s" s="22">
        <v>35</v>
      </c>
      <c r="J18" t="s" s="19">
        <f>IF(COUNTIF($F$8:$F$100,"SR")=0,"",COUNTIF($F$8:$F$100,"SR"))</f>
      </c>
      <c r="K18" s="2"/>
      <c r="L18" s="3">
        <v>5</v>
      </c>
      <c r="M18" t="s" s="4">
        <v>19</v>
      </c>
      <c r="N18" s="2"/>
      <c r="O18" s="2"/>
    </row>
    <row r="19" ht="13.65" customHeight="1">
      <c r="A19" t="s" s="4">
        <v>34</v>
      </c>
      <c r="B19" t="s" s="4">
        <f>IF(M19="A12","Pelifeed",M19)</f>
        <v>20</v>
      </c>
      <c r="C19" s="3"/>
      <c r="D19" s="3"/>
      <c r="E19" s="3"/>
      <c r="F19" s="3"/>
      <c r="G19" s="3"/>
      <c r="H19" s="17"/>
      <c r="I19" t="s" s="22">
        <v>36</v>
      </c>
      <c r="J19" t="s" s="19">
        <f>IF(COUNTIF($F$8:$F$100,"NR")=0,"",COUNTIF($F$8:$F$100,"NR"))</f>
      </c>
      <c r="K19" s="2"/>
      <c r="L19" s="3">
        <v>5.1</v>
      </c>
      <c r="M19" t="s" s="4">
        <v>20</v>
      </c>
      <c r="N19" s="2"/>
      <c r="O19" s="2"/>
    </row>
    <row r="20" ht="13.65" customHeight="1">
      <c r="A20" t="s" s="4">
        <v>37</v>
      </c>
      <c r="B20" t="s" s="4">
        <f>IF(M20="A12","Pelifeed",M20)</f>
        <v>17</v>
      </c>
      <c r="C20" s="3"/>
      <c r="D20" s="3"/>
      <c r="E20" s="3"/>
      <c r="F20" s="3"/>
      <c r="G20" s="3"/>
      <c r="H20" s="17"/>
      <c r="I20" t="s" s="22">
        <v>38</v>
      </c>
      <c r="J20" t="s" s="19">
        <f>IF(COUNTIF($F$8:$F$100,"M")=0,"",COUNTIF($F$8:$F$100,"M"))</f>
      </c>
      <c r="K20" s="2"/>
      <c r="L20" s="3">
        <v>6</v>
      </c>
      <c r="M20" t="s" s="4">
        <v>19</v>
      </c>
      <c r="N20" s="2"/>
      <c r="O20" s="2"/>
    </row>
    <row r="21" ht="13.65" customHeight="1">
      <c r="A21" t="s" s="4">
        <v>37</v>
      </c>
      <c r="B21" t="s" s="4">
        <f>IF(M21="A12","Pelifeed",M21)</f>
        <v>20</v>
      </c>
      <c r="C21" s="3"/>
      <c r="D21" s="3"/>
      <c r="E21" s="3"/>
      <c r="F21" s="3"/>
      <c r="G21" s="3"/>
      <c r="H21" s="17"/>
      <c r="I21" t="s" s="22">
        <v>39</v>
      </c>
      <c r="J21" t="s" s="19">
        <f>IF(COUNTIF($F$8:$F$100,"H")=0,"",COUNTIF($F$8:$F$100,"H"))</f>
      </c>
      <c r="K21" s="2"/>
      <c r="L21" s="3">
        <v>6.1</v>
      </c>
      <c r="M21" t="s" s="4">
        <v>20</v>
      </c>
      <c r="N21" s="2"/>
      <c r="O21" s="2"/>
    </row>
    <row r="22" ht="13.65" customHeight="1">
      <c r="A22" t="s" s="4">
        <v>37</v>
      </c>
      <c r="B22" t="s" s="4">
        <f>IF(M22="A12","Pelifeed",M22)</f>
        <v>22</v>
      </c>
      <c r="C22" s="3"/>
      <c r="D22" s="3"/>
      <c r="E22" s="3"/>
      <c r="F22" s="3"/>
      <c r="G22" s="3"/>
      <c r="H22" s="17"/>
      <c r="I22" t="s" s="22">
        <v>40</v>
      </c>
      <c r="J22" t="s" s="19">
        <f>IF(COUNTIF($F$8:$F$100,"T")=0,"",COUNTIF($F$8:$F$100,"T"))</f>
      </c>
      <c r="K22" s="2"/>
      <c r="L22" s="3">
        <v>6.2</v>
      </c>
      <c r="M22" t="s" s="4">
        <v>22</v>
      </c>
      <c r="N22" s="2"/>
      <c r="O22" s="2"/>
    </row>
    <row r="23" ht="13.65" customHeight="1">
      <c r="A23" t="s" s="4">
        <v>37</v>
      </c>
      <c r="B23" t="s" s="4">
        <f>IF(M23="A12","Pelifeed",M23)</f>
        <v>41</v>
      </c>
      <c r="C23" s="3"/>
      <c r="D23" s="3"/>
      <c r="E23" s="3"/>
      <c r="F23" s="3"/>
      <c r="G23" s="3"/>
      <c r="H23" s="17"/>
      <c r="I23" t="s" s="22">
        <v>42</v>
      </c>
      <c r="J23" t="s" s="19">
        <f>IF(COUNTIF($F$8:$F$100,"C")=0,"",COUNTIF($F$8:$F$100,"C"))</f>
      </c>
      <c r="K23" s="2"/>
      <c r="L23" s="3">
        <v>6.5</v>
      </c>
      <c r="M23" t="s" s="4">
        <v>41</v>
      </c>
      <c r="N23" s="2"/>
      <c r="O23" s="2"/>
    </row>
    <row r="24" ht="13.65" customHeight="1">
      <c r="A24" t="s" s="4">
        <v>43</v>
      </c>
      <c r="B24" t="s" s="4">
        <f>IF(M24="A12","Pelifeed",M24)</f>
        <v>17</v>
      </c>
      <c r="C24" s="3"/>
      <c r="D24" s="3"/>
      <c r="E24" s="3"/>
      <c r="F24" s="3"/>
      <c r="G24" s="3"/>
      <c r="H24" s="17"/>
      <c r="I24" t="s" s="22">
        <v>44</v>
      </c>
      <c r="J24" t="s" s="19">
        <f>IF(COUNTIF($F$8:$F$100,"B")=0,"",COUNTIF($F$8:$F$100,"B"))</f>
      </c>
      <c r="K24" t="s" s="4">
        <f>IF(COUNTIF($B$27:$B$62,"B")=0,"",COUNTIF($B$27:$B$62,"B"))</f>
      </c>
      <c r="L24" s="3">
        <v>7</v>
      </c>
      <c r="M24" t="s" s="4">
        <v>19</v>
      </c>
      <c r="N24" s="2"/>
      <c r="O24" s="2"/>
    </row>
    <row r="25" ht="13.65" customHeight="1">
      <c r="A25" t="s" s="4">
        <v>43</v>
      </c>
      <c r="B25" t="s" s="4">
        <f>IF(M25="A12","Pelifeed",M25)</f>
        <v>20</v>
      </c>
      <c r="C25" s="3"/>
      <c r="D25" s="3"/>
      <c r="E25" s="3"/>
      <c r="F25" s="3"/>
      <c r="G25" s="3"/>
      <c r="H25" s="17"/>
      <c r="I25" t="s" s="22">
        <v>45</v>
      </c>
      <c r="J25" t="s" s="19">
        <f>IF(COUNTIF($F$8:$F$100,"O")=0,"",COUNTIF($F$8:$F$100,"O"))</f>
      </c>
      <c r="K25" t="s" s="4">
        <f>IF(COUNTIF($B$27:$B$62,"O")=0,"",COUNTIF($B$27:$B$62,"O"))</f>
      </c>
      <c r="L25" s="3">
        <v>7.1</v>
      </c>
      <c r="M25" t="s" s="4">
        <v>20</v>
      </c>
      <c r="N25" s="2"/>
      <c r="O25" s="2"/>
    </row>
    <row r="26" ht="13.65" customHeight="1">
      <c r="A26" t="s" s="4">
        <v>46</v>
      </c>
      <c r="B26" t="s" s="4">
        <f>IF(M26="A12","Pelifeed",M26)</f>
        <v>17</v>
      </c>
      <c r="C26" s="3"/>
      <c r="D26" s="3"/>
      <c r="E26" s="3"/>
      <c r="F26" s="3"/>
      <c r="G26" s="3"/>
      <c r="H26" s="2"/>
      <c r="I26" s="23"/>
      <c r="J26" s="2"/>
      <c r="K26" s="2"/>
      <c r="L26" s="3">
        <v>8</v>
      </c>
      <c r="M26" t="s" s="4">
        <v>19</v>
      </c>
      <c r="N26" s="2"/>
      <c r="O26" s="2"/>
    </row>
    <row r="27" ht="13.65" customHeight="1">
      <c r="A27" t="s" s="4">
        <v>46</v>
      </c>
      <c r="B27" t="s" s="4">
        <f>IF(M27="A12","Pelifeed",M27)</f>
        <v>20</v>
      </c>
      <c r="C27" s="3"/>
      <c r="D27" s="3"/>
      <c r="E27" s="3"/>
      <c r="F27" s="3"/>
      <c r="G27" s="3"/>
      <c r="H27" s="2"/>
      <c r="I27" s="2"/>
      <c r="J27" s="2"/>
      <c r="K27" s="24"/>
      <c r="L27" s="3">
        <v>8.1</v>
      </c>
      <c r="M27" t="s" s="4">
        <v>20</v>
      </c>
      <c r="N27" s="2"/>
      <c r="O27" s="2"/>
    </row>
    <row r="28" ht="13.65" customHeight="1">
      <c r="A28" t="s" s="4">
        <v>46</v>
      </c>
      <c r="B28" t="s" s="4">
        <f>IF(M28="A12","Pelifeed",M28)</f>
        <v>22</v>
      </c>
      <c r="C28" s="3"/>
      <c r="D28" s="3"/>
      <c r="E28" s="3"/>
      <c r="F28" s="3"/>
      <c r="G28" s="3"/>
      <c r="H28" s="2"/>
      <c r="I28" s="2"/>
      <c r="J28" s="2"/>
      <c r="K28" s="2"/>
      <c r="L28" s="3">
        <v>8.199999999999999</v>
      </c>
      <c r="M28" t="s" s="4">
        <v>22</v>
      </c>
      <c r="N28" s="2"/>
      <c r="O28" s="2"/>
    </row>
    <row r="29" ht="13.65" customHeight="1">
      <c r="A29" t="s" s="4">
        <v>47</v>
      </c>
      <c r="B29" t="s" s="4">
        <f>IF(M29="A12","Pelifeed",M29)</f>
        <v>17</v>
      </c>
      <c r="C29" s="3"/>
      <c r="D29" s="3"/>
      <c r="E29" s="3"/>
      <c r="F29" s="3"/>
      <c r="G29" s="3"/>
      <c r="H29" s="2"/>
      <c r="I29" s="2"/>
      <c r="J29" s="2"/>
      <c r="K29" s="2"/>
      <c r="L29" s="3">
        <v>9</v>
      </c>
      <c r="M29" t="s" s="4">
        <v>19</v>
      </c>
      <c r="N29" s="2"/>
      <c r="O29" s="2"/>
    </row>
    <row r="30" ht="13.65" customHeight="1">
      <c r="A30" t="s" s="4">
        <v>47</v>
      </c>
      <c r="B30" t="s" s="4">
        <f>IF(M30="A12","Pelifeed",M30)</f>
        <v>20</v>
      </c>
      <c r="C30" s="3"/>
      <c r="D30" s="3"/>
      <c r="E30" s="3"/>
      <c r="F30" s="3"/>
      <c r="G30" s="3"/>
      <c r="H30" s="2"/>
      <c r="I30" s="2"/>
      <c r="J30" s="2"/>
      <c r="K30" s="2"/>
      <c r="L30" s="3">
        <v>9.1</v>
      </c>
      <c r="M30" t="s" s="4">
        <v>20</v>
      </c>
      <c r="N30" s="2"/>
      <c r="O30" s="2"/>
    </row>
    <row r="31" ht="13.65" customHeight="1">
      <c r="A31" t="s" s="4">
        <v>48</v>
      </c>
      <c r="B31" t="s" s="4">
        <f>IF(M31="A12","Pelifeed",M31)</f>
        <v>17</v>
      </c>
      <c r="C31" s="3"/>
      <c r="D31" s="3"/>
      <c r="E31" s="3"/>
      <c r="F31" s="3"/>
      <c r="G31" s="3"/>
      <c r="H31" s="2"/>
      <c r="I31" s="2"/>
      <c r="J31" s="2"/>
      <c r="K31" s="2"/>
      <c r="L31" s="3">
        <v>10</v>
      </c>
      <c r="M31" t="s" s="4">
        <v>19</v>
      </c>
      <c r="N31" s="2"/>
      <c r="O31" s="2"/>
    </row>
    <row r="32" ht="13.65" customHeight="1">
      <c r="A32" t="s" s="4">
        <v>48</v>
      </c>
      <c r="B32" t="s" s="4">
        <f>IF(M32="A12","Pelifeed",M32)</f>
        <v>20</v>
      </c>
      <c r="C32" s="3"/>
      <c r="D32" s="3"/>
      <c r="E32" s="3"/>
      <c r="F32" s="3"/>
      <c r="G32" s="3"/>
      <c r="H32" s="2"/>
      <c r="I32" s="2"/>
      <c r="J32" s="2"/>
      <c r="K32" s="2"/>
      <c r="L32" s="3">
        <v>10.1</v>
      </c>
      <c r="M32" t="s" s="4">
        <v>20</v>
      </c>
      <c r="N32" s="2"/>
      <c r="O32" s="2"/>
    </row>
    <row r="33" ht="13.65" customHeight="1">
      <c r="A33" t="s" s="4">
        <v>48</v>
      </c>
      <c r="B33" t="s" s="4">
        <f>IF(M33="A12","Pelifeed",M33)</f>
        <v>22</v>
      </c>
      <c r="C33" s="3"/>
      <c r="D33" s="3"/>
      <c r="E33" s="3"/>
      <c r="F33" s="3"/>
      <c r="G33" s="3"/>
      <c r="H33" s="2"/>
      <c r="I33" s="2"/>
      <c r="J33" s="2"/>
      <c r="K33" s="2"/>
      <c r="L33" s="3">
        <v>10.2</v>
      </c>
      <c r="M33" t="s" s="4">
        <v>22</v>
      </c>
      <c r="N33" s="2"/>
      <c r="O33" s="2"/>
    </row>
    <row r="34" ht="13.65" customHeight="1">
      <c r="A34" t="s" s="4">
        <v>49</v>
      </c>
      <c r="B34" t="s" s="4">
        <f>IF(M34="A12","Pelifeed",M34)</f>
        <v>17</v>
      </c>
      <c r="C34" s="3"/>
      <c r="D34" s="3"/>
      <c r="E34" s="3"/>
      <c r="F34" s="3"/>
      <c r="G34" s="3"/>
      <c r="H34" s="2"/>
      <c r="I34" s="2"/>
      <c r="J34" s="2"/>
      <c r="K34" s="2"/>
      <c r="L34" s="3">
        <v>11</v>
      </c>
      <c r="M34" t="s" s="4">
        <v>19</v>
      </c>
      <c r="N34" s="2"/>
      <c r="O34" s="2"/>
    </row>
    <row r="35" ht="13.65" customHeight="1">
      <c r="A35" t="s" s="4">
        <v>49</v>
      </c>
      <c r="B35" t="s" s="4">
        <f>IF(M35="A12","Pelifeed",M35)</f>
        <v>20</v>
      </c>
      <c r="C35" s="3"/>
      <c r="D35" s="3"/>
      <c r="E35" s="3"/>
      <c r="F35" s="3"/>
      <c r="G35" s="3"/>
      <c r="H35" s="2"/>
      <c r="I35" s="2"/>
      <c r="J35" s="2"/>
      <c r="K35" s="2"/>
      <c r="L35" s="3">
        <v>11.1</v>
      </c>
      <c r="M35" t="s" s="4">
        <v>20</v>
      </c>
      <c r="N35" s="2"/>
      <c r="O35" s="2"/>
    </row>
    <row r="36" ht="13.65" customHeight="1">
      <c r="A36" t="s" s="4">
        <v>50</v>
      </c>
      <c r="B36" t="s" s="4">
        <f>IF(M36="A12","Pelifeed",M36)</f>
        <v>17</v>
      </c>
      <c r="C36" s="3"/>
      <c r="D36" s="3"/>
      <c r="E36" s="3"/>
      <c r="F36" s="3"/>
      <c r="G36" s="3"/>
      <c r="H36" s="2"/>
      <c r="I36" s="2"/>
      <c r="J36" s="2"/>
      <c r="K36" s="2"/>
      <c r="L36" s="3">
        <v>12</v>
      </c>
      <c r="M36" t="s" s="4">
        <v>19</v>
      </c>
      <c r="N36" s="2"/>
      <c r="O36" s="2"/>
    </row>
    <row r="37" ht="13.65" customHeight="1">
      <c r="A37" t="s" s="4">
        <v>50</v>
      </c>
      <c r="B37" t="s" s="4">
        <f>IF(M37="A12","Pelifeed",M37)</f>
        <v>20</v>
      </c>
      <c r="C37" s="3"/>
      <c r="D37" s="3"/>
      <c r="E37" s="3"/>
      <c r="F37" s="3"/>
      <c r="G37" s="3"/>
      <c r="H37" s="2"/>
      <c r="I37" s="2"/>
      <c r="J37" s="2"/>
      <c r="K37" s="2"/>
      <c r="L37" s="3">
        <v>12.1</v>
      </c>
      <c r="M37" t="s" s="4">
        <v>20</v>
      </c>
      <c r="N37" s="2"/>
      <c r="O37" s="2"/>
    </row>
    <row r="38" ht="13.65" customHeight="1">
      <c r="A38" t="s" s="4">
        <v>51</v>
      </c>
      <c r="B38" t="s" s="4">
        <f>IF(M38="A12","Pelifeed",M38)</f>
        <v>17</v>
      </c>
      <c r="C38" s="3"/>
      <c r="D38" s="3"/>
      <c r="E38" s="3"/>
      <c r="F38" s="3"/>
      <c r="G38" s="3"/>
      <c r="H38" s="2"/>
      <c r="I38" s="2"/>
      <c r="J38" s="2"/>
      <c r="K38" s="2"/>
      <c r="L38" s="3">
        <v>13</v>
      </c>
      <c r="M38" t="s" s="4">
        <v>19</v>
      </c>
      <c r="N38" s="2"/>
      <c r="O38" s="2"/>
    </row>
    <row r="39" ht="13.65" customHeight="1">
      <c r="A39" t="s" s="4">
        <v>51</v>
      </c>
      <c r="B39" t="s" s="4">
        <f>IF(M39="A12","Pelifeed",M39)</f>
        <v>20</v>
      </c>
      <c r="C39" s="3"/>
      <c r="D39" s="3"/>
      <c r="E39" s="3"/>
      <c r="F39" s="3"/>
      <c r="G39" s="3"/>
      <c r="H39" s="2"/>
      <c r="I39" s="2"/>
      <c r="J39" s="2"/>
      <c r="K39" s="2"/>
      <c r="L39" s="3">
        <v>13.1</v>
      </c>
      <c r="M39" t="s" s="4">
        <v>20</v>
      </c>
      <c r="N39" s="2"/>
      <c r="O39" s="2"/>
    </row>
    <row r="40" ht="13.65" customHeight="1">
      <c r="A40" t="s" s="4">
        <v>51</v>
      </c>
      <c r="B40" t="s" s="4">
        <f>IF(M40="A12","Pelifeed",M40)</f>
        <v>22</v>
      </c>
      <c r="C40" s="3"/>
      <c r="D40" s="3"/>
      <c r="E40" s="3"/>
      <c r="F40" s="3"/>
      <c r="G40" s="3"/>
      <c r="H40" s="2"/>
      <c r="I40" s="2"/>
      <c r="J40" s="2"/>
      <c r="K40" s="2"/>
      <c r="L40" s="3">
        <v>13.2</v>
      </c>
      <c r="M40" t="s" s="4">
        <v>22</v>
      </c>
      <c r="N40" s="2"/>
      <c r="O40" s="2"/>
    </row>
    <row r="41" ht="13.65" customHeight="1">
      <c r="A41" t="s" s="4">
        <v>52</v>
      </c>
      <c r="B41" t="s" s="4">
        <f>IF(M41="A12","Pelifeed",M41)</f>
        <v>17</v>
      </c>
      <c r="C41" s="3"/>
      <c r="D41" s="3"/>
      <c r="E41" s="3"/>
      <c r="F41" s="3"/>
      <c r="G41" s="3"/>
      <c r="H41" s="2"/>
      <c r="I41" s="2"/>
      <c r="J41" s="2"/>
      <c r="K41" s="2"/>
      <c r="L41" s="3">
        <v>14</v>
      </c>
      <c r="M41" t="s" s="4">
        <v>19</v>
      </c>
      <c r="N41" s="2"/>
      <c r="O41" s="2"/>
    </row>
    <row r="42" ht="13.65" customHeight="1">
      <c r="A42" t="s" s="4">
        <v>52</v>
      </c>
      <c r="B42" t="s" s="4">
        <f>IF(M42="A12","Pelifeed",M42)</f>
        <v>20</v>
      </c>
      <c r="C42" s="3"/>
      <c r="D42" s="3"/>
      <c r="E42" s="3"/>
      <c r="F42" s="3"/>
      <c r="G42" s="3"/>
      <c r="H42" s="2"/>
      <c r="I42" s="2"/>
      <c r="J42" s="2"/>
      <c r="K42" s="2"/>
      <c r="L42" s="3">
        <v>14.1</v>
      </c>
      <c r="M42" t="s" s="4">
        <v>20</v>
      </c>
      <c r="N42" s="2"/>
      <c r="O42" s="2"/>
    </row>
    <row r="43" ht="13.65" customHeight="1">
      <c r="A43" t="s" s="4">
        <v>53</v>
      </c>
      <c r="B43" t="s" s="4">
        <f>IF(M43="A12","Pelifeed",M43)</f>
        <v>17</v>
      </c>
      <c r="C43" s="2"/>
      <c r="D43" s="2"/>
      <c r="E43" s="2"/>
      <c r="F43" s="2"/>
      <c r="G43" s="3"/>
      <c r="H43" s="2"/>
      <c r="I43" s="2"/>
      <c r="J43" s="2"/>
      <c r="K43" s="2"/>
      <c r="L43" s="3">
        <v>15</v>
      </c>
      <c r="M43" t="s" s="4">
        <v>19</v>
      </c>
      <c r="N43" s="2"/>
      <c r="O43" s="2"/>
    </row>
    <row r="44" ht="13.65" customHeight="1">
      <c r="A44" t="s" s="4">
        <v>53</v>
      </c>
      <c r="B44" t="s" s="4">
        <f>IF(M44="A12","Pelifeed",M44)</f>
        <v>20</v>
      </c>
      <c r="C44" s="2"/>
      <c r="D44" s="2"/>
      <c r="E44" s="2"/>
      <c r="F44" s="2"/>
      <c r="G44" s="3"/>
      <c r="H44" s="2"/>
      <c r="I44" s="2"/>
      <c r="J44" s="2"/>
      <c r="K44" s="2"/>
      <c r="L44" s="3">
        <v>15.1</v>
      </c>
      <c r="M44" t="s" s="4">
        <v>20</v>
      </c>
      <c r="N44" s="2"/>
      <c r="O44" s="2"/>
    </row>
    <row r="45" ht="13.65" customHeight="1">
      <c r="A45" t="s" s="4">
        <v>53</v>
      </c>
      <c r="B45" t="s" s="4">
        <f>IF(M45="A12","Pelifeed",M45)</f>
        <v>22</v>
      </c>
      <c r="C45" s="2"/>
      <c r="D45" s="2"/>
      <c r="E45" s="2"/>
      <c r="F45" s="2"/>
      <c r="G45" s="3"/>
      <c r="H45" s="2"/>
      <c r="I45" s="2"/>
      <c r="J45" s="2"/>
      <c r="K45" s="2"/>
      <c r="L45" s="3">
        <v>15.2</v>
      </c>
      <c r="M45" t="s" s="4">
        <v>22</v>
      </c>
      <c r="N45" s="2"/>
      <c r="O45" s="2"/>
    </row>
    <row r="46" ht="13.65" customHeight="1">
      <c r="A46" t="s" s="4">
        <v>54</v>
      </c>
      <c r="B46" t="s" s="4">
        <f>IF(M46="A12","Pelifeed",M46)</f>
        <v>17</v>
      </c>
      <c r="C46" s="2"/>
      <c r="D46" s="2"/>
      <c r="E46" s="2"/>
      <c r="F46" s="2"/>
      <c r="G46" s="3"/>
      <c r="H46" s="2"/>
      <c r="I46" s="2"/>
      <c r="J46" s="2"/>
      <c r="K46" s="2"/>
      <c r="L46" s="3">
        <v>16</v>
      </c>
      <c r="M46" t="s" s="4">
        <v>19</v>
      </c>
      <c r="N46" s="2"/>
      <c r="O46" s="2"/>
    </row>
    <row r="47" ht="13.65" customHeight="1">
      <c r="A47" t="s" s="4">
        <v>54</v>
      </c>
      <c r="B47" t="s" s="4">
        <f>IF(M47="A12","Pelifeed",M47)</f>
        <v>20</v>
      </c>
      <c r="C47" s="2"/>
      <c r="D47" s="2"/>
      <c r="E47" s="2"/>
      <c r="F47" s="2"/>
      <c r="G47" s="3"/>
      <c r="H47" s="2"/>
      <c r="I47" s="2"/>
      <c r="J47" s="2"/>
      <c r="K47" s="2"/>
      <c r="L47" s="3">
        <v>16.1</v>
      </c>
      <c r="M47" t="s" s="4">
        <v>20</v>
      </c>
      <c r="N47" s="2"/>
      <c r="O47" s="2"/>
    </row>
    <row r="48" ht="13.65" customHeight="1">
      <c r="A48" t="s" s="4">
        <v>55</v>
      </c>
      <c r="B48" t="s" s="4">
        <f>IF(M48="A12","Pelifeed",M48)</f>
        <v>17</v>
      </c>
      <c r="C48" s="2"/>
      <c r="D48" s="2"/>
      <c r="E48" s="2"/>
      <c r="F48" s="2"/>
      <c r="G48" s="3"/>
      <c r="H48" s="2"/>
      <c r="I48" s="2"/>
      <c r="J48" s="2"/>
      <c r="K48" s="2"/>
      <c r="L48" s="3">
        <v>17</v>
      </c>
      <c r="M48" t="s" s="4">
        <v>19</v>
      </c>
      <c r="N48" s="2"/>
      <c r="O48" s="2"/>
    </row>
    <row r="49" ht="13.65" customHeight="1">
      <c r="A49" t="s" s="4">
        <v>55</v>
      </c>
      <c r="B49" t="s" s="4">
        <f>IF(M49="A12","Pelifeed",M49)</f>
        <v>20</v>
      </c>
      <c r="C49" s="2"/>
      <c r="D49" s="2"/>
      <c r="E49" s="2"/>
      <c r="F49" s="2"/>
      <c r="G49" s="3"/>
      <c r="H49" s="2"/>
      <c r="I49" s="2"/>
      <c r="J49" s="2"/>
      <c r="K49" s="2"/>
      <c r="L49" s="3">
        <v>17.1</v>
      </c>
      <c r="M49" t="s" s="4">
        <v>20</v>
      </c>
      <c r="N49" s="2"/>
      <c r="O49" s="2"/>
    </row>
    <row r="50" ht="13.65" customHeight="1">
      <c r="A50" t="s" s="4">
        <v>55</v>
      </c>
      <c r="B50" t="s" s="4">
        <f>IF(M50="A12","Pelifeed",M50)</f>
        <v>22</v>
      </c>
      <c r="C50" s="2"/>
      <c r="D50" s="2"/>
      <c r="E50" s="2"/>
      <c r="F50" s="2"/>
      <c r="G50" s="3"/>
      <c r="H50" s="2"/>
      <c r="I50" s="2"/>
      <c r="J50" s="2"/>
      <c r="K50" s="2"/>
      <c r="L50" s="3">
        <v>17.2</v>
      </c>
      <c r="M50" t="s" s="4">
        <v>22</v>
      </c>
      <c r="N50" s="2"/>
      <c r="O50" s="2"/>
    </row>
    <row r="51" ht="13.65" customHeight="1">
      <c r="A51" t="s" s="4">
        <v>55</v>
      </c>
      <c r="B51" t="s" s="4">
        <f>IF(M51="A12","Pelifeed",M51)</f>
        <v>41</v>
      </c>
      <c r="C51" s="2"/>
      <c r="D51" s="2"/>
      <c r="E51" s="2"/>
      <c r="F51" s="2"/>
      <c r="G51" s="3"/>
      <c r="H51" s="2"/>
      <c r="I51" s="2"/>
      <c r="J51" s="2"/>
      <c r="K51" s="2"/>
      <c r="L51" s="3">
        <v>17.5</v>
      </c>
      <c r="M51" t="s" s="4">
        <v>41</v>
      </c>
      <c r="N51" s="2"/>
      <c r="O51" s="2"/>
    </row>
    <row r="52" ht="13.65" customHeight="1">
      <c r="A52" t="s" s="4">
        <v>56</v>
      </c>
      <c r="B52" t="s" s="4">
        <f>IF(M52="A12","Pelifeed",M52)</f>
        <v>17</v>
      </c>
      <c r="C52" s="2"/>
      <c r="D52" s="2"/>
      <c r="E52" s="2"/>
      <c r="F52" s="2"/>
      <c r="G52" s="3"/>
      <c r="H52" s="2"/>
      <c r="I52" s="2"/>
      <c r="J52" s="2"/>
      <c r="K52" s="2"/>
      <c r="L52" s="3">
        <v>18</v>
      </c>
      <c r="M52" t="s" s="4">
        <v>19</v>
      </c>
      <c r="N52" s="2"/>
      <c r="O52" s="2"/>
    </row>
    <row r="53" ht="13.65" customHeight="1">
      <c r="A53" t="s" s="4">
        <v>56</v>
      </c>
      <c r="B53" t="s" s="4">
        <f>IF(M53="A12","Pelifeed",M53)</f>
        <v>20</v>
      </c>
      <c r="C53" s="2"/>
      <c r="D53" s="2"/>
      <c r="E53" s="2"/>
      <c r="F53" s="2"/>
      <c r="G53" s="3"/>
      <c r="H53" s="2"/>
      <c r="I53" s="2"/>
      <c r="J53" s="2"/>
      <c r="K53" s="2"/>
      <c r="L53" s="3">
        <v>18.1</v>
      </c>
      <c r="M53" t="s" s="4">
        <v>20</v>
      </c>
      <c r="N53" s="2"/>
      <c r="O53" s="2"/>
    </row>
    <row r="54" ht="13.65" customHeight="1">
      <c r="A54" t="s" s="4">
        <v>57</v>
      </c>
      <c r="B54" t="s" s="4">
        <f>IF(M54="A12","Pelifeed",M54)</f>
        <v>17</v>
      </c>
      <c r="C54" s="2"/>
      <c r="D54" s="2"/>
      <c r="E54" s="2"/>
      <c r="F54" s="2"/>
      <c r="G54" s="3"/>
      <c r="H54" s="2"/>
      <c r="I54" s="2"/>
      <c r="J54" s="2"/>
      <c r="K54" s="2"/>
      <c r="L54" s="3">
        <v>19</v>
      </c>
      <c r="M54" t="s" s="4">
        <v>19</v>
      </c>
      <c r="N54" s="2"/>
      <c r="O54" s="2"/>
    </row>
    <row r="55" ht="13.65" customHeight="1">
      <c r="A55" t="s" s="4">
        <v>57</v>
      </c>
      <c r="B55" t="s" s="4">
        <f>IF(M55="A12","Pelifeed",M55)</f>
        <v>20</v>
      </c>
      <c r="C55" s="2"/>
      <c r="D55" s="2"/>
      <c r="E55" s="2"/>
      <c r="F55" s="2"/>
      <c r="G55" s="3"/>
      <c r="H55" s="2"/>
      <c r="I55" s="2"/>
      <c r="J55" s="2"/>
      <c r="K55" s="2"/>
      <c r="L55" s="3">
        <v>19.1</v>
      </c>
      <c r="M55" t="s" s="4">
        <v>20</v>
      </c>
      <c r="N55" s="2"/>
      <c r="O55" s="2"/>
    </row>
    <row r="56" ht="13.65" customHeight="1">
      <c r="A56" t="s" s="4">
        <v>57</v>
      </c>
      <c r="B56" t="s" s="4">
        <f>IF(M56="A12","Pelifeed",M56)</f>
        <v>22</v>
      </c>
      <c r="C56" s="2"/>
      <c r="D56" s="2"/>
      <c r="E56" s="2"/>
      <c r="F56" s="2"/>
      <c r="G56" s="3"/>
      <c r="H56" s="2"/>
      <c r="I56" s="2"/>
      <c r="J56" s="2"/>
      <c r="K56" s="2"/>
      <c r="L56" s="3">
        <v>19.2</v>
      </c>
      <c r="M56" t="s" s="4">
        <v>22</v>
      </c>
      <c r="N56" s="2"/>
      <c r="O56" s="2"/>
    </row>
    <row r="57" ht="13.65" customHeight="1">
      <c r="A57" s="2"/>
      <c r="B57" s="3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</row>
    <row r="58" ht="13.65" customHeight="1">
      <c r="A58" s="2"/>
      <c r="B58" s="3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</row>
    <row r="59" ht="13.65" customHeight="1">
      <c r="A59" s="2"/>
      <c r="B59" s="3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</row>
    <row r="60" ht="13.65" customHeight="1">
      <c r="A60" s="2"/>
      <c r="B60" s="3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</row>
    <row r="61" ht="13.65" customHeight="1">
      <c r="A61" s="2"/>
      <c r="B61" s="3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</row>
    <row r="62" ht="13.65" customHeight="1">
      <c r="A62" s="2"/>
      <c r="B62" s="3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</row>
    <row r="63" ht="13.65" customHeight="1">
      <c r="A63" s="2"/>
      <c r="B63" s="3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</row>
    <row r="64" ht="13.65" customHeight="1">
      <c r="A64" s="2"/>
      <c r="B64" s="3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</row>
    <row r="65" ht="13.65" customHeight="1">
      <c r="A65" s="2"/>
      <c r="B65" s="3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</row>
    <row r="66" ht="13.65" customHeight="1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</row>
    <row r="67" ht="13.65" customHeight="1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</row>
    <row r="68" ht="13.65" customHeight="1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</row>
    <row r="69" ht="13.65" customHeight="1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</row>
    <row r="70" ht="13.65" customHeight="1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</row>
    <row r="71" ht="13.65" customHeight="1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</row>
    <row r="72" ht="13.65" customHeight="1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</row>
    <row r="73" ht="13.65" customHeight="1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</row>
    <row r="74" ht="13.65" customHeight="1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</row>
    <row r="75" ht="13.65" customHeight="1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</row>
    <row r="76" ht="13.65" customHeight="1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</row>
    <row r="77" ht="13.65" customHeight="1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</row>
    <row r="78" ht="13.65" customHeight="1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</row>
    <row r="79" ht="13.65" customHeight="1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</row>
    <row r="80" ht="13.65" customHeight="1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</row>
    <row r="81" ht="13.65" customHeight="1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</row>
    <row r="82" ht="13.65" customHeight="1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</row>
    <row r="83" ht="13.65" customHeight="1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</row>
    <row r="84" ht="13.65" customHeight="1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</row>
    <row r="85" ht="13.65" customHeight="1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</row>
    <row r="86" ht="13.65" customHeight="1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</row>
    <row r="87" ht="13.65" customHeight="1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</row>
    <row r="88" ht="13.65" customHeight="1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</row>
    <row r="89" ht="13.65" customHeight="1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</row>
    <row r="90" ht="13.65" customHeight="1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</row>
    <row r="91" ht="13.65" customHeight="1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</row>
    <row r="92" ht="13.65" customHeight="1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</row>
    <row r="93" ht="13.65" customHeight="1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</row>
    <row r="94" ht="13.65" customHeight="1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</row>
    <row r="95" ht="13.65" customHeight="1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</row>
    <row r="96" ht="13.65" customHeight="1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</row>
    <row r="97" ht="13.65" customHeight="1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</row>
    <row r="98" ht="13.65" customHeight="1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</row>
    <row r="99" ht="13.65" customHeight="1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</row>
    <row r="100" ht="13.65" customHeight="1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</row>
  </sheetData>
  <mergeCells count="1">
    <mergeCell ref="C6:D6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