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d03d4774a50765/Terry/MIRO/Walk the Line/WTL upload spreadsheets/"/>
    </mc:Choice>
  </mc:AlternateContent>
  <xr:revisionPtr revIDLastSave="50" documentId="11_D3A2DD6A28D88DD7D119ABE7D35695B4A5ED6299" xr6:coauthVersionLast="47" xr6:coauthVersionMax="47" xr10:uidLastSave="{0FBC5452-187A-4809-BF7A-F88DF1A5CF4E}"/>
  <bookViews>
    <workbookView xWindow="-120" yWindow="-120" windowWidth="29040" windowHeight="15840" tabRatio="98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56" i="1" l="1"/>
  <c r="B55" i="1"/>
  <c r="B54" i="1"/>
  <c r="B53" i="1"/>
  <c r="B52" i="1"/>
  <c r="B19" i="1"/>
  <c r="B18" i="1"/>
  <c r="B17" i="1"/>
  <c r="B16" i="1"/>
  <c r="B15" i="1"/>
  <c r="B14" i="1"/>
  <c r="B13" i="1"/>
  <c r="B12" i="1"/>
  <c r="B11" i="1"/>
  <c r="B10" i="1"/>
  <c r="B9" i="1"/>
  <c r="B8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J37" i="1"/>
  <c r="B37" i="1"/>
  <c r="J36" i="1"/>
  <c r="B36" i="1"/>
  <c r="J23" i="1"/>
  <c r="B23" i="1"/>
  <c r="J22" i="1"/>
  <c r="B22" i="1"/>
  <c r="J21" i="1"/>
  <c r="B21" i="1"/>
  <c r="J20" i="1"/>
  <c r="B20" i="1"/>
  <c r="J25" i="1"/>
  <c r="B25" i="1"/>
  <c r="J24" i="1"/>
  <c r="B24" i="1"/>
  <c r="J28" i="1"/>
  <c r="B28" i="1"/>
  <c r="J27" i="1"/>
  <c r="B27" i="1"/>
  <c r="J26" i="1"/>
  <c r="B26" i="1"/>
  <c r="J30" i="1"/>
  <c r="B30" i="1"/>
  <c r="J29" i="1"/>
  <c r="B29" i="1"/>
  <c r="J33" i="1"/>
  <c r="B33" i="1"/>
  <c r="J32" i="1"/>
  <c r="B32" i="1"/>
  <c r="J31" i="1"/>
  <c r="B31" i="1"/>
  <c r="J35" i="1"/>
  <c r="B35" i="1"/>
  <c r="J34" i="1"/>
  <c r="B34" i="1"/>
  <c r="K36" i="1" l="1"/>
  <c r="K37" i="1"/>
</calcChain>
</file>

<file path=xl/sharedStrings.xml><?xml version="1.0" encoding="utf-8"?>
<sst xmlns="http://schemas.openxmlformats.org/spreadsheetml/2006/main" count="133" uniqueCount="57">
  <si>
    <t>Area:</t>
  </si>
  <si>
    <t>Northern Forest</t>
  </si>
  <si>
    <t>Trapper:</t>
  </si>
  <si>
    <t>Date:</t>
  </si>
  <si>
    <t>Trap Line:</t>
  </si>
  <si>
    <t>East Ridge C4</t>
  </si>
  <si>
    <t>Pellifeed traps only</t>
  </si>
  <si>
    <t>A24 traps only</t>
  </si>
  <si>
    <t>Trap Tag</t>
  </si>
  <si>
    <t>Trap Type</t>
  </si>
  <si>
    <t>Bait Added</t>
  </si>
  <si>
    <t>Bait Removed</t>
  </si>
  <si>
    <t>Counter</t>
  </si>
  <si>
    <t>Catch</t>
  </si>
  <si>
    <t>Comment</t>
  </si>
  <si>
    <t>Trap No</t>
  </si>
  <si>
    <t>E22</t>
  </si>
  <si>
    <t>Still Set with bait ( 1 ) :</t>
  </si>
  <si>
    <t>A12</t>
  </si>
  <si>
    <t>Sprung and Empty ( 2 ) :</t>
  </si>
  <si>
    <t>Possum Master</t>
  </si>
  <si>
    <t>E23</t>
  </si>
  <si>
    <t>Still Set, bait missing ( 3 ) :</t>
  </si>
  <si>
    <t>Trap gone ( 5 ) :</t>
  </si>
  <si>
    <t>Trap not recorded, missed ( 8 ) :</t>
  </si>
  <si>
    <t>DOC 200 Single</t>
  </si>
  <si>
    <t>E24</t>
  </si>
  <si>
    <t>POSSUM ( P ) :</t>
  </si>
  <si>
    <t>FERRET ( F ) :</t>
  </si>
  <si>
    <t>E25</t>
  </si>
  <si>
    <t>WEASEL ( W ) :</t>
  </si>
  <si>
    <t>STOAT ( S ) :</t>
  </si>
  <si>
    <t>RAT ( R ) :</t>
  </si>
  <si>
    <t>E26</t>
  </si>
  <si>
    <t>SHIP RAT ( SR ) :</t>
  </si>
  <si>
    <t>NORWAY RAT ( NR ) :</t>
  </si>
  <si>
    <t>E27</t>
  </si>
  <si>
    <t>MOUSE ( M ) :</t>
  </si>
  <si>
    <t>HEDGEHOG ( H ) :</t>
  </si>
  <si>
    <t>RABBIT ( T ) :</t>
  </si>
  <si>
    <t>CAT ( C ) :</t>
  </si>
  <si>
    <t>E28</t>
  </si>
  <si>
    <t>BIRD ( B ) :</t>
  </si>
  <si>
    <t>OTHER ( O ) :</t>
  </si>
  <si>
    <t>E29</t>
  </si>
  <si>
    <t>E30</t>
  </si>
  <si>
    <t>E31</t>
  </si>
  <si>
    <t>E32</t>
  </si>
  <si>
    <t>E33</t>
  </si>
  <si>
    <t>GC1</t>
  </si>
  <si>
    <t>GC2</t>
  </si>
  <si>
    <t>GC3</t>
  </si>
  <si>
    <t>GC4</t>
  </si>
  <si>
    <t>GC5</t>
  </si>
  <si>
    <t>U01</t>
  </si>
  <si>
    <t>U02</t>
  </si>
  <si>
    <t>Steve Allan SA2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</si>
</sst>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b/>
      <sz val="8"/>
      <name val="Arial"/>
      <family val="2"/>
      <charset val="1"/>
    </font>
    <font>
      <b/>
      <sz val="10"/>
      <color rgb="FFFF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rgb="FF000080"/>
      </left>
      <right/>
      <top/>
      <bottom style="hair">
        <color rgb="FF000080"/>
      </bottom>
      <diagonal/>
    </border>
    <border>
      <left/>
      <right style="hair">
        <color rgb="FF000080"/>
      </right>
      <top/>
      <bottom style="hair">
        <color rgb="FF000080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4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A16" zoomScaleNormal="100" workbookViewId="0">
      <selection activeCell="G28" sqref="G28"/>
    </sheetView>
  </sheetViews>
  <sheetFormatPr defaultRowHeight="12.75" x14ac:dyDescent="0.2"/>
  <cols>
    <col min="1" max="1" width="11.5703125"/>
    <col min="2" max="2" width="15.42578125" style="1"/>
    <col min="3" max="3" width="12.7109375"/>
    <col min="4" max="4" width="13.85546875"/>
    <col min="5" max="5" width="0" hidden="1"/>
    <col min="6" max="6" width="12.28515625"/>
    <col min="7" max="7" width="30.140625"/>
    <col min="8" max="8" width="6.42578125"/>
    <col min="9" max="9" width="25.7109375"/>
    <col min="10" max="10" width="10.140625"/>
    <col min="11" max="11" width="8.28515625"/>
    <col min="12" max="13" width="9.140625" hidden="1" customWidth="1"/>
    <col min="14" max="1025" width="8.28515625"/>
  </cols>
  <sheetData>
    <row r="1" spans="1:13" x14ac:dyDescent="0.2">
      <c r="B1"/>
    </row>
    <row r="2" spans="1:13" x14ac:dyDescent="0.2">
      <c r="A2" s="2" t="s">
        <v>0</v>
      </c>
      <c r="B2" t="s">
        <v>1</v>
      </c>
    </row>
    <row r="3" spans="1:13" x14ac:dyDescent="0.2">
      <c r="A3" s="2" t="s">
        <v>2</v>
      </c>
      <c r="B3"/>
    </row>
    <row r="4" spans="1:13" x14ac:dyDescent="0.2">
      <c r="A4" s="2" t="s">
        <v>3</v>
      </c>
      <c r="B4"/>
    </row>
    <row r="5" spans="1:13" x14ac:dyDescent="0.2">
      <c r="A5" s="2" t="s">
        <v>4</v>
      </c>
      <c r="B5" t="s">
        <v>5</v>
      </c>
    </row>
    <row r="6" spans="1:13" x14ac:dyDescent="0.2">
      <c r="B6"/>
      <c r="C6" s="18" t="s">
        <v>6</v>
      </c>
      <c r="D6" s="18"/>
      <c r="E6" s="3" t="s">
        <v>7</v>
      </c>
    </row>
    <row r="7" spans="1:13" x14ac:dyDescent="0.2">
      <c r="A7" s="4" t="s">
        <v>8</v>
      </c>
      <c r="B7" s="4" t="s">
        <v>9</v>
      </c>
      <c r="C7" s="5" t="s">
        <v>10</v>
      </c>
      <c r="D7" s="6" t="s">
        <v>11</v>
      </c>
      <c r="E7" s="6" t="s">
        <v>12</v>
      </c>
      <c r="F7" s="4" t="s">
        <v>13</v>
      </c>
      <c r="G7" s="4" t="s">
        <v>14</v>
      </c>
      <c r="L7" s="4" t="s">
        <v>15</v>
      </c>
      <c r="M7" s="4" t="s">
        <v>9</v>
      </c>
    </row>
    <row r="8" spans="1:13" x14ac:dyDescent="0.2">
      <c r="A8" t="s">
        <v>49</v>
      </c>
      <c r="B8" s="7" t="str">
        <f t="shared" ref="B8:B39" si="0">IF(M8="A12", "Pelifeed", M8)</f>
        <v>Pelifeed</v>
      </c>
      <c r="C8" s="1"/>
      <c r="D8" s="1"/>
      <c r="E8" s="1"/>
      <c r="F8" s="1"/>
      <c r="I8" s="8" t="s">
        <v>17</v>
      </c>
      <c r="L8">
        <v>1</v>
      </c>
      <c r="M8" t="s">
        <v>18</v>
      </c>
    </row>
    <row r="9" spans="1:13" x14ac:dyDescent="0.2">
      <c r="A9" t="s">
        <v>49</v>
      </c>
      <c r="B9" s="7" t="str">
        <f t="shared" si="0"/>
        <v>Possum Master</v>
      </c>
      <c r="C9" s="1"/>
      <c r="D9" s="1"/>
      <c r="E9" s="1"/>
      <c r="F9" s="1"/>
      <c r="I9" s="9" t="s">
        <v>19</v>
      </c>
      <c r="L9">
        <v>1.1000000000000001</v>
      </c>
      <c r="M9" t="s">
        <v>20</v>
      </c>
    </row>
    <row r="10" spans="1:13" x14ac:dyDescent="0.2">
      <c r="A10" t="s">
        <v>49</v>
      </c>
      <c r="B10" s="7" t="str">
        <f t="shared" si="0"/>
        <v>DOC 200 Single</v>
      </c>
      <c r="C10" s="1"/>
      <c r="D10" s="1"/>
      <c r="E10" s="1"/>
      <c r="F10" s="1"/>
      <c r="I10" s="9" t="s">
        <v>22</v>
      </c>
      <c r="L10">
        <v>1.2</v>
      </c>
      <c r="M10" t="s">
        <v>25</v>
      </c>
    </row>
    <row r="11" spans="1:13" x14ac:dyDescent="0.2">
      <c r="A11" t="s">
        <v>50</v>
      </c>
      <c r="B11" s="7" t="str">
        <f t="shared" si="0"/>
        <v>Pelifeed</v>
      </c>
      <c r="I11" s="9" t="s">
        <v>23</v>
      </c>
      <c r="L11">
        <v>2</v>
      </c>
      <c r="M11" t="s">
        <v>18</v>
      </c>
    </row>
    <row r="12" spans="1:13" ht="13.5" thickBot="1" x14ac:dyDescent="0.25">
      <c r="A12" t="s">
        <v>50</v>
      </c>
      <c r="B12" s="7" t="str">
        <f t="shared" si="0"/>
        <v>Possum Master</v>
      </c>
      <c r="I12" s="10" t="s">
        <v>24</v>
      </c>
      <c r="L12">
        <v>2.1</v>
      </c>
      <c r="M12" t="s">
        <v>20</v>
      </c>
    </row>
    <row r="13" spans="1:13" ht="13.5" thickTop="1" x14ac:dyDescent="0.2">
      <c r="A13" t="s">
        <v>51</v>
      </c>
      <c r="B13" s="7" t="str">
        <f t="shared" si="0"/>
        <v>Pelifeed</v>
      </c>
      <c r="I13" s="11" t="s">
        <v>27</v>
      </c>
      <c r="L13">
        <v>3</v>
      </c>
      <c r="M13" t="s">
        <v>18</v>
      </c>
    </row>
    <row r="14" spans="1:13" x14ac:dyDescent="0.2">
      <c r="A14" t="s">
        <v>51</v>
      </c>
      <c r="B14" s="7" t="str">
        <f t="shared" si="0"/>
        <v>Possum Master</v>
      </c>
      <c r="I14" s="12" t="s">
        <v>28</v>
      </c>
      <c r="L14">
        <v>3.1</v>
      </c>
      <c r="M14" t="s">
        <v>20</v>
      </c>
    </row>
    <row r="15" spans="1:13" x14ac:dyDescent="0.2">
      <c r="A15" t="s">
        <v>51</v>
      </c>
      <c r="B15" s="7" t="str">
        <f t="shared" si="0"/>
        <v>DOC 200 Single</v>
      </c>
      <c r="I15" s="13" t="s">
        <v>30</v>
      </c>
      <c r="L15">
        <v>3.2</v>
      </c>
      <c r="M15" t="s">
        <v>25</v>
      </c>
    </row>
    <row r="16" spans="1:13" x14ac:dyDescent="0.2">
      <c r="A16" t="s">
        <v>52</v>
      </c>
      <c r="B16" s="7" t="str">
        <f t="shared" si="0"/>
        <v>Pelifeed</v>
      </c>
      <c r="I16" s="13" t="s">
        <v>31</v>
      </c>
      <c r="L16">
        <v>4</v>
      </c>
      <c r="M16" t="s">
        <v>18</v>
      </c>
    </row>
    <row r="17" spans="1:13" x14ac:dyDescent="0.2">
      <c r="A17" t="s">
        <v>52</v>
      </c>
      <c r="B17" s="7" t="str">
        <f t="shared" si="0"/>
        <v>Possum Master</v>
      </c>
      <c r="I17" s="14" t="s">
        <v>32</v>
      </c>
      <c r="L17">
        <v>4.0999999999999996</v>
      </c>
      <c r="M17" t="s">
        <v>20</v>
      </c>
    </row>
    <row r="18" spans="1:13" x14ac:dyDescent="0.2">
      <c r="A18" t="s">
        <v>53</v>
      </c>
      <c r="B18" s="7" t="str">
        <f t="shared" si="0"/>
        <v>Pelifeed</v>
      </c>
      <c r="I18" s="14" t="s">
        <v>34</v>
      </c>
      <c r="L18">
        <v>5</v>
      </c>
      <c r="M18" t="s">
        <v>18</v>
      </c>
    </row>
    <row r="19" spans="1:13" x14ac:dyDescent="0.2">
      <c r="A19" t="s">
        <v>53</v>
      </c>
      <c r="B19" s="7" t="str">
        <f t="shared" si="0"/>
        <v>Possum Master</v>
      </c>
      <c r="I19" s="14" t="s">
        <v>35</v>
      </c>
      <c r="L19">
        <v>5.0999999999999996</v>
      </c>
      <c r="M19" t="s">
        <v>20</v>
      </c>
    </row>
    <row r="20" spans="1:13" x14ac:dyDescent="0.2">
      <c r="A20" t="s">
        <v>36</v>
      </c>
      <c r="B20" s="7" t="str">
        <f t="shared" si="0"/>
        <v>Pelifeed</v>
      </c>
      <c r="C20" s="1"/>
      <c r="D20" s="1"/>
      <c r="E20" s="1"/>
      <c r="F20" s="1"/>
      <c r="I20" s="13" t="s">
        <v>37</v>
      </c>
      <c r="J20" t="str">
        <f>IF(COUNTIF($F$8:$F$91,"M")=0, "",COUNTIF($F$8:$F$91,"M"))</f>
        <v/>
      </c>
      <c r="L20">
        <v>6</v>
      </c>
      <c r="M20" t="s">
        <v>18</v>
      </c>
    </row>
    <row r="21" spans="1:13" x14ac:dyDescent="0.2">
      <c r="A21" t="s">
        <v>36</v>
      </c>
      <c r="B21" s="7" t="str">
        <f t="shared" si="0"/>
        <v>Possum Master</v>
      </c>
      <c r="C21" s="1"/>
      <c r="D21" s="1"/>
      <c r="E21" s="1"/>
      <c r="F21" s="1"/>
      <c r="I21" s="13" t="s">
        <v>38</v>
      </c>
      <c r="J21" t="str">
        <f>IF(COUNTIF($F$8:$F$91,"H")=0, "",COUNTIF($F$8:$F$91,"H"))</f>
        <v/>
      </c>
      <c r="L21">
        <v>6.1</v>
      </c>
      <c r="M21" t="s">
        <v>20</v>
      </c>
    </row>
    <row r="22" spans="1:13" x14ac:dyDescent="0.2">
      <c r="A22" t="s">
        <v>36</v>
      </c>
      <c r="B22" s="7" t="str">
        <f t="shared" si="0"/>
        <v>DOC 200 Single</v>
      </c>
      <c r="C22" s="1"/>
      <c r="D22" s="1"/>
      <c r="E22" s="1"/>
      <c r="F22" s="1"/>
      <c r="I22" s="13" t="s">
        <v>39</v>
      </c>
      <c r="J22" t="str">
        <f>IF(COUNTIF($F$8:$F$91,"T")=0, "",COUNTIF($F$8:$F$91,"T"))</f>
        <v/>
      </c>
      <c r="L22">
        <v>6.2</v>
      </c>
      <c r="M22" t="s">
        <v>25</v>
      </c>
    </row>
    <row r="23" spans="1:13" x14ac:dyDescent="0.2">
      <c r="A23" t="s">
        <v>36</v>
      </c>
      <c r="B23" s="7" t="str">
        <f t="shared" si="0"/>
        <v>Steve Allan SA2</v>
      </c>
      <c r="C23" s="1"/>
      <c r="D23" s="1"/>
      <c r="E23" s="1"/>
      <c r="F23" s="1"/>
      <c r="I23" s="13" t="s">
        <v>40</v>
      </c>
      <c r="J23" t="str">
        <f>IF(COUNTIF($F$8:$F$91,"C")=0, "",COUNTIF($F$8:$F$91,"C"))</f>
        <v/>
      </c>
      <c r="L23">
        <v>6.5</v>
      </c>
      <c r="M23" t="s">
        <v>56</v>
      </c>
    </row>
    <row r="24" spans="1:13" x14ac:dyDescent="0.2">
      <c r="A24" t="s">
        <v>33</v>
      </c>
      <c r="B24" s="7" t="str">
        <f t="shared" si="0"/>
        <v>Pelifeed</v>
      </c>
      <c r="C24" s="1"/>
      <c r="D24" s="1"/>
      <c r="E24" s="1"/>
      <c r="F24" s="1"/>
      <c r="I24" s="15" t="s">
        <v>42</v>
      </c>
      <c r="J24" t="str">
        <f>IF(COUNTIF($F$8:$F$91,"SR")=0, "",COUNTIF($F$8:$F$91,"SR"))</f>
        <v/>
      </c>
      <c r="L24">
        <v>7</v>
      </c>
      <c r="M24" t="s">
        <v>18</v>
      </c>
    </row>
    <row r="25" spans="1:13" ht="13.5" thickBot="1" x14ac:dyDescent="0.25">
      <c r="A25" t="s">
        <v>33</v>
      </c>
      <c r="B25" s="7" t="str">
        <f t="shared" si="0"/>
        <v>Possum Master</v>
      </c>
      <c r="C25" s="1"/>
      <c r="D25" s="1"/>
      <c r="E25" s="1"/>
      <c r="F25" s="1"/>
      <c r="I25" s="16" t="s">
        <v>43</v>
      </c>
      <c r="J25" t="str">
        <f>IF(COUNTIF($F$8:$F$91,"NR")=0, "",COUNTIF($F$8:$F$91,"NR"))</f>
        <v/>
      </c>
      <c r="L25">
        <v>7.1</v>
      </c>
      <c r="M25" t="s">
        <v>20</v>
      </c>
    </row>
    <row r="26" spans="1:13" ht="13.5" thickTop="1" x14ac:dyDescent="0.2">
      <c r="A26" t="s">
        <v>29</v>
      </c>
      <c r="B26" s="7" t="str">
        <f t="shared" si="0"/>
        <v>Pelifeed</v>
      </c>
      <c r="C26" s="1"/>
      <c r="D26" s="1"/>
      <c r="E26" s="1"/>
      <c r="F26" s="1"/>
      <c r="J26" t="str">
        <f>IF(COUNTIF($F$8:$F$91,"W")=0, "",COUNTIF($F$8:$F$91,"W"))</f>
        <v/>
      </c>
      <c r="L26">
        <v>8</v>
      </c>
      <c r="M26" t="s">
        <v>18</v>
      </c>
    </row>
    <row r="27" spans="1:13" x14ac:dyDescent="0.2">
      <c r="A27" t="s">
        <v>29</v>
      </c>
      <c r="B27" s="7" t="str">
        <f t="shared" si="0"/>
        <v>Possum Master</v>
      </c>
      <c r="C27" s="1"/>
      <c r="D27" s="1"/>
      <c r="E27" s="1"/>
      <c r="F27" s="1"/>
      <c r="J27" t="str">
        <f>IF(COUNTIF($F$8:$F$91,"S")=0, "",COUNTIF($F$8:$F$91,"S"))</f>
        <v/>
      </c>
      <c r="L27">
        <v>8.1</v>
      </c>
      <c r="M27" t="s">
        <v>20</v>
      </c>
    </row>
    <row r="28" spans="1:13" x14ac:dyDescent="0.2">
      <c r="A28" t="s">
        <v>29</v>
      </c>
      <c r="B28" s="7" t="str">
        <f t="shared" si="0"/>
        <v>DOC 200 Single</v>
      </c>
      <c r="C28" s="1"/>
      <c r="D28" s="1"/>
      <c r="E28" s="1"/>
      <c r="F28" s="1"/>
      <c r="J28" t="str">
        <f>IF(COUNTIF($F$8:$F$91,"R")=0, "",COUNTIF($F$8:$F$91,"R"))</f>
        <v/>
      </c>
      <c r="L28">
        <v>8.1999999999999993</v>
      </c>
      <c r="M28" t="s">
        <v>25</v>
      </c>
    </row>
    <row r="29" spans="1:13" x14ac:dyDescent="0.2">
      <c r="A29" t="s">
        <v>26</v>
      </c>
      <c r="B29" s="7" t="str">
        <f t="shared" si="0"/>
        <v>Pelifeed</v>
      </c>
      <c r="C29" s="1"/>
      <c r="D29" s="1"/>
      <c r="E29" s="1"/>
      <c r="F29" s="1"/>
      <c r="J29" t="str">
        <f>IF(COUNTIF($F$8:$F$91,"P")=0, "",COUNTIF($F$8:$F$91,"P"))</f>
        <v/>
      </c>
      <c r="L29">
        <v>9</v>
      </c>
      <c r="M29" t="s">
        <v>18</v>
      </c>
    </row>
    <row r="30" spans="1:13" x14ac:dyDescent="0.2">
      <c r="A30" t="s">
        <v>26</v>
      </c>
      <c r="B30" s="7" t="str">
        <f t="shared" si="0"/>
        <v>Possum Master</v>
      </c>
      <c r="C30" s="1"/>
      <c r="D30" s="1"/>
      <c r="E30" s="1"/>
      <c r="F30" s="1"/>
      <c r="J30" t="str">
        <f>IF(COUNTIF($F$8:$F$91,"F")=0, "",COUNTIF($F$8:$F$91,"F"))</f>
        <v/>
      </c>
      <c r="L30">
        <v>9.1</v>
      </c>
      <c r="M30" t="s">
        <v>20</v>
      </c>
    </row>
    <row r="31" spans="1:13" x14ac:dyDescent="0.2">
      <c r="A31" t="s">
        <v>21</v>
      </c>
      <c r="B31" s="7" t="str">
        <f t="shared" si="0"/>
        <v>Pelifeed</v>
      </c>
      <c r="C31" s="1"/>
      <c r="D31" s="1"/>
      <c r="E31" s="1"/>
      <c r="F31" s="1"/>
      <c r="J31" t="str">
        <f>IF(COUNTIF($F$8:$F$91,"3")=0, "",COUNTIF($F$8:$F$91,"3"))</f>
        <v/>
      </c>
      <c r="L31">
        <v>10</v>
      </c>
      <c r="M31" t="s">
        <v>18</v>
      </c>
    </row>
    <row r="32" spans="1:13" x14ac:dyDescent="0.2">
      <c r="A32" t="s">
        <v>21</v>
      </c>
      <c r="B32" s="7" t="str">
        <f t="shared" si="0"/>
        <v>Possum Master</v>
      </c>
      <c r="C32" s="1"/>
      <c r="D32" s="1"/>
      <c r="E32" s="1"/>
      <c r="F32" s="1"/>
      <c r="J32" t="str">
        <f>IF(COUNTIF($F$8:$F$91,"5")=0, "",COUNTIF($F$8:$F$91,"5"))</f>
        <v/>
      </c>
      <c r="L32">
        <v>10.1</v>
      </c>
      <c r="M32" t="s">
        <v>20</v>
      </c>
    </row>
    <row r="33" spans="1:13" x14ac:dyDescent="0.2">
      <c r="A33" t="s">
        <v>21</v>
      </c>
      <c r="B33" s="7" t="str">
        <f t="shared" si="0"/>
        <v>DOC 200 Single</v>
      </c>
      <c r="C33" s="1"/>
      <c r="D33" s="1"/>
      <c r="E33" s="1"/>
      <c r="F33" s="1"/>
      <c r="J33" t="str">
        <f>IF(COUNTIF($F$8:$F$91,"8")=0, "",COUNTIF($F$8:$F$91,"8"))</f>
        <v/>
      </c>
      <c r="L33">
        <v>10.199999999999999</v>
      </c>
      <c r="M33" t="s">
        <v>25</v>
      </c>
    </row>
    <row r="34" spans="1:13" x14ac:dyDescent="0.2">
      <c r="A34" t="s">
        <v>16</v>
      </c>
      <c r="B34" s="7" t="str">
        <f t="shared" si="0"/>
        <v>Pelifeed</v>
      </c>
      <c r="C34" s="7"/>
      <c r="D34" s="7"/>
      <c r="E34" s="7"/>
      <c r="F34" s="1"/>
      <c r="J34" t="str">
        <f>IF(COUNTIF($F$8:$F$91,"1")=0, "",COUNTIF($F$8:$F$91,"1"))</f>
        <v/>
      </c>
      <c r="L34">
        <v>11</v>
      </c>
      <c r="M34" t="s">
        <v>18</v>
      </c>
    </row>
    <row r="35" spans="1:13" x14ac:dyDescent="0.2">
      <c r="A35" t="s">
        <v>16</v>
      </c>
      <c r="B35" s="7" t="str">
        <f t="shared" si="0"/>
        <v>Possum Master</v>
      </c>
      <c r="C35" s="1"/>
      <c r="D35" s="1"/>
      <c r="E35" s="1"/>
      <c r="F35" s="1"/>
      <c r="J35" t="str">
        <f>IF(COUNTIF($F$8:$F$91,"2")=0, "",COUNTIF($F$8:$F$91,"2"))</f>
        <v/>
      </c>
      <c r="L35">
        <v>11.1</v>
      </c>
      <c r="M35" t="s">
        <v>20</v>
      </c>
    </row>
    <row r="36" spans="1:13" x14ac:dyDescent="0.2">
      <c r="A36" t="s">
        <v>41</v>
      </c>
      <c r="B36" s="7" t="str">
        <f t="shared" si="0"/>
        <v>Pelifeed</v>
      </c>
      <c r="C36" s="1"/>
      <c r="D36" s="1"/>
      <c r="E36" s="1"/>
      <c r="F36" s="1"/>
      <c r="J36" t="str">
        <f>IF(COUNTIF($F$8:$F$91,"B")=0, "",COUNTIF($F$8:$F$91,"B"))</f>
        <v/>
      </c>
      <c r="K36" t="str">
        <f>IF(COUNTIF($B$27:$B$56,"B")=0, "",COUNTIF($B$27:$B$56,"B"))</f>
        <v/>
      </c>
      <c r="L36">
        <v>12</v>
      </c>
      <c r="M36" t="s">
        <v>18</v>
      </c>
    </row>
    <row r="37" spans="1:13" x14ac:dyDescent="0.2">
      <c r="A37" t="s">
        <v>41</v>
      </c>
      <c r="B37" s="7" t="str">
        <f t="shared" si="0"/>
        <v>Possum Master</v>
      </c>
      <c r="C37" s="1"/>
      <c r="D37" s="1"/>
      <c r="E37" s="1"/>
      <c r="F37" s="1"/>
      <c r="J37" t="str">
        <f>IF(COUNTIF($F$8:$F$91,"O")=0, "",COUNTIF($F$8:$F$91,"O"))</f>
        <v/>
      </c>
      <c r="K37" t="str">
        <f>IF(COUNTIF($B$27:$B$56,"O")=0, "",COUNTIF($B$27:$B$56,"O"))</f>
        <v/>
      </c>
      <c r="L37">
        <v>12.1</v>
      </c>
      <c r="M37" t="s">
        <v>20</v>
      </c>
    </row>
    <row r="38" spans="1:13" x14ac:dyDescent="0.2">
      <c r="A38" t="s">
        <v>44</v>
      </c>
      <c r="B38" s="7" t="str">
        <f t="shared" si="0"/>
        <v>Pelifeed</v>
      </c>
      <c r="C38" s="1"/>
      <c r="D38" s="1"/>
      <c r="E38" s="1"/>
      <c r="F38" s="1"/>
      <c r="L38">
        <v>13</v>
      </c>
      <c r="M38" t="s">
        <v>18</v>
      </c>
    </row>
    <row r="39" spans="1:13" x14ac:dyDescent="0.2">
      <c r="A39" t="s">
        <v>44</v>
      </c>
      <c r="B39" s="7" t="str">
        <f t="shared" si="0"/>
        <v>Possum Master</v>
      </c>
      <c r="C39" s="1"/>
      <c r="D39" s="1"/>
      <c r="E39" s="1"/>
      <c r="F39" s="1"/>
      <c r="K39" s="17"/>
      <c r="L39">
        <v>13.1</v>
      </c>
      <c r="M39" t="s">
        <v>20</v>
      </c>
    </row>
    <row r="40" spans="1:13" x14ac:dyDescent="0.2">
      <c r="A40" t="s">
        <v>44</v>
      </c>
      <c r="B40" s="7" t="str">
        <f t="shared" ref="B40:B56" si="1">IF(M40="A12", "Pelifeed", M40)</f>
        <v>DOC 200 Single</v>
      </c>
      <c r="C40" s="1"/>
      <c r="D40" s="1"/>
      <c r="E40" s="1"/>
      <c r="F40" s="1"/>
      <c r="L40">
        <v>13.2</v>
      </c>
      <c r="M40" t="s">
        <v>25</v>
      </c>
    </row>
    <row r="41" spans="1:13" x14ac:dyDescent="0.2">
      <c r="A41" t="s">
        <v>45</v>
      </c>
      <c r="B41" s="7" t="str">
        <f t="shared" si="1"/>
        <v>Pelifeed</v>
      </c>
      <c r="C41" s="1"/>
      <c r="D41" s="1"/>
      <c r="E41" s="1"/>
      <c r="F41" s="1"/>
      <c r="L41">
        <v>14</v>
      </c>
      <c r="M41" t="s">
        <v>18</v>
      </c>
    </row>
    <row r="42" spans="1:13" x14ac:dyDescent="0.2">
      <c r="A42" t="s">
        <v>45</v>
      </c>
      <c r="B42" s="7" t="str">
        <f t="shared" si="1"/>
        <v>Possum Master</v>
      </c>
      <c r="C42" s="1"/>
      <c r="D42" s="1"/>
      <c r="E42" s="1"/>
      <c r="F42" s="1"/>
      <c r="L42">
        <v>14.1</v>
      </c>
      <c r="M42" t="s">
        <v>20</v>
      </c>
    </row>
    <row r="43" spans="1:13" x14ac:dyDescent="0.2">
      <c r="A43" t="s">
        <v>46</v>
      </c>
      <c r="B43" s="7" t="str">
        <f t="shared" si="1"/>
        <v>Pelifeed</v>
      </c>
      <c r="C43" s="1"/>
      <c r="D43" s="1"/>
      <c r="E43" s="1"/>
      <c r="F43" s="1"/>
      <c r="L43">
        <v>15</v>
      </c>
      <c r="M43" t="s">
        <v>18</v>
      </c>
    </row>
    <row r="44" spans="1:13" x14ac:dyDescent="0.2">
      <c r="A44" t="s">
        <v>46</v>
      </c>
      <c r="B44" s="7" t="str">
        <f t="shared" si="1"/>
        <v>Possum Master</v>
      </c>
      <c r="C44" s="1"/>
      <c r="D44" s="1"/>
      <c r="E44" s="1"/>
      <c r="F44" s="1"/>
      <c r="L44">
        <v>15.1</v>
      </c>
      <c r="M44" t="s">
        <v>20</v>
      </c>
    </row>
    <row r="45" spans="1:13" x14ac:dyDescent="0.2">
      <c r="A45" t="s">
        <v>46</v>
      </c>
      <c r="B45" s="7" t="str">
        <f t="shared" si="1"/>
        <v>DOC 200 Single</v>
      </c>
      <c r="C45" s="1"/>
      <c r="D45" s="1"/>
      <c r="E45" s="1"/>
      <c r="F45" s="1"/>
      <c r="L45">
        <v>15.2</v>
      </c>
      <c r="M45" t="s">
        <v>25</v>
      </c>
    </row>
    <row r="46" spans="1:13" x14ac:dyDescent="0.2">
      <c r="A46" t="s">
        <v>47</v>
      </c>
      <c r="B46" s="7" t="str">
        <f t="shared" si="1"/>
        <v>Pelifeed</v>
      </c>
      <c r="C46" s="1"/>
      <c r="D46" s="1"/>
      <c r="E46" s="1"/>
      <c r="F46" s="1"/>
      <c r="L46">
        <v>16</v>
      </c>
      <c r="M46" t="s">
        <v>18</v>
      </c>
    </row>
    <row r="47" spans="1:13" x14ac:dyDescent="0.2">
      <c r="A47" t="s">
        <v>47</v>
      </c>
      <c r="B47" s="7" t="str">
        <f t="shared" si="1"/>
        <v>Possum Master</v>
      </c>
      <c r="C47" s="1"/>
      <c r="D47" s="1"/>
      <c r="E47" s="1"/>
      <c r="F47" s="1"/>
      <c r="L47">
        <v>16.100000000000001</v>
      </c>
      <c r="M47" t="s">
        <v>20</v>
      </c>
    </row>
    <row r="48" spans="1:13" x14ac:dyDescent="0.2">
      <c r="A48" t="s">
        <v>48</v>
      </c>
      <c r="B48" s="7" t="str">
        <f t="shared" si="1"/>
        <v>Pelifeed</v>
      </c>
      <c r="C48" s="1"/>
      <c r="D48" s="1"/>
      <c r="E48" s="1"/>
      <c r="F48" s="1"/>
      <c r="L48">
        <v>17</v>
      </c>
      <c r="M48" t="s">
        <v>18</v>
      </c>
    </row>
    <row r="49" spans="1:13" x14ac:dyDescent="0.2">
      <c r="A49" t="s">
        <v>48</v>
      </c>
      <c r="B49" s="7" t="str">
        <f t="shared" si="1"/>
        <v>Possum Master</v>
      </c>
      <c r="C49" s="1"/>
      <c r="D49" s="1"/>
      <c r="E49" s="1"/>
      <c r="F49" s="1"/>
      <c r="L49">
        <v>17.100000000000001</v>
      </c>
      <c r="M49" t="s">
        <v>20</v>
      </c>
    </row>
    <row r="50" spans="1:13" x14ac:dyDescent="0.2">
      <c r="A50" t="s">
        <v>48</v>
      </c>
      <c r="B50" s="7" t="str">
        <f t="shared" si="1"/>
        <v>DOC 200 Single</v>
      </c>
      <c r="C50" s="1"/>
      <c r="D50" s="1"/>
      <c r="E50" s="1"/>
      <c r="F50" s="1"/>
      <c r="L50">
        <v>17.2</v>
      </c>
      <c r="M50" t="s">
        <v>25</v>
      </c>
    </row>
    <row r="51" spans="1:13" x14ac:dyDescent="0.2">
      <c r="A51" t="s">
        <v>48</v>
      </c>
      <c r="B51" s="7" t="str">
        <f t="shared" si="1"/>
        <v>Steve Allan SA2</v>
      </c>
      <c r="C51" s="1"/>
      <c r="D51" s="1"/>
      <c r="E51" s="1"/>
      <c r="F51" s="1"/>
      <c r="L51">
        <v>17.5</v>
      </c>
      <c r="M51" t="s">
        <v>56</v>
      </c>
    </row>
    <row r="52" spans="1:13" x14ac:dyDescent="0.2">
      <c r="A52" t="s">
        <v>54</v>
      </c>
      <c r="B52" s="7" t="str">
        <f t="shared" si="1"/>
        <v>Pelifeed</v>
      </c>
      <c r="L52">
        <v>18</v>
      </c>
      <c r="M52" t="s">
        <v>18</v>
      </c>
    </row>
    <row r="53" spans="1:13" x14ac:dyDescent="0.2">
      <c r="A53" t="s">
        <v>54</v>
      </c>
      <c r="B53" s="7" t="str">
        <f t="shared" si="1"/>
        <v>Possum Master</v>
      </c>
      <c r="L53">
        <v>18.100000000000001</v>
      </c>
      <c r="M53" t="s">
        <v>20</v>
      </c>
    </row>
    <row r="54" spans="1:13" x14ac:dyDescent="0.2">
      <c r="A54" t="s">
        <v>55</v>
      </c>
      <c r="B54" s="7" t="str">
        <f t="shared" si="1"/>
        <v>Pelifeed</v>
      </c>
      <c r="L54">
        <v>19</v>
      </c>
      <c r="M54" t="s">
        <v>18</v>
      </c>
    </row>
    <row r="55" spans="1:13" x14ac:dyDescent="0.2">
      <c r="A55" t="s">
        <v>55</v>
      </c>
      <c r="B55" s="7" t="str">
        <f t="shared" si="1"/>
        <v>Possum Master</v>
      </c>
      <c r="L55">
        <v>19.100000000000001</v>
      </c>
      <c r="M55" t="s">
        <v>20</v>
      </c>
    </row>
    <row r="56" spans="1:13" x14ac:dyDescent="0.2">
      <c r="A56" t="s">
        <v>55</v>
      </c>
      <c r="B56" s="7" t="str">
        <f t="shared" si="1"/>
        <v>DOC 200 Single</v>
      </c>
      <c r="L56">
        <v>19.2</v>
      </c>
      <c r="M56" t="s">
        <v>25</v>
      </c>
    </row>
  </sheetData>
  <sortState xmlns:xlrd2="http://schemas.microsoft.com/office/spreadsheetml/2017/richdata2" ref="A8:M56">
    <sortCondition ref="L8:L56"/>
  </sortState>
  <mergeCells count="1">
    <mergeCell ref="C6:D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Terry Webb</dc:creator>
  <dc:description/>
  <cp:lastModifiedBy>Terry Webb</cp:lastModifiedBy>
  <cp:revision>20</cp:revision>
  <dcterms:created xsi:type="dcterms:W3CDTF">2018-01-10T15:02:44Z</dcterms:created>
  <dcterms:modified xsi:type="dcterms:W3CDTF">2021-11-04T21:42:35Z</dcterms:modified>
  <dc:language>en-NZ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