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a233a2a870e6a6/Harvard/GOV 50/gov50-final-project/"/>
    </mc:Choice>
  </mc:AlternateContent>
  <xr:revisionPtr revIDLastSave="265" documentId="8_{818D4782-7CEA-4104-8F1C-605572351888}" xr6:coauthVersionLast="47" xr6:coauthVersionMax="47" xr10:uidLastSave="{8647567A-C07F-42E5-8E21-B5545EFC2090}"/>
  <bookViews>
    <workbookView xWindow="-108" yWindow="-108" windowWidth="23256" windowHeight="12456" xr2:uid="{071FDCDA-CFBC-4F66-8164-EBDD9D92796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J15" i="2"/>
  <c r="G15" i="2"/>
  <c r="H15" i="2"/>
  <c r="J14" i="2"/>
  <c r="G14" i="2"/>
  <c r="H14" i="2"/>
  <c r="J13" i="2"/>
  <c r="G13" i="2"/>
  <c r="H13" i="2"/>
  <c r="J12" i="2"/>
  <c r="G12" i="2"/>
  <c r="H12" i="2"/>
  <c r="J11" i="2"/>
  <c r="G11" i="2"/>
  <c r="H11" i="2"/>
  <c r="J10" i="2"/>
  <c r="G10" i="2"/>
  <c r="H10" i="2"/>
  <c r="J9" i="2"/>
  <c r="G9" i="2"/>
  <c r="H9" i="2"/>
  <c r="J8" i="2"/>
  <c r="G8" i="2"/>
  <c r="H8" i="2"/>
  <c r="J7" i="2"/>
  <c r="G7" i="2"/>
  <c r="J6" i="2"/>
  <c r="G6" i="2"/>
  <c r="J5" i="2"/>
  <c r="G5" i="2"/>
  <c r="J4" i="2"/>
  <c r="G4" i="2"/>
  <c r="J3" i="2"/>
  <c r="G3" i="2"/>
  <c r="G2" i="2"/>
  <c r="J2" i="2"/>
</calcChain>
</file>

<file path=xl/sharedStrings.xml><?xml version="1.0" encoding="utf-8"?>
<sst xmlns="http://schemas.openxmlformats.org/spreadsheetml/2006/main" count="11" uniqueCount="11">
  <si>
    <t>Year</t>
  </si>
  <si>
    <t>% of General Fund</t>
  </si>
  <si>
    <t>nc_budget</t>
  </si>
  <si>
    <t>students</t>
  </si>
  <si>
    <t>perpupil</t>
  </si>
  <si>
    <t>teachers</t>
  </si>
  <si>
    <t>avg_salary</t>
  </si>
  <si>
    <t>start_salary</t>
  </si>
  <si>
    <t>reg_school</t>
  </si>
  <si>
    <t>char_school</t>
  </si>
  <si>
    <t>grad_rate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</si>
</sst>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General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5" fontId="5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4">
    <cellStyle name="Comma 2" xfId="4" xr:uid="{8962E4B0-2CBA-49EC-BF5A-E74A5E1E10DE}"/>
    <cellStyle name="Currency" xfId="1" builtinId="4"/>
    <cellStyle name="Currency 2" xfId="5" xr:uid="{356FF8B9-F016-4A84-92F4-E57E63EF5049}"/>
    <cellStyle name="Normal" xfId="0" builtinId="0"/>
    <cellStyle name="Normal 2" xfId="6" xr:uid="{706A8CD8-F45D-42B1-BCF6-95A3C6E09853}"/>
    <cellStyle name="Normal 2 2" xfId="9" xr:uid="{CF709FCF-2851-4691-B706-86B0833A52BD}"/>
    <cellStyle name="Normal 2 3" xfId="10" xr:uid="{905DDFE7-E773-4B6D-8479-19028D317136}"/>
    <cellStyle name="Normal 2 4" xfId="12" xr:uid="{4413E87B-32BB-4D23-B278-199BD05A5C28}"/>
    <cellStyle name="Normal 3" xfId="8" xr:uid="{2A2D901A-5895-4D91-93E1-ECBCB3C56472}"/>
    <cellStyle name="Normal 4" xfId="11" xr:uid="{88D8EC6D-4779-4DCC-A802-BBA97943D39B}"/>
    <cellStyle name="Normal 5" xfId="3" xr:uid="{71F5302F-A8EA-4408-8D3C-FFAFB985A435}"/>
    <cellStyle name="Percent" xfId="2" builtinId="5"/>
    <cellStyle name="Percent 2" xfId="13" xr:uid="{19ADFC96-0041-4831-9008-CF5DF05A6CAA}"/>
    <cellStyle name="Percent 3" xfId="7" xr:uid="{1BB76228-FADA-4D7C-B6BA-2F919A9B4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DCAB-0706-41D7-8D24-438A67FA576E}">
  <dimension ref="A1:K21"/>
  <sheetViews>
    <sheetView tabSelected="1" zoomScale="85" zoomScaleNormal="85" workbookViewId="0">
      <selection activeCell="F21" sqref="F21"/>
    </sheetView>
  </sheetViews>
  <sheetFormatPr defaultRowHeight="14.4" x14ac:dyDescent="0.3"/>
  <cols>
    <col min="1" max="1" width="9.6640625" style="1" bestFit="1" customWidth="1"/>
    <col min="2" max="2" width="18.21875" style="4" bestFit="1" customWidth="1"/>
    <col min="3" max="3" width="15.88671875" style="2" bestFit="1" customWidth="1"/>
    <col min="4" max="4" width="11.5546875" style="3" bestFit="1" customWidth="1"/>
    <col min="5" max="6" width="11.5546875" style="3" customWidth="1"/>
    <col min="7" max="7" width="10.109375" style="5" bestFit="1" customWidth="1"/>
    <col min="8" max="8" width="12.88671875" style="3" bestFit="1" customWidth="1"/>
    <col min="9" max="9" width="12.88671875" style="5" bestFit="1" customWidth="1"/>
    <col min="10" max="10" width="12.5546875" style="5" bestFit="1" customWidth="1"/>
    <col min="11" max="16384" width="8.88671875" style="1"/>
  </cols>
  <sheetData>
    <row r="1" spans="1:11" x14ac:dyDescent="0.3">
      <c r="A1" s="1" t="s">
        <v>0</v>
      </c>
      <c r="B1" s="4" t="s">
        <v>2</v>
      </c>
      <c r="C1" s="2" t="s">
        <v>1</v>
      </c>
      <c r="D1" s="3" t="s">
        <v>3</v>
      </c>
      <c r="E1" s="3" t="s">
        <v>8</v>
      </c>
      <c r="F1" s="3" t="s">
        <v>9</v>
      </c>
      <c r="G1" s="5" t="s">
        <v>4</v>
      </c>
      <c r="H1" s="3" t="s">
        <v>5</v>
      </c>
      <c r="I1" s="5" t="s">
        <v>6</v>
      </c>
      <c r="J1" s="5" t="s">
        <v>7</v>
      </c>
      <c r="K1" s="1" t="s">
        <v>10</v>
      </c>
    </row>
    <row r="2" spans="1:11" x14ac:dyDescent="0.3">
      <c r="A2" s="1">
        <v>2023</v>
      </c>
      <c r="B2" s="4">
        <v>11900677324</v>
      </c>
      <c r="C2" s="2">
        <v>0.40899999999999997</v>
      </c>
      <c r="D2" s="3">
        <v>1548758</v>
      </c>
      <c r="E2" s="3">
        <v>2484</v>
      </c>
      <c r="F2" s="3">
        <v>206</v>
      </c>
      <c r="G2" s="5">
        <f t="shared" ref="G2:G21" si="0">B2/D2</f>
        <v>7684.0134636915518</v>
      </c>
      <c r="H2" s="3">
        <v>101808</v>
      </c>
      <c r="I2" s="5">
        <v>57805</v>
      </c>
      <c r="J2" s="5">
        <f>3706*10</f>
        <v>37060</v>
      </c>
      <c r="K2" s="2">
        <v>0.86499999999999999</v>
      </c>
    </row>
    <row r="3" spans="1:11" x14ac:dyDescent="0.3">
      <c r="A3" s="1">
        <v>2022</v>
      </c>
      <c r="B3" s="4">
        <v>11201127858</v>
      </c>
      <c r="C3" s="2">
        <v>0.40799999999999997</v>
      </c>
      <c r="D3" s="3">
        <v>1553632</v>
      </c>
      <c r="E3" s="3">
        <v>2486</v>
      </c>
      <c r="F3" s="3">
        <v>204</v>
      </c>
      <c r="G3" s="5">
        <f t="shared" si="0"/>
        <v>7209.6402867603138</v>
      </c>
      <c r="H3" s="3">
        <v>101764</v>
      </c>
      <c r="I3" s="5">
        <v>55905</v>
      </c>
      <c r="J3" s="5">
        <f>3553*10</f>
        <v>35530</v>
      </c>
      <c r="K3" s="2">
        <v>0.86199999999999999</v>
      </c>
    </row>
    <row r="4" spans="1:11" x14ac:dyDescent="0.3">
      <c r="A4" s="1">
        <v>2021</v>
      </c>
      <c r="B4" s="4">
        <v>10643521223</v>
      </c>
      <c r="C4" s="2">
        <v>0.41099999999999998</v>
      </c>
      <c r="D4" s="3">
        <v>1560710</v>
      </c>
      <c r="E4" s="3">
        <v>2456</v>
      </c>
      <c r="F4" s="3">
        <v>200</v>
      </c>
      <c r="G4" s="5">
        <f t="shared" si="0"/>
        <v>6819.66619230991</v>
      </c>
      <c r="H4" s="3">
        <v>101397</v>
      </c>
      <c r="I4" s="5">
        <v>54517</v>
      </c>
      <c r="J4" s="5">
        <f>3509*10</f>
        <v>35090</v>
      </c>
      <c r="K4" s="2">
        <v>0.87</v>
      </c>
    </row>
    <row r="5" spans="1:11" x14ac:dyDescent="0.3">
      <c r="A5" s="1">
        <v>2020</v>
      </c>
      <c r="B5" s="4">
        <v>10367586225</v>
      </c>
      <c r="C5" s="2">
        <v>0.39500000000000002</v>
      </c>
      <c r="D5" s="3">
        <v>1555384</v>
      </c>
      <c r="E5" s="3">
        <v>2451</v>
      </c>
      <c r="F5" s="3">
        <v>196</v>
      </c>
      <c r="G5" s="5">
        <f t="shared" si="0"/>
        <v>6665.6119807070154</v>
      </c>
      <c r="H5" s="3">
        <v>101446</v>
      </c>
      <c r="I5" s="5">
        <v>54150</v>
      </c>
      <c r="J5" s="5">
        <f>3510*10</f>
        <v>35100</v>
      </c>
      <c r="K5" s="2">
        <v>0.876</v>
      </c>
    </row>
    <row r="6" spans="1:11" x14ac:dyDescent="0.3">
      <c r="A6" s="1">
        <v>2019</v>
      </c>
      <c r="B6" s="4">
        <v>10192929854</v>
      </c>
      <c r="C6" s="2">
        <v>0.39500000000000002</v>
      </c>
      <c r="D6" s="3">
        <v>1556141</v>
      </c>
      <c r="E6" s="3">
        <v>2455</v>
      </c>
      <c r="F6" s="3">
        <v>184</v>
      </c>
      <c r="G6" s="5">
        <f t="shared" si="0"/>
        <v>6550.1325741047885</v>
      </c>
      <c r="H6" s="3">
        <v>100350</v>
      </c>
      <c r="I6" s="5">
        <v>53940</v>
      </c>
      <c r="J6" s="5">
        <f>3516*10</f>
        <v>35160</v>
      </c>
      <c r="K6" s="2">
        <v>0.86499999999999999</v>
      </c>
    </row>
    <row r="7" spans="1:11" x14ac:dyDescent="0.3">
      <c r="A7" s="1">
        <v>2018</v>
      </c>
      <c r="B7" s="4">
        <v>9598853095</v>
      </c>
      <c r="C7" s="2">
        <v>0.39</v>
      </c>
      <c r="D7" s="3">
        <v>1552638</v>
      </c>
      <c r="E7" s="3">
        <v>2461</v>
      </c>
      <c r="F7" s="3">
        <v>173</v>
      </c>
      <c r="G7" s="5">
        <f t="shared" si="0"/>
        <v>6182.286595458826</v>
      </c>
      <c r="H7" s="3">
        <v>100475</v>
      </c>
      <c r="I7" s="5">
        <v>51214</v>
      </c>
      <c r="J7" s="5">
        <f>3519*10</f>
        <v>35190</v>
      </c>
      <c r="K7" s="2">
        <v>0.86299999999999999</v>
      </c>
    </row>
    <row r="8" spans="1:11" x14ac:dyDescent="0.3">
      <c r="A8" s="1">
        <v>2017</v>
      </c>
      <c r="B8" s="4">
        <v>9247297938</v>
      </c>
      <c r="C8" s="2">
        <v>0.38700000000000001</v>
      </c>
      <c r="D8" s="3">
        <v>1543518</v>
      </c>
      <c r="E8" s="3">
        <v>2446</v>
      </c>
      <c r="F8" s="3">
        <v>167</v>
      </c>
      <c r="G8" s="5">
        <f t="shared" si="0"/>
        <v>5991.052866244514</v>
      </c>
      <c r="H8" s="3">
        <f>94304+5708</f>
        <v>100012</v>
      </c>
      <c r="I8" s="5">
        <v>49970</v>
      </c>
      <c r="J8" s="5">
        <f>3529*10</f>
        <v>35290</v>
      </c>
      <c r="K8" s="2">
        <v>0.86499999999999999</v>
      </c>
    </row>
    <row r="9" spans="1:11" x14ac:dyDescent="0.3">
      <c r="A9" s="1">
        <v>2016</v>
      </c>
      <c r="B9" s="4">
        <v>8954700597</v>
      </c>
      <c r="C9" s="2">
        <v>0.38800000000000001</v>
      </c>
      <c r="D9" s="3">
        <v>1537643</v>
      </c>
      <c r="E9" s="3">
        <v>2434</v>
      </c>
      <c r="F9" s="3">
        <v>159</v>
      </c>
      <c r="G9" s="5">
        <f t="shared" si="0"/>
        <v>5823.6538630878558</v>
      </c>
      <c r="H9" s="3">
        <f>94421+4978</f>
        <v>99399</v>
      </c>
      <c r="I9" s="5">
        <v>47941</v>
      </c>
      <c r="J9" s="5">
        <f>3531*10</f>
        <v>35310</v>
      </c>
      <c r="K9" s="2">
        <v>0.85899999999999999</v>
      </c>
    </row>
    <row r="10" spans="1:11" x14ac:dyDescent="0.3">
      <c r="A10" s="1">
        <v>2015</v>
      </c>
      <c r="B10" s="4">
        <v>9088548054</v>
      </c>
      <c r="C10" s="2">
        <v>0.378</v>
      </c>
      <c r="D10" s="3">
        <v>1520305</v>
      </c>
      <c r="E10" s="3">
        <v>2434</v>
      </c>
      <c r="F10" s="3">
        <v>148</v>
      </c>
      <c r="G10" s="5">
        <f t="shared" si="0"/>
        <v>5978.1083756219969</v>
      </c>
      <c r="H10" s="3">
        <f>94566+4409</f>
        <v>98975</v>
      </c>
      <c r="I10" s="5">
        <v>47792</v>
      </c>
      <c r="J10" s="5">
        <f>3341*10</f>
        <v>33410</v>
      </c>
      <c r="K10" s="2">
        <v>0.85599999999999998</v>
      </c>
    </row>
    <row r="11" spans="1:11" x14ac:dyDescent="0.3">
      <c r="A11" s="1">
        <v>2014</v>
      </c>
      <c r="B11" s="4">
        <v>8283957538</v>
      </c>
      <c r="C11" s="2">
        <v>0.373</v>
      </c>
      <c r="D11" s="3">
        <v>1509985</v>
      </c>
      <c r="E11" s="3">
        <v>2436</v>
      </c>
      <c r="F11" s="3">
        <v>127</v>
      </c>
      <c r="G11" s="5">
        <f t="shared" si="0"/>
        <v>5486.1190925737674</v>
      </c>
      <c r="H11" s="3">
        <f>95116+3734</f>
        <v>98850</v>
      </c>
      <c r="I11" s="5">
        <v>44990</v>
      </c>
      <c r="J11" s="5">
        <f>3138*10</f>
        <v>31380</v>
      </c>
      <c r="K11" s="2">
        <v>0.83899999999999997</v>
      </c>
    </row>
    <row r="12" spans="1:11" x14ac:dyDescent="0.3">
      <c r="A12" s="1">
        <v>2013</v>
      </c>
      <c r="B12" s="4">
        <v>8167270359</v>
      </c>
      <c r="C12" s="2">
        <v>0.373</v>
      </c>
      <c r="D12" s="3">
        <v>1492793</v>
      </c>
      <c r="E12" s="3">
        <v>2418</v>
      </c>
      <c r="F12" s="3">
        <v>107</v>
      </c>
      <c r="G12" s="5">
        <f t="shared" si="0"/>
        <v>5471.1338805849173</v>
      </c>
      <c r="H12" s="3">
        <f>95146+3203</f>
        <v>98349</v>
      </c>
      <c r="I12" s="5">
        <v>45737</v>
      </c>
      <c r="J12" s="5">
        <f>3134*10</f>
        <v>31340</v>
      </c>
      <c r="K12" s="2">
        <v>0.82499999999999996</v>
      </c>
    </row>
    <row r="13" spans="1:11" x14ac:dyDescent="0.3">
      <c r="A13" s="1">
        <v>2012</v>
      </c>
      <c r="B13" s="4">
        <v>7915699556</v>
      </c>
      <c r="C13" s="2">
        <v>0.38500000000000001</v>
      </c>
      <c r="D13" s="3">
        <v>1480991</v>
      </c>
      <c r="E13" s="3">
        <v>2412</v>
      </c>
      <c r="F13" s="3">
        <v>100</v>
      </c>
      <c r="G13" s="5">
        <f t="shared" si="0"/>
        <v>5344.8667520599383</v>
      </c>
      <c r="H13" s="3">
        <f>93964+3028</f>
        <v>96992</v>
      </c>
      <c r="I13" s="5">
        <v>45933</v>
      </c>
      <c r="J13" s="5">
        <f>3090*10</f>
        <v>30900</v>
      </c>
      <c r="K13" s="2">
        <v>0.80400000000000005</v>
      </c>
    </row>
    <row r="14" spans="1:11" x14ac:dyDescent="0.3">
      <c r="A14" s="1">
        <v>2011</v>
      </c>
      <c r="B14" s="4">
        <v>7564900922</v>
      </c>
      <c r="C14" s="2">
        <v>0.376</v>
      </c>
      <c r="D14" s="3">
        <v>1475668</v>
      </c>
      <c r="E14" s="3">
        <v>2425</v>
      </c>
      <c r="F14" s="3">
        <v>99</v>
      </c>
      <c r="G14" s="5">
        <f t="shared" si="0"/>
        <v>5126.4247256157887</v>
      </c>
      <c r="H14" s="3">
        <f>94879+2754</f>
        <v>97633</v>
      </c>
      <c r="I14" s="5">
        <v>46700</v>
      </c>
      <c r="J14" s="5">
        <f>3084*10</f>
        <v>30840</v>
      </c>
      <c r="K14" s="2">
        <v>0.77900000000000003</v>
      </c>
    </row>
    <row r="15" spans="1:11" x14ac:dyDescent="0.3">
      <c r="A15" s="1">
        <v>2010</v>
      </c>
      <c r="B15" s="4">
        <v>7645756037</v>
      </c>
      <c r="C15" s="2">
        <v>0.35</v>
      </c>
      <c r="D15" s="3">
        <v>1464914</v>
      </c>
      <c r="E15" s="3">
        <v>2422</v>
      </c>
      <c r="F15" s="3">
        <v>96</v>
      </c>
      <c r="G15" s="5">
        <f t="shared" si="0"/>
        <v>5219.2524864940879</v>
      </c>
      <c r="H15" s="3">
        <f>95377+2512</f>
        <v>97889</v>
      </c>
      <c r="I15" s="5">
        <v>46850</v>
      </c>
      <c r="J15" s="5">
        <f>3043*10</f>
        <v>30430</v>
      </c>
      <c r="K15" s="2">
        <v>0.74199999999999999</v>
      </c>
    </row>
    <row r="16" spans="1:11" x14ac:dyDescent="0.3">
      <c r="A16" s="1">
        <v>2009</v>
      </c>
      <c r="B16" s="4">
        <v>8515669028</v>
      </c>
      <c r="C16" s="2">
        <v>0.38400000000000001</v>
      </c>
      <c r="D16" s="3">
        <v>1476566</v>
      </c>
      <c r="E16" s="3">
        <v>2435</v>
      </c>
      <c r="F16" s="3">
        <v>97</v>
      </c>
      <c r="G16" s="5">
        <f t="shared" si="0"/>
        <v>5767.2119146722871</v>
      </c>
      <c r="H16" s="3">
        <v>99098</v>
      </c>
      <c r="I16" s="5">
        <v>48454</v>
      </c>
      <c r="J16" s="5">
        <v>30430</v>
      </c>
      <c r="K16" s="2">
        <v>0.71799999999999997</v>
      </c>
    </row>
    <row r="17" spans="1:11" x14ac:dyDescent="0.3">
      <c r="A17" s="1">
        <v>2008</v>
      </c>
      <c r="B17" s="4">
        <v>8161716210</v>
      </c>
      <c r="C17" s="2">
        <v>0.373</v>
      </c>
      <c r="D17" s="3">
        <v>1461740</v>
      </c>
      <c r="E17" s="3">
        <v>2353</v>
      </c>
      <c r="F17" s="3">
        <v>98</v>
      </c>
      <c r="G17" s="5">
        <f t="shared" si="0"/>
        <v>5583.562199844022</v>
      </c>
      <c r="H17" s="3">
        <v>97676</v>
      </c>
      <c r="I17" s="5">
        <v>47633</v>
      </c>
      <c r="J17" s="5">
        <v>29750</v>
      </c>
      <c r="K17" s="2">
        <v>0.70299999999999996</v>
      </c>
    </row>
    <row r="18" spans="1:11" x14ac:dyDescent="0.3">
      <c r="A18" s="1">
        <v>2007</v>
      </c>
      <c r="B18" s="4">
        <v>7606752861</v>
      </c>
      <c r="C18" s="2">
        <v>0.39700000000000002</v>
      </c>
      <c r="D18" s="3">
        <v>1434625</v>
      </c>
      <c r="E18" s="3">
        <v>2337</v>
      </c>
      <c r="F18" s="3">
        <v>93</v>
      </c>
      <c r="G18" s="5">
        <f t="shared" si="0"/>
        <v>5302.2586815369868</v>
      </c>
      <c r="H18" s="3">
        <v>95542</v>
      </c>
      <c r="I18" s="5">
        <v>46137</v>
      </c>
      <c r="J18" s="5">
        <v>28510</v>
      </c>
      <c r="K18" s="2">
        <v>0.68600000000000005</v>
      </c>
    </row>
    <row r="19" spans="1:11" x14ac:dyDescent="0.3">
      <c r="A19" s="1">
        <v>2006</v>
      </c>
      <c r="B19" s="4">
        <v>6859651544</v>
      </c>
      <c r="C19" s="2">
        <v>0.39900000000000002</v>
      </c>
      <c r="D19" s="3">
        <v>1398226</v>
      </c>
      <c r="E19" s="3">
        <v>2318</v>
      </c>
      <c r="F19" s="3">
        <v>96</v>
      </c>
      <c r="G19" s="5">
        <f t="shared" si="0"/>
        <v>4905.9676647408933</v>
      </c>
      <c r="H19" s="3">
        <v>94129</v>
      </c>
      <c r="I19" s="5">
        <v>43922</v>
      </c>
      <c r="J19" s="5">
        <v>26260</v>
      </c>
      <c r="K19" s="2">
        <v>0.71799999999999997</v>
      </c>
    </row>
    <row r="20" spans="1:11" x14ac:dyDescent="0.3">
      <c r="A20" s="1">
        <v>2005</v>
      </c>
      <c r="B20" s="4">
        <v>6519470722</v>
      </c>
      <c r="C20" s="2">
        <v>0.40960000000000002</v>
      </c>
      <c r="D20" s="3">
        <v>1370253</v>
      </c>
      <c r="E20" s="3">
        <v>2189</v>
      </c>
      <c r="F20" s="3">
        <v>97</v>
      </c>
      <c r="G20" s="5">
        <f t="shared" si="0"/>
        <v>4757.8591121493619</v>
      </c>
      <c r="H20" s="3">
        <v>90657</v>
      </c>
      <c r="I20" s="5">
        <v>43343</v>
      </c>
      <c r="J20" s="5">
        <v>25420</v>
      </c>
      <c r="K20" s="2">
        <v>0.72599999999999998</v>
      </c>
    </row>
    <row r="21" spans="1:11" x14ac:dyDescent="0.3">
      <c r="A21" s="1">
        <v>2004</v>
      </c>
      <c r="B21" s="4">
        <v>6130243251</v>
      </c>
      <c r="C21" s="2">
        <v>0.40600000000000003</v>
      </c>
      <c r="D21" s="3">
        <v>1342806</v>
      </c>
      <c r="E21" s="3">
        <v>2164</v>
      </c>
      <c r="F21" s="3">
        <v>93</v>
      </c>
      <c r="G21" s="5">
        <f t="shared" si="0"/>
        <v>4565.2486293626926</v>
      </c>
      <c r="H21" s="3">
        <v>87947</v>
      </c>
      <c r="I21" s="5">
        <v>43211</v>
      </c>
      <c r="J21" s="5">
        <v>25250</v>
      </c>
      <c r="K21" s="2">
        <v>0.71399999999999997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zonneveld</dc:creator>
  <cp:lastModifiedBy>andrew zonneveld</cp:lastModifiedBy>
  <dcterms:created xsi:type="dcterms:W3CDTF">2023-10-23T14:49:06Z</dcterms:created>
  <dcterms:modified xsi:type="dcterms:W3CDTF">2023-11-13T15:15:37Z</dcterms:modified>
</cp:coreProperties>
</file>