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enovo\Dropbox\Jobs\MY PROJECTS\"/>
    </mc:Choice>
  </mc:AlternateContent>
  <xr:revisionPtr revIDLastSave="0" documentId="13_ncr:1_{3EF65C5D-1283-454D-9431-0363803E37CA}" xr6:coauthVersionLast="46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V Semester" sheetId="2" r:id="rId1"/>
    <sheet name="Forschungspraktikum" sheetId="4" r:id="rId2"/>
    <sheet name="VI Semester" sheetId="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B16" i="3"/>
  <c r="B15" i="3"/>
  <c r="B3" i="3" l="1"/>
  <c r="B4" i="3"/>
  <c r="B5" i="3"/>
  <c r="B6" i="3"/>
  <c r="B7" i="3"/>
  <c r="B8" i="3"/>
  <c r="B9" i="3"/>
  <c r="B10" i="3"/>
  <c r="B11" i="3"/>
  <c r="B12" i="3"/>
  <c r="B13" i="3"/>
  <c r="B14" i="3"/>
  <c r="N4" i="3" l="1"/>
  <c r="T29" i="3" l="1"/>
  <c r="Q29" i="3"/>
  <c r="G29" i="3"/>
  <c r="J29" i="3"/>
  <c r="N29" i="3"/>
  <c r="B7" i="4"/>
  <c r="C31" i="3"/>
  <c r="W28" i="3"/>
  <c r="Q28" i="3"/>
  <c r="J28" i="3"/>
  <c r="E24" i="2"/>
  <c r="B23" i="2"/>
  <c r="B22" i="2"/>
  <c r="B21" i="2"/>
  <c r="B20" i="2"/>
  <c r="B3" i="4"/>
  <c r="K21" i="2"/>
  <c r="F20" i="2"/>
  <c r="B19" i="2"/>
  <c r="J14" i="2"/>
  <c r="G19" i="2"/>
  <c r="V14" i="2" s="1"/>
  <c r="C19" i="2"/>
  <c r="P14" i="2" s="1"/>
  <c r="D10" i="2"/>
  <c r="D19" i="2" s="1"/>
  <c r="M14" i="2" s="1"/>
  <c r="K20" i="2"/>
  <c r="K19" i="2"/>
  <c r="K18" i="2"/>
  <c r="K17" i="2"/>
  <c r="C28" i="3" l="1"/>
  <c r="C29" i="3" s="1"/>
  <c r="G9" i="4"/>
  <c r="G10" i="4" s="1"/>
  <c r="K7" i="2"/>
  <c r="K8" i="2" s="1"/>
</calcChain>
</file>

<file path=xl/sharedStrings.xml><?xml version="1.0" encoding="utf-8"?>
<sst xmlns="http://schemas.openxmlformats.org/spreadsheetml/2006/main" count="69" uniqueCount="53">
  <si>
    <t>100 h</t>
  </si>
  <si>
    <t>150 h</t>
  </si>
  <si>
    <t>Theorie:</t>
  </si>
  <si>
    <t>USED:</t>
  </si>
  <si>
    <t>V Semester</t>
  </si>
  <si>
    <t>Date</t>
  </si>
  <si>
    <t>Time, h</t>
  </si>
  <si>
    <t>Started studying:</t>
  </si>
  <si>
    <t>Last logged date:</t>
  </si>
  <si>
    <t>ALL HOURS:</t>
  </si>
  <si>
    <t>hours per week:</t>
  </si>
  <si>
    <t>F-Praktikum (6 CP)</t>
  </si>
  <si>
    <t>Biophysik (6 CP)</t>
  </si>
  <si>
    <t>Festkörperphysik (6 CP)</t>
  </si>
  <si>
    <t>Chemie (6 CP)</t>
  </si>
  <si>
    <t>Together:</t>
  </si>
  <si>
    <t>700 h</t>
  </si>
  <si>
    <t>Computational Physics I (4 CP)</t>
  </si>
  <si>
    <t>Versuch</t>
  </si>
  <si>
    <t>701_Versuch</t>
  </si>
  <si>
    <t>508_Versuch</t>
  </si>
  <si>
    <t>704_Versuch</t>
  </si>
  <si>
    <t>507_Versuch</t>
  </si>
  <si>
    <t>705_Versuch</t>
  </si>
  <si>
    <t>501_Versuch</t>
  </si>
  <si>
    <t>Festkörper</t>
  </si>
  <si>
    <t>Bio</t>
  </si>
  <si>
    <t>Comp</t>
  </si>
  <si>
    <t>Chemie</t>
  </si>
  <si>
    <t>Start Up</t>
  </si>
  <si>
    <t>Start UP (4CP)</t>
  </si>
  <si>
    <t>Forschungspraktikum (hours)</t>
  </si>
  <si>
    <t>Started:</t>
  </si>
  <si>
    <t>Last Logged Date:</t>
  </si>
  <si>
    <t>All hours</t>
  </si>
  <si>
    <t>h/week</t>
  </si>
  <si>
    <t>Together theoretcally: 4*25=100 h</t>
  </si>
  <si>
    <t>Date, d</t>
  </si>
  <si>
    <t>VI Semester</t>
  </si>
  <si>
    <t>Forschungspraktikum (4CP)</t>
  </si>
  <si>
    <t>Methodenkenntnis</t>
  </si>
  <si>
    <t>Methodenkenntnis &amp; Plannung (13 CP)</t>
  </si>
  <si>
    <t>1 CP= 25 h</t>
  </si>
  <si>
    <t>EwA (5 CP)</t>
  </si>
  <si>
    <t>125 h</t>
  </si>
  <si>
    <t>Bachelor Arbeit (12 CP)</t>
  </si>
  <si>
    <t>Einf. In Java</t>
  </si>
  <si>
    <t>Einf. In Java (6 CP)</t>
  </si>
  <si>
    <t>Datenstrukturen (9 CP)</t>
  </si>
  <si>
    <t>EwA</t>
  </si>
  <si>
    <t>Bachelor</t>
  </si>
  <si>
    <t>Datenstrukturen</t>
  </si>
  <si>
    <t>Theory Together: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</si>
</sst>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2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1" tint="0.24997711111789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5F5F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1" fillId="8" borderId="0" xfId="0" applyNumberFormat="1" applyFont="1" applyFill="1" applyAlignment="1">
      <alignment horizontal="center"/>
    </xf>
    <xf numFmtId="0" fontId="2" fillId="12" borderId="1" xfId="0" applyFont="1" applyFill="1" applyBorder="1" applyAlignment="1">
      <alignment horizontal="center"/>
    </xf>
    <xf numFmtId="14" fontId="0" fillId="13" borderId="2" xfId="0" applyNumberFormat="1" applyFont="1" applyFill="1" applyBorder="1" applyAlignment="1">
      <alignment horizontal="center"/>
    </xf>
    <xf numFmtId="14" fontId="0" fillId="14" borderId="3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/>
    <xf numFmtId="0" fontId="8" fillId="2" borderId="0" xfId="0" applyFont="1" applyFill="1" applyAlignment="1"/>
    <xf numFmtId="0" fontId="6" fillId="11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/>
    </xf>
    <xf numFmtId="0" fontId="1" fillId="17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/>
    </xf>
    <xf numFmtId="164" fontId="1" fillId="8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 applyAlignment="1"/>
    <xf numFmtId="0" fontId="5" fillId="11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14" fontId="1" fillId="8" borderId="0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4" fontId="1" fillId="2" borderId="9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15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14" fontId="1" fillId="20" borderId="10" xfId="0" applyNumberFormat="1" applyFont="1" applyFill="1" applyBorder="1" applyAlignment="1">
      <alignment horizontal="center"/>
    </xf>
    <xf numFmtId="14" fontId="1" fillId="20" borderId="11" xfId="0" applyNumberFormat="1" applyFont="1" applyFill="1" applyBorder="1" applyAlignment="1">
      <alignment horizontal="center"/>
    </xf>
    <xf numFmtId="0" fontId="1" fillId="18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7" fillId="3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6" fillId="19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7" fillId="11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9" formatCode="dd/mm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Hours Studied WiSe 21/22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 Semester'!$A$3</c:f>
              <c:strCache>
                <c:ptCount val="1"/>
                <c:pt idx="0">
                  <c:v>15-10-21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 Semester'!$B$2</c:f>
              <c:strCache>
                <c:ptCount val="1"/>
                <c:pt idx="0">
                  <c:v>Time, h</c:v>
                </c:pt>
              </c:strCache>
            </c:strRef>
          </c:cat>
          <c:val>
            <c:numRef>
              <c:f>'V Semester'!$B$3</c:f>
              <c:numCache>
                <c:formatCode>0.0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0-4E4A-B578-E1F476DBC90B}"/>
            </c:ext>
          </c:extLst>
        </c:ser>
        <c:ser>
          <c:idx val="1"/>
          <c:order val="1"/>
          <c:tx>
            <c:strRef>
              <c:f>'V Semester'!$A$4</c:f>
              <c:strCache>
                <c:ptCount val="1"/>
                <c:pt idx="0">
                  <c:v>23-10-21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 Semester'!$B$2</c:f>
              <c:strCache>
                <c:ptCount val="1"/>
                <c:pt idx="0">
                  <c:v>Time, h</c:v>
                </c:pt>
              </c:strCache>
            </c:strRef>
          </c:cat>
          <c:val>
            <c:numRef>
              <c:f>'V Semester'!$B$4</c:f>
              <c:numCache>
                <c:formatCode>0.0</c:formatCode>
                <c:ptCount val="1"/>
                <c:pt idx="0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10-4E4A-B578-E1F476DBC90B}"/>
            </c:ext>
          </c:extLst>
        </c:ser>
        <c:ser>
          <c:idx val="2"/>
          <c:order val="2"/>
          <c:tx>
            <c:strRef>
              <c:f>'V Semester'!$A$5</c:f>
              <c:strCache>
                <c:ptCount val="1"/>
                <c:pt idx="0">
                  <c:v>30-10-21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 Semester'!$B$2</c:f>
              <c:strCache>
                <c:ptCount val="1"/>
                <c:pt idx="0">
                  <c:v>Time, h</c:v>
                </c:pt>
              </c:strCache>
            </c:strRef>
          </c:cat>
          <c:val>
            <c:numRef>
              <c:f>'V Semester'!$B$5</c:f>
              <c:numCache>
                <c:formatCode>0.0</c:formatCode>
                <c:ptCount val="1"/>
                <c:pt idx="0">
                  <c:v>25.75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10-4E4A-B578-E1F476DBC90B}"/>
            </c:ext>
          </c:extLst>
        </c:ser>
        <c:ser>
          <c:idx val="3"/>
          <c:order val="3"/>
          <c:tx>
            <c:strRef>
              <c:f>'V Semester'!$A$6</c:f>
              <c:strCache>
                <c:ptCount val="1"/>
                <c:pt idx="0">
                  <c:v>06-11-21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 Semester'!$B$2</c:f>
              <c:strCache>
                <c:ptCount val="1"/>
                <c:pt idx="0">
                  <c:v>Time, h</c:v>
                </c:pt>
              </c:strCache>
            </c:strRef>
          </c:cat>
          <c:val>
            <c:numRef>
              <c:f>'V Semester'!$B$6</c:f>
              <c:numCache>
                <c:formatCode>0.0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1-4377-B5A7-C2228CC41570}"/>
            </c:ext>
          </c:extLst>
        </c:ser>
        <c:ser>
          <c:idx val="4"/>
          <c:order val="4"/>
          <c:tx>
            <c:strRef>
              <c:f>'V Semester'!$A$7</c:f>
              <c:strCache>
                <c:ptCount val="1"/>
                <c:pt idx="0">
                  <c:v>13-11-21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 Semester'!$B$2</c:f>
              <c:strCache>
                <c:ptCount val="1"/>
                <c:pt idx="0">
                  <c:v>Time, h</c:v>
                </c:pt>
              </c:strCache>
            </c:strRef>
          </c:cat>
          <c:val>
            <c:numRef>
              <c:f>'V Semester'!$B$7</c:f>
              <c:numCache>
                <c:formatCode>0.0</c:formatCode>
                <c:ptCount val="1"/>
                <c:pt idx="0">
                  <c:v>31.75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865-AE2F-F294C1D7CE40}"/>
            </c:ext>
          </c:extLst>
        </c:ser>
        <c:ser>
          <c:idx val="5"/>
          <c:order val="5"/>
          <c:tx>
            <c:strRef>
              <c:f>'V Semester'!$A$8</c:f>
              <c:strCache>
                <c:ptCount val="1"/>
                <c:pt idx="0">
                  <c:v>20-11-21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 Semester'!$B$2</c:f>
              <c:strCache>
                <c:ptCount val="1"/>
                <c:pt idx="0">
                  <c:v>Time, h</c:v>
                </c:pt>
              </c:strCache>
            </c:strRef>
          </c:cat>
          <c:val>
            <c:numRef>
              <c:f>'V Semester'!$B$8</c:f>
              <c:numCache>
                <c:formatCode>0.0</c:formatCode>
                <c:ptCount val="1"/>
                <c:pt idx="0">
                  <c:v>28.25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8-4853-BDA7-1D491212713E}"/>
            </c:ext>
          </c:extLst>
        </c:ser>
        <c:ser>
          <c:idx val="6"/>
          <c:order val="6"/>
          <c:tx>
            <c:strRef>
              <c:f>'V Semester'!$A$9</c:f>
              <c:strCache>
                <c:ptCount val="1"/>
                <c:pt idx="0">
                  <c:v>27-11-21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 Semester'!$B$2</c:f>
              <c:strCache>
                <c:ptCount val="1"/>
                <c:pt idx="0">
                  <c:v>Time, h</c:v>
                </c:pt>
              </c:strCache>
            </c:strRef>
          </c:cat>
          <c:val>
            <c:numRef>
              <c:f>'V Semester'!$B$9</c:f>
              <c:numCache>
                <c:formatCode>0.0</c:formatCode>
                <c:ptCount val="1"/>
                <c:pt idx="0">
                  <c:v>26.75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E-4C9B-8BFA-EB539117C5D6}"/>
            </c:ext>
          </c:extLst>
        </c:ser>
        <c:ser>
          <c:idx val="7"/>
          <c:order val="7"/>
          <c:tx>
            <c:strRef>
              <c:f>'V Semester'!$A$10</c:f>
              <c:strCache>
                <c:ptCount val="1"/>
                <c:pt idx="0">
                  <c:v>04-12-21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 Semester'!$B$2</c:f>
              <c:strCache>
                <c:ptCount val="1"/>
                <c:pt idx="0">
                  <c:v>Time, h</c:v>
                </c:pt>
              </c:strCache>
            </c:strRef>
          </c:cat>
          <c:val>
            <c:numRef>
              <c:f>'V Semester'!$B$10</c:f>
              <c:numCache>
                <c:formatCode>0.0</c:formatCode>
                <c:ptCount val="1"/>
                <c:pt idx="0">
                  <c:v>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C-4FFD-9A71-B51DF010B17B}"/>
            </c:ext>
          </c:extLst>
        </c:ser>
        <c:ser>
          <c:idx val="8"/>
          <c:order val="8"/>
          <c:tx>
            <c:strRef>
              <c:f>'V Semester'!$A$11</c:f>
              <c:strCache>
                <c:ptCount val="1"/>
                <c:pt idx="0">
                  <c:v>11-12-21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 Semester'!$B$2</c:f>
              <c:strCache>
                <c:ptCount val="1"/>
                <c:pt idx="0">
                  <c:v>Time, h</c:v>
                </c:pt>
              </c:strCache>
            </c:strRef>
          </c:cat>
          <c:val>
            <c:numRef>
              <c:f>'V Semester'!$B$11</c:f>
              <c:numCache>
                <c:formatCode>0.0</c:formatCode>
                <c:ptCount val="1"/>
                <c:pt idx="0">
                  <c:v>30.75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9-493D-A13B-0B08238591B7}"/>
            </c:ext>
          </c:extLst>
        </c:ser>
        <c:ser>
          <c:idx val="9"/>
          <c:order val="9"/>
          <c:tx>
            <c:strRef>
              <c:f>'V Semester'!$A$12</c:f>
              <c:strCache>
                <c:ptCount val="1"/>
                <c:pt idx="0">
                  <c:v>18-12-21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 Semester'!$B$2</c:f>
              <c:strCache>
                <c:ptCount val="1"/>
                <c:pt idx="0">
                  <c:v>Time, h</c:v>
                </c:pt>
              </c:strCache>
            </c:strRef>
          </c:cat>
          <c:val>
            <c:numRef>
              <c:f>'V Semester'!$B$12</c:f>
              <c:numCache>
                <c:formatCode>0.0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E-465D-A5F5-ECE99362520A}"/>
            </c:ext>
          </c:extLst>
        </c:ser>
        <c:ser>
          <c:idx val="10"/>
          <c:order val="10"/>
          <c:tx>
            <c:strRef>
              <c:f>'V Semester'!$A$13</c:f>
              <c:strCache>
                <c:ptCount val="1"/>
                <c:pt idx="0">
                  <c:v>25-12-21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 Semester'!$B$2</c:f>
              <c:strCache>
                <c:ptCount val="1"/>
                <c:pt idx="0">
                  <c:v>Time, h</c:v>
                </c:pt>
              </c:strCache>
            </c:strRef>
          </c:cat>
          <c:val>
            <c:numRef>
              <c:f>'V Semester'!$B$13</c:f>
              <c:numCache>
                <c:formatCode>0.0</c:formatCode>
                <c:ptCount val="1"/>
                <c:pt idx="0">
                  <c:v>30.25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B-4BA0-9EA2-56ACA8331F96}"/>
            </c:ext>
          </c:extLst>
        </c:ser>
        <c:ser>
          <c:idx val="11"/>
          <c:order val="11"/>
          <c:tx>
            <c:strRef>
              <c:f>'V Semester'!$A$14</c:f>
              <c:strCache>
                <c:ptCount val="1"/>
                <c:pt idx="0">
                  <c:v>08-01-22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 Semester'!$B$2</c:f>
              <c:strCache>
                <c:ptCount val="1"/>
                <c:pt idx="0">
                  <c:v>Time, h</c:v>
                </c:pt>
              </c:strCache>
            </c:strRef>
          </c:cat>
          <c:val>
            <c:numRef>
              <c:f>'V Semester'!$B$14</c:f>
              <c:numCache>
                <c:formatCode>0.0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E-40A8-BF17-90331F00D9E3}"/>
            </c:ext>
          </c:extLst>
        </c:ser>
        <c:ser>
          <c:idx val="12"/>
          <c:order val="12"/>
          <c:tx>
            <c:strRef>
              <c:f>'V Semester'!$A$15</c:f>
              <c:strCache>
                <c:ptCount val="1"/>
                <c:pt idx="0">
                  <c:v>15-01-22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 Semester'!$B$2</c:f>
              <c:strCache>
                <c:ptCount val="1"/>
                <c:pt idx="0">
                  <c:v>Time, h</c:v>
                </c:pt>
              </c:strCache>
            </c:strRef>
          </c:cat>
          <c:val>
            <c:numRef>
              <c:f>'V Semester'!$B$15</c:f>
              <c:numCache>
                <c:formatCode>0.0</c:formatCode>
                <c:ptCount val="1"/>
                <c:pt idx="0">
                  <c:v>36.75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B-4E51-B595-025BA5B6FF7B}"/>
            </c:ext>
          </c:extLst>
        </c:ser>
        <c:ser>
          <c:idx val="13"/>
          <c:order val="13"/>
          <c:tx>
            <c:strRef>
              <c:f>'V Semester'!$A$16</c:f>
              <c:strCache>
                <c:ptCount val="1"/>
                <c:pt idx="0">
                  <c:v>22-01-22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 Semester'!$B$2</c:f>
              <c:strCache>
                <c:ptCount val="1"/>
                <c:pt idx="0">
                  <c:v>Time, h</c:v>
                </c:pt>
              </c:strCache>
            </c:strRef>
          </c:cat>
          <c:val>
            <c:numRef>
              <c:f>'V Semester'!$B$16</c:f>
              <c:numCache>
                <c:formatCode>0.0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A-47D8-98C6-3F16CE2C0445}"/>
            </c:ext>
          </c:extLst>
        </c:ser>
        <c:ser>
          <c:idx val="14"/>
          <c:order val="14"/>
          <c:tx>
            <c:strRef>
              <c:f>'V Semester'!$A$17</c:f>
              <c:strCache>
                <c:ptCount val="1"/>
                <c:pt idx="0">
                  <c:v>29-01-22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 Semester'!$B$2</c:f>
              <c:strCache>
                <c:ptCount val="1"/>
                <c:pt idx="0">
                  <c:v>Time, h</c:v>
                </c:pt>
              </c:strCache>
            </c:strRef>
          </c:cat>
          <c:val>
            <c:numRef>
              <c:f>'V Semester'!$B$17</c:f>
              <c:numCache>
                <c:formatCode>0.0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F-4CD6-ACE6-E1CFD93723F6}"/>
            </c:ext>
          </c:extLst>
        </c:ser>
        <c:ser>
          <c:idx val="15"/>
          <c:order val="15"/>
          <c:tx>
            <c:strRef>
              <c:f>'V Semester'!$A$18</c:f>
              <c:strCache>
                <c:ptCount val="1"/>
                <c:pt idx="0">
                  <c:v>05-02-22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 Semester'!$B$2</c:f>
              <c:strCache>
                <c:ptCount val="1"/>
                <c:pt idx="0">
                  <c:v>Time, h</c:v>
                </c:pt>
              </c:strCache>
            </c:strRef>
          </c:cat>
          <c:val>
            <c:numRef>
              <c:f>'V Semester'!$B$18</c:f>
              <c:numCache>
                <c:formatCode>0.0</c:formatCode>
                <c:ptCount val="1"/>
                <c:pt idx="0">
                  <c:v>22.25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4-407B-89C0-0C5DE3270771}"/>
            </c:ext>
          </c:extLst>
        </c:ser>
        <c:ser>
          <c:idx val="16"/>
          <c:order val="16"/>
          <c:tx>
            <c:strRef>
              <c:f>'V Semester'!$A$19</c:f>
              <c:strCache>
                <c:ptCount val="1"/>
                <c:pt idx="0">
                  <c:v>12-02-22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 Semester'!$B$2</c:f>
              <c:strCache>
                <c:ptCount val="1"/>
                <c:pt idx="0">
                  <c:v>Time, h</c:v>
                </c:pt>
              </c:strCache>
            </c:strRef>
          </c:cat>
          <c:val>
            <c:numRef>
              <c:f>'V Semester'!$B$19</c:f>
              <c:numCache>
                <c:formatCode>0.0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1-4E31-B0AC-4A6EA4D4EF67}"/>
            </c:ext>
          </c:extLst>
        </c:ser>
        <c:ser>
          <c:idx val="17"/>
          <c:order val="17"/>
          <c:tx>
            <c:strRef>
              <c:f>'V Semester'!$A$20</c:f>
              <c:strCache>
                <c:ptCount val="1"/>
                <c:pt idx="0">
                  <c:v>26-02-22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 Semester'!$B$2</c:f>
              <c:strCache>
                <c:ptCount val="1"/>
                <c:pt idx="0">
                  <c:v>Time, h</c:v>
                </c:pt>
              </c:strCache>
            </c:strRef>
          </c:cat>
          <c:val>
            <c:numRef>
              <c:f>'V Semester'!$B$20</c:f>
              <c:numCache>
                <c:formatCode>0.0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9-46B8-96FF-7CD1027C9260}"/>
            </c:ext>
          </c:extLst>
        </c:ser>
        <c:ser>
          <c:idx val="18"/>
          <c:order val="18"/>
          <c:tx>
            <c:strRef>
              <c:f>'V Semester'!$A$21</c:f>
              <c:strCache>
                <c:ptCount val="1"/>
                <c:pt idx="0">
                  <c:v>05-03-22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 Semester'!$B$2</c:f>
              <c:strCache>
                <c:ptCount val="1"/>
                <c:pt idx="0">
                  <c:v>Time, h</c:v>
                </c:pt>
              </c:strCache>
            </c:strRef>
          </c:cat>
          <c:val>
            <c:numRef>
              <c:f>'V Semester'!$B$21</c:f>
              <c:numCache>
                <c:formatCode>0.0</c:formatCode>
                <c:ptCount val="1"/>
                <c:pt idx="0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3-4D61-B033-09D51DDA30CA}"/>
            </c:ext>
          </c:extLst>
        </c:ser>
        <c:ser>
          <c:idx val="19"/>
          <c:order val="19"/>
          <c:tx>
            <c:strRef>
              <c:f>'V Semester'!$A$22</c:f>
              <c:strCache>
                <c:ptCount val="1"/>
                <c:pt idx="0">
                  <c:v>12-03-22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 Semester'!$B$2</c:f>
              <c:strCache>
                <c:ptCount val="1"/>
                <c:pt idx="0">
                  <c:v>Time, h</c:v>
                </c:pt>
              </c:strCache>
            </c:strRef>
          </c:cat>
          <c:val>
            <c:numRef>
              <c:f>'V Semester'!$B$22</c:f>
              <c:numCache>
                <c:formatCode>0.0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9-41BF-AAB7-3514F3AC6206}"/>
            </c:ext>
          </c:extLst>
        </c:ser>
        <c:ser>
          <c:idx val="20"/>
          <c:order val="20"/>
          <c:tx>
            <c:strRef>
              <c:f>'V Semester'!$A$23</c:f>
              <c:strCache>
                <c:ptCount val="1"/>
                <c:pt idx="0">
                  <c:v>16-03-22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 Semester'!$B$2</c:f>
              <c:strCache>
                <c:ptCount val="1"/>
                <c:pt idx="0">
                  <c:v>Time, h</c:v>
                </c:pt>
              </c:strCache>
            </c:strRef>
          </c:cat>
          <c:val>
            <c:numRef>
              <c:f>'V Semester'!$B$23</c:f>
              <c:numCache>
                <c:formatCode>0.0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A-4B7B-AF79-95C7ACFB64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4864319"/>
        <c:axId val="784866399"/>
      </c:barChart>
      <c:catAx>
        <c:axId val="78486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6399"/>
        <c:crosses val="autoZero"/>
        <c:auto val="1"/>
        <c:lblAlgn val="ctr"/>
        <c:lblOffset val="100"/>
        <c:noMultiLvlLbl val="0"/>
      </c:catAx>
      <c:valAx>
        <c:axId val="78486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F-Praktikum,</a:t>
            </a:r>
            <a:r>
              <a:rPr lang="en-US" baseline="0"/>
              <a:t> 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'V Semester'!$K$15</c:f>
              <c:strCache>
                <c:ptCount val="1"/>
                <c:pt idx="0">
                  <c:v>Time, h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 Semester'!$J$16:$J$21</c:f>
              <c:strCache>
                <c:ptCount val="6"/>
                <c:pt idx="0">
                  <c:v>701_Versuch</c:v>
                </c:pt>
                <c:pt idx="1">
                  <c:v>508_Versuch</c:v>
                </c:pt>
                <c:pt idx="2">
                  <c:v>704_Versuch</c:v>
                </c:pt>
                <c:pt idx="3">
                  <c:v>507_Versuch</c:v>
                </c:pt>
                <c:pt idx="4">
                  <c:v>705_Versuch</c:v>
                </c:pt>
                <c:pt idx="5">
                  <c:v>501_Versuch</c:v>
                </c:pt>
              </c:strCache>
            </c:strRef>
          </c:cat>
          <c:val>
            <c:numRef>
              <c:f>'V Semester'!$K$16:$K$21</c:f>
              <c:numCache>
                <c:formatCode>General</c:formatCode>
                <c:ptCount val="6"/>
                <c:pt idx="0">
                  <c:v>40.25</c:v>
                </c:pt>
                <c:pt idx="1">
                  <c:v>30.75</c:v>
                </c:pt>
                <c:pt idx="2">
                  <c:v>27.25</c:v>
                </c:pt>
                <c:pt idx="3">
                  <c:v>24.25</c:v>
                </c:pt>
                <c:pt idx="4">
                  <c:v>26.75</c:v>
                </c:pt>
                <c:pt idx="5">
                  <c:v>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3-41D2-8BE2-40331EFEE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88021072"/>
        <c:axId val="1187416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 Semester'!$J$15</c15:sqref>
                        </c15:formulaRef>
                      </c:ext>
                    </c:extLst>
                    <c:strCache>
                      <c:ptCount val="1"/>
                      <c:pt idx="0">
                        <c:v>Versuch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'V Semester'!$J$16:$J$21</c15:sqref>
                        </c15:formulaRef>
                      </c:ext>
                    </c:extLst>
                    <c:strCache>
                      <c:ptCount val="6"/>
                      <c:pt idx="0">
                        <c:v>701_Versuch</c:v>
                      </c:pt>
                      <c:pt idx="1">
                        <c:v>508_Versuch</c:v>
                      </c:pt>
                      <c:pt idx="2">
                        <c:v>704_Versuch</c:v>
                      </c:pt>
                      <c:pt idx="3">
                        <c:v>507_Versuch</c:v>
                      </c:pt>
                      <c:pt idx="4">
                        <c:v>705_Versuch</c:v>
                      </c:pt>
                      <c:pt idx="5">
                        <c:v>501_Versuch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 Semester'!$J$16:$J$21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583-41D2-8BE2-40331EFEE8A2}"/>
                  </c:ext>
                </c:extLst>
              </c15:ser>
            </c15:filteredBarSeries>
          </c:ext>
        </c:extLst>
      </c:barChart>
      <c:catAx>
        <c:axId val="1388021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16256"/>
        <c:crosses val="autoZero"/>
        <c:auto val="1"/>
        <c:lblAlgn val="ctr"/>
        <c:lblOffset val="100"/>
        <c:noMultiLvlLbl val="0"/>
      </c:catAx>
      <c:valAx>
        <c:axId val="1187416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2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Forschungspraktikum!$B$2</c:f>
              <c:strCache>
                <c:ptCount val="1"/>
                <c:pt idx="0">
                  <c:v>Time, 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66A-4DDC-A9E4-FD1E0D16AFE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66A-4DDC-A9E4-FD1E0D16AFEB}"/>
              </c:ext>
            </c:extLst>
          </c:dPt>
          <c:cat>
            <c:numRef>
              <c:f>Forschungspraktikum!$A$3:$A$7</c:f>
              <c:numCache>
                <c:formatCode>m/d/yyyy</c:formatCode>
                <c:ptCount val="5"/>
                <c:pt idx="0">
                  <c:v>44618</c:v>
                </c:pt>
                <c:pt idx="1">
                  <c:v>44625</c:v>
                </c:pt>
                <c:pt idx="2">
                  <c:v>44632</c:v>
                </c:pt>
                <c:pt idx="3">
                  <c:v>44639</c:v>
                </c:pt>
                <c:pt idx="4">
                  <c:v>44646</c:v>
                </c:pt>
              </c:numCache>
            </c:numRef>
          </c:cat>
          <c:val>
            <c:numRef>
              <c:f>Forschungspraktikum!$B$3:$B$7</c:f>
              <c:numCache>
                <c:formatCode>General</c:formatCode>
                <c:ptCount val="5"/>
                <c:pt idx="0">
                  <c:v>8</c:v>
                </c:pt>
                <c:pt idx="1">
                  <c:v>30</c:v>
                </c:pt>
                <c:pt idx="2">
                  <c:v>13.25</c:v>
                </c:pt>
                <c:pt idx="3">
                  <c:v>6.5</c:v>
                </c:pt>
                <c:pt idx="4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7-4B4B-A332-4421ED543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5261424"/>
        <c:axId val="1175261840"/>
      </c:barChart>
      <c:catAx>
        <c:axId val="1175261424"/>
        <c:scaling>
          <c:orientation val="minMax"/>
        </c:scaling>
        <c:delete val="0"/>
        <c:axPos val="b"/>
        <c:minorGridlines>
          <c:spPr>
            <a:ln>
              <a:noFill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61840"/>
        <c:crosses val="autoZero"/>
        <c:auto val="0"/>
        <c:lblAlgn val="ctr"/>
        <c:lblOffset val="100"/>
        <c:tickLblSkip val="1"/>
        <c:noMultiLvlLbl val="1"/>
      </c:catAx>
      <c:valAx>
        <c:axId val="11752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6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22</xdr:row>
      <xdr:rowOff>108859</xdr:rowOff>
    </xdr:from>
    <xdr:to>
      <xdr:col>14</xdr:col>
      <xdr:colOff>435429</xdr:colOff>
      <xdr:row>43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3451D0-6683-4848-B1E8-5D68BAF16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225398</xdr:colOff>
      <xdr:row>14</xdr:row>
      <xdr:rowOff>150799</xdr:rowOff>
    </xdr:from>
    <xdr:to>
      <xdr:col>22</xdr:col>
      <xdr:colOff>530198</xdr:colOff>
      <xdr:row>29</xdr:row>
      <xdr:rowOff>118142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D1ED4-F288-4EE4-A7B9-9B3844E71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13</xdr:row>
      <xdr:rowOff>167640</xdr:rowOff>
    </xdr:from>
    <xdr:to>
      <xdr:col>12</xdr:col>
      <xdr:colOff>7620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5BCC0E-6EBC-4F9E-8F55-C9C9ACADA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4F7426-AC14-40E3-A8A6-FDDF23D510F5}" name="Table1" displayName="Table1" ref="A2:B23" totalsRowShown="0" headerRowDxfId="12">
  <autoFilter ref="A2:B23" xr:uid="{36FED3DB-BA60-4D8E-9B1D-5F6E1C1B55EF}"/>
  <tableColumns count="2">
    <tableColumn id="2" xr3:uid="{CBAC6CCD-18F9-4538-A486-55AFDA28ACD8}" name="Date" dataDxfId="11"/>
    <tableColumn id="1" xr3:uid="{FA089709-F82F-474D-9110-854B4BDA3456}" name="Time, h" dataDxfId="1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1634FA-A663-49A8-B7E1-95588C9FB6CF}" name="F_Praktikum" displayName="F_Praktikum" ref="J15:K21" totalsRowShown="0" headerRowDxfId="9" dataDxfId="8">
  <autoFilter ref="J15:K21" xr:uid="{3AA93055-2957-47F1-9F8C-5CB0A8365208}"/>
  <tableColumns count="2">
    <tableColumn id="1" xr3:uid="{A3F1A920-219C-4A06-BB8C-83A45E3D3D61}" name="Versuch" dataDxfId="7"/>
    <tableColumn id="2" xr3:uid="{05590154-E68E-40BB-9117-5C200678850A}" name="Time, h" dataDxfId="6"/>
  </tableColumns>
  <tableStyleInfo name="TableStyleDark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0C34E9-FCFC-4F3A-8BE8-AAE501A2891C}" name="Table3" displayName="Table3" ref="A2:B7" totalsRowShown="0">
  <autoFilter ref="A2:B7" xr:uid="{D2A7A113-74C0-4A45-8CF9-177091DDDEA7}"/>
  <tableColumns count="2">
    <tableColumn id="1" xr3:uid="{E62EDF59-8F3D-407B-AFF9-A15AE1A4B7F7}" name="Date, d" dataDxfId="5"/>
    <tableColumn id="2" xr3:uid="{8C262D40-6117-4FC8-81B7-97D9FBD62434}" name="Time, h" dataDxfId="4">
      <calculatedColumnFormula>8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AFA604-E75A-452D-BF06-F76411A2A017}" name="VI_Semester" displayName="VI_Semester" ref="A2:B17">
  <autoFilter ref="A2:B17" xr:uid="{E6BD9652-4603-4001-B189-B58FC044F4E7}">
    <filterColumn colId="0" hiddenButton="1"/>
    <filterColumn colId="1" hiddenButton="1"/>
  </autoFilter>
  <tableColumns count="2">
    <tableColumn id="1" xr3:uid="{4078D3C6-8333-4BA9-906C-09D1867E1D66}" name="Date" totalsRowLabel="Total" dataDxfId="3" totalsRowDxfId="2"/>
    <tableColumn id="2" xr3:uid="{FB5B1B23-47F7-495A-96C4-71A329DED949}" name="Time, h" totalsRowFunction="sum" dataDxfId="1" totalsRowDxfId="0">
      <calculatedColumnFormula>SUM(C3:F3)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62D17-D9D8-4D42-A9BE-CA17A97533AB}">
  <dimension ref="A1:Z24"/>
  <sheetViews>
    <sheetView zoomScale="70" zoomScaleNormal="70" workbookViewId="0">
      <selection activeCell="C16" sqref="C16"/>
    </sheetView>
  </sheetViews>
  <sheetFormatPr defaultRowHeight="14.4" x14ac:dyDescent="0.3"/>
  <cols>
    <col min="1" max="1" width="11.5546875" style="3" customWidth="1"/>
    <col min="2" max="2" width="12.77734375" style="9" customWidth="1"/>
    <col min="3" max="7" width="8.77734375" style="9" customWidth="1"/>
    <col min="8" max="8" width="9.6640625" style="3" customWidth="1"/>
    <col min="9" max="9" width="9.109375" style="3" customWidth="1"/>
    <col min="10" max="16384" width="8.88671875" style="3"/>
  </cols>
  <sheetData>
    <row r="1" spans="1:26" ht="23.4" x14ac:dyDescent="0.45">
      <c r="A1" s="62" t="s">
        <v>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1:26" ht="15" thickBot="1" x14ac:dyDescent="0.35">
      <c r="A2" s="6" t="s">
        <v>5</v>
      </c>
      <c r="B2" s="9" t="s">
        <v>6</v>
      </c>
      <c r="C2" s="9" t="s">
        <v>25</v>
      </c>
      <c r="D2" s="9" t="s">
        <v>26</v>
      </c>
      <c r="E2" s="9" t="s">
        <v>28</v>
      </c>
      <c r="F2" s="9" t="s">
        <v>29</v>
      </c>
      <c r="G2" s="9" t="s">
        <v>27</v>
      </c>
    </row>
    <row r="3" spans="1:26" ht="15" thickTop="1" x14ac:dyDescent="0.3">
      <c r="A3" s="7">
        <v>44484</v>
      </c>
      <c r="B3" s="9">
        <v>21</v>
      </c>
      <c r="C3" s="9">
        <v>6.5</v>
      </c>
      <c r="D3" s="9">
        <v>8.5</v>
      </c>
      <c r="E3" s="9">
        <v>0</v>
      </c>
      <c r="F3" s="9">
        <v>0</v>
      </c>
      <c r="G3" s="9">
        <v>6</v>
      </c>
    </row>
    <row r="4" spans="1:26" x14ac:dyDescent="0.3">
      <c r="A4" s="8">
        <v>44492</v>
      </c>
      <c r="B4" s="9">
        <v>33.5</v>
      </c>
      <c r="C4" s="9">
        <v>5.5</v>
      </c>
      <c r="D4" s="9">
        <v>6</v>
      </c>
      <c r="E4" s="9">
        <v>1</v>
      </c>
      <c r="F4" s="9">
        <v>1.25</v>
      </c>
      <c r="G4" s="9">
        <v>6</v>
      </c>
      <c r="J4" s="3" t="s">
        <v>7</v>
      </c>
      <c r="L4" s="57" t="s">
        <v>8</v>
      </c>
      <c r="M4" s="57"/>
      <c r="N4" s="57"/>
    </row>
    <row r="5" spans="1:26" x14ac:dyDescent="0.3">
      <c r="A5" s="1">
        <v>44499</v>
      </c>
      <c r="B5" s="9">
        <v>25.75</v>
      </c>
      <c r="C5" s="9">
        <v>5.5</v>
      </c>
      <c r="D5" s="9">
        <v>3.75</v>
      </c>
      <c r="E5" s="9">
        <v>2.25</v>
      </c>
      <c r="F5" s="9">
        <v>1.5</v>
      </c>
      <c r="G5" s="9">
        <v>3</v>
      </c>
      <c r="J5" s="4">
        <v>44480</v>
      </c>
      <c r="M5" s="5">
        <v>44636</v>
      </c>
    </row>
    <row r="6" spans="1:26" x14ac:dyDescent="0.3">
      <c r="A6" s="1">
        <v>44506</v>
      </c>
      <c r="B6" s="9">
        <v>34</v>
      </c>
      <c r="C6" s="9">
        <v>4.75</v>
      </c>
      <c r="D6" s="9">
        <v>4.25</v>
      </c>
      <c r="E6" s="9">
        <v>2</v>
      </c>
      <c r="F6" s="9">
        <v>1</v>
      </c>
      <c r="G6" s="9">
        <v>4.5</v>
      </c>
    </row>
    <row r="7" spans="1:26" x14ac:dyDescent="0.3">
      <c r="A7" s="1">
        <v>44513</v>
      </c>
      <c r="B7" s="9">
        <v>31.75</v>
      </c>
      <c r="C7" s="9">
        <v>2.25</v>
      </c>
      <c r="D7" s="9">
        <v>4</v>
      </c>
      <c r="E7" s="9">
        <v>1.25</v>
      </c>
      <c r="F7" s="9">
        <v>1.25</v>
      </c>
      <c r="G7" s="9">
        <v>6.5</v>
      </c>
      <c r="I7" s="57" t="s">
        <v>9</v>
      </c>
      <c r="J7" s="57"/>
      <c r="K7" s="2">
        <f>SUM(B3:B1048576)</f>
        <v>525.5</v>
      </c>
    </row>
    <row r="8" spans="1:26" x14ac:dyDescent="0.3">
      <c r="A8" s="1">
        <v>44520</v>
      </c>
      <c r="B8" s="9">
        <v>28.25</v>
      </c>
      <c r="C8" s="9">
        <v>2</v>
      </c>
      <c r="D8" s="9">
        <v>2.75</v>
      </c>
      <c r="E8" s="9">
        <v>1.5</v>
      </c>
      <c r="F8" s="9">
        <v>0</v>
      </c>
      <c r="G8" s="9">
        <v>2.25</v>
      </c>
      <c r="I8" s="57" t="s">
        <v>10</v>
      </c>
      <c r="J8" s="57"/>
      <c r="K8" s="2">
        <f>K7/(DATEDIF(J5,M5,"d")/7)</f>
        <v>23.580128205128208</v>
      </c>
    </row>
    <row r="9" spans="1:26" x14ac:dyDescent="0.3">
      <c r="A9" s="1">
        <v>44527</v>
      </c>
      <c r="B9" s="9">
        <v>26.75</v>
      </c>
      <c r="C9" s="9">
        <v>2.25</v>
      </c>
      <c r="D9" s="9">
        <v>3.25</v>
      </c>
      <c r="E9" s="9">
        <v>1.5</v>
      </c>
      <c r="F9" s="9">
        <v>0.5</v>
      </c>
      <c r="G9" s="9">
        <v>6.25</v>
      </c>
    </row>
    <row r="10" spans="1:26" x14ac:dyDescent="0.3">
      <c r="A10" s="1">
        <v>44534</v>
      </c>
      <c r="B10" s="9">
        <v>22.75</v>
      </c>
      <c r="C10" s="9">
        <v>1.75</v>
      </c>
      <c r="D10" s="9">
        <f>0.75+1.75</f>
        <v>2.5</v>
      </c>
      <c r="E10" s="9">
        <v>1.75</v>
      </c>
      <c r="F10" s="9">
        <v>0</v>
      </c>
      <c r="G10" s="9">
        <v>5.5</v>
      </c>
      <c r="O10" s="3" t="s">
        <v>15</v>
      </c>
      <c r="P10" s="3" t="s">
        <v>16</v>
      </c>
    </row>
    <row r="11" spans="1:26" x14ac:dyDescent="0.3">
      <c r="A11" s="1">
        <v>44541</v>
      </c>
      <c r="B11" s="9">
        <v>30.75</v>
      </c>
      <c r="C11" s="9">
        <v>2.25</v>
      </c>
      <c r="D11" s="9">
        <v>0.75</v>
      </c>
      <c r="E11" s="9">
        <v>1</v>
      </c>
      <c r="F11" s="9">
        <v>0</v>
      </c>
      <c r="G11" s="9">
        <v>7</v>
      </c>
    </row>
    <row r="12" spans="1:26" ht="12" customHeight="1" x14ac:dyDescent="0.3">
      <c r="A12" s="1">
        <v>44548</v>
      </c>
      <c r="B12" s="9">
        <v>27</v>
      </c>
      <c r="C12" s="9">
        <v>2</v>
      </c>
      <c r="D12" s="9">
        <v>1.75</v>
      </c>
      <c r="E12" s="9">
        <v>1.5</v>
      </c>
      <c r="F12" s="9">
        <v>0.5</v>
      </c>
      <c r="G12" s="9">
        <v>7.25</v>
      </c>
      <c r="H12" s="12"/>
      <c r="I12" s="64" t="s">
        <v>11</v>
      </c>
      <c r="J12" s="64"/>
      <c r="K12" s="64"/>
      <c r="L12" s="63" t="s">
        <v>12</v>
      </c>
      <c r="M12" s="63"/>
      <c r="N12" s="63"/>
      <c r="O12" s="60" t="s">
        <v>13</v>
      </c>
      <c r="P12" s="60"/>
      <c r="Q12" s="60"/>
      <c r="R12" s="61" t="s">
        <v>14</v>
      </c>
      <c r="S12" s="61"/>
      <c r="T12" s="61"/>
      <c r="U12" s="13" t="s">
        <v>17</v>
      </c>
      <c r="V12" s="13"/>
      <c r="W12" s="14"/>
      <c r="X12" s="58" t="s">
        <v>30</v>
      </c>
      <c r="Y12" s="58"/>
      <c r="Z12" s="58"/>
    </row>
    <row r="13" spans="1:26" ht="15.6" x14ac:dyDescent="0.3">
      <c r="A13" s="1">
        <v>44555</v>
      </c>
      <c r="B13" s="9">
        <v>30.25</v>
      </c>
      <c r="C13" s="9">
        <v>10</v>
      </c>
      <c r="D13" s="9">
        <v>2</v>
      </c>
      <c r="E13" s="9">
        <v>0</v>
      </c>
      <c r="F13" s="9">
        <v>1.5</v>
      </c>
      <c r="G13" s="9">
        <v>9.5</v>
      </c>
      <c r="H13" s="15" t="s">
        <v>2</v>
      </c>
      <c r="I13" s="15"/>
      <c r="J13" s="16" t="s">
        <v>1</v>
      </c>
      <c r="K13" s="16"/>
      <c r="L13" s="16"/>
      <c r="M13" s="16" t="s">
        <v>1</v>
      </c>
      <c r="N13" s="16"/>
      <c r="O13" s="16"/>
      <c r="P13" s="16" t="s">
        <v>1</v>
      </c>
      <c r="Q13" s="16"/>
      <c r="R13" s="16"/>
      <c r="S13" s="16" t="s">
        <v>1</v>
      </c>
      <c r="T13" s="16"/>
      <c r="U13" s="16"/>
      <c r="V13" s="16" t="s">
        <v>0</v>
      </c>
      <c r="W13" s="15"/>
      <c r="X13" s="16"/>
      <c r="Y13" s="16" t="s">
        <v>0</v>
      </c>
      <c r="Z13" s="15"/>
    </row>
    <row r="14" spans="1:26" ht="15.6" x14ac:dyDescent="0.3">
      <c r="A14" s="1">
        <v>44569</v>
      </c>
      <c r="B14" s="9">
        <v>5.5</v>
      </c>
      <c r="H14" s="17" t="s">
        <v>3</v>
      </c>
      <c r="I14" s="17"/>
      <c r="J14" s="18">
        <f>SUM(F_Praktikum[Time, h])</f>
        <v>174</v>
      </c>
      <c r="K14" s="18"/>
      <c r="L14" s="18"/>
      <c r="M14" s="19">
        <f>D19</f>
        <v>53.5</v>
      </c>
      <c r="N14" s="18"/>
      <c r="O14" s="18"/>
      <c r="P14" s="19">
        <f>C19</f>
        <v>88.5</v>
      </c>
      <c r="Q14" s="18"/>
      <c r="R14" s="18"/>
      <c r="S14" s="18">
        <v>57</v>
      </c>
      <c r="T14" s="18"/>
      <c r="U14" s="18"/>
      <c r="V14" s="19">
        <f>G19</f>
        <v>84.25</v>
      </c>
      <c r="W14" s="17"/>
      <c r="X14" s="59">
        <v>38.5</v>
      </c>
      <c r="Y14" s="59"/>
      <c r="Z14" s="59"/>
    </row>
    <row r="15" spans="1:26" x14ac:dyDescent="0.3">
      <c r="A15" s="1">
        <v>44576</v>
      </c>
      <c r="B15" s="9">
        <v>36.75</v>
      </c>
      <c r="C15" s="9">
        <v>3</v>
      </c>
      <c r="D15" s="9">
        <v>3.25</v>
      </c>
      <c r="E15" s="9">
        <v>0</v>
      </c>
      <c r="F15" s="9">
        <v>4</v>
      </c>
      <c r="G15" s="9">
        <v>5.5</v>
      </c>
      <c r="J15" s="3" t="s">
        <v>18</v>
      </c>
      <c r="K15" s="3" t="s">
        <v>6</v>
      </c>
    </row>
    <row r="16" spans="1:26" x14ac:dyDescent="0.3">
      <c r="A16" s="1">
        <v>44583</v>
      </c>
      <c r="B16" s="9">
        <v>40</v>
      </c>
      <c r="C16" s="9">
        <v>14</v>
      </c>
      <c r="D16" s="9">
        <v>0</v>
      </c>
      <c r="E16" s="9">
        <v>0</v>
      </c>
      <c r="F16" s="9">
        <v>3.5</v>
      </c>
      <c r="G16" s="9">
        <v>6</v>
      </c>
      <c r="J16" s="3" t="s">
        <v>19</v>
      </c>
      <c r="K16" s="3">
        <v>40.25</v>
      </c>
    </row>
    <row r="17" spans="1:21" x14ac:dyDescent="0.3">
      <c r="A17" s="1">
        <v>44590</v>
      </c>
      <c r="B17" s="9">
        <v>44</v>
      </c>
      <c r="C17" s="9">
        <v>21.25</v>
      </c>
      <c r="D17" s="9">
        <v>4.25</v>
      </c>
      <c r="E17" s="9">
        <v>0</v>
      </c>
      <c r="F17" s="9">
        <v>0</v>
      </c>
      <c r="G17" s="9">
        <v>7</v>
      </c>
      <c r="J17" s="3" t="s">
        <v>20</v>
      </c>
      <c r="K17" s="3">
        <f>28.25+2.5</f>
        <v>30.75</v>
      </c>
    </row>
    <row r="18" spans="1:21" x14ac:dyDescent="0.3">
      <c r="A18" s="1">
        <v>44597</v>
      </c>
      <c r="B18" s="9">
        <v>22.25</v>
      </c>
      <c r="C18" s="9">
        <v>5.5</v>
      </c>
      <c r="D18" s="9">
        <v>6.5</v>
      </c>
      <c r="E18" s="9">
        <v>0</v>
      </c>
      <c r="F18" s="9">
        <v>10</v>
      </c>
      <c r="G18" s="9">
        <v>2</v>
      </c>
      <c r="J18" s="3" t="s">
        <v>21</v>
      </c>
      <c r="K18" s="3">
        <f>9+4+14.25</f>
        <v>27.25</v>
      </c>
      <c r="M18"/>
      <c r="N18"/>
      <c r="O18"/>
      <c r="P18"/>
      <c r="Q18"/>
      <c r="R18"/>
      <c r="S18"/>
      <c r="T18"/>
      <c r="U18"/>
    </row>
    <row r="19" spans="1:21" x14ac:dyDescent="0.3">
      <c r="A19" s="1">
        <v>44604</v>
      </c>
      <c r="B19" s="9">
        <f>F19+4.5+3+1</f>
        <v>22</v>
      </c>
      <c r="C19" s="11">
        <f>SUM(C3:C18)</f>
        <v>88.5</v>
      </c>
      <c r="D19" s="11">
        <f>SUM(D3:D18)</f>
        <v>53.5</v>
      </c>
      <c r="E19" s="9">
        <v>0</v>
      </c>
      <c r="F19" s="9">
        <v>13.5</v>
      </c>
      <c r="G19" s="11">
        <f>SUM(G3:G18)</f>
        <v>84.25</v>
      </c>
      <c r="J19" s="3" t="s">
        <v>22</v>
      </c>
      <c r="K19" s="3">
        <f>9.75+14.5</f>
        <v>24.25</v>
      </c>
      <c r="M19"/>
      <c r="N19"/>
      <c r="O19"/>
      <c r="P19"/>
      <c r="Q19"/>
      <c r="R19"/>
      <c r="S19"/>
      <c r="T19"/>
      <c r="U19"/>
    </row>
    <row r="20" spans="1:21" x14ac:dyDescent="0.3">
      <c r="A20" s="1">
        <v>44618</v>
      </c>
      <c r="B20" s="9">
        <f>E20</f>
        <v>1</v>
      </c>
      <c r="E20" s="9">
        <v>1</v>
      </c>
      <c r="F20" s="20">
        <f>SUM(F3:F19)</f>
        <v>38.5</v>
      </c>
      <c r="J20" s="3" t="s">
        <v>23</v>
      </c>
      <c r="K20" s="3">
        <f>10.5+15.25+1</f>
        <v>26.75</v>
      </c>
      <c r="M20"/>
      <c r="N20"/>
      <c r="O20"/>
      <c r="P20"/>
      <c r="Q20"/>
      <c r="R20"/>
      <c r="S20"/>
      <c r="T20"/>
      <c r="U20"/>
    </row>
    <row r="21" spans="1:21" x14ac:dyDescent="0.3">
      <c r="A21" s="1">
        <v>44625</v>
      </c>
      <c r="B21" s="9">
        <f>E21</f>
        <v>7.25</v>
      </c>
      <c r="E21" s="9">
        <v>7.25</v>
      </c>
      <c r="J21" s="10" t="s">
        <v>24</v>
      </c>
      <c r="K21" s="10">
        <f>2.25+7+8.5+4.5+2.5</f>
        <v>24.75</v>
      </c>
    </row>
    <row r="22" spans="1:21" x14ac:dyDescent="0.3">
      <c r="A22" s="1">
        <v>44632</v>
      </c>
      <c r="B22" s="9">
        <f>E22</f>
        <v>21</v>
      </c>
      <c r="E22" s="9">
        <v>21</v>
      </c>
    </row>
    <row r="23" spans="1:21" x14ac:dyDescent="0.3">
      <c r="A23" s="1">
        <v>44636</v>
      </c>
      <c r="B23" s="9">
        <f>E23</f>
        <v>14</v>
      </c>
      <c r="E23" s="9">
        <v>14</v>
      </c>
    </row>
    <row r="24" spans="1:21" x14ac:dyDescent="0.3">
      <c r="E24" s="28">
        <f>SUM(E3:E23)</f>
        <v>57</v>
      </c>
    </row>
  </sheetData>
  <mergeCells count="10">
    <mergeCell ref="X12:Z12"/>
    <mergeCell ref="X14:Z14"/>
    <mergeCell ref="O12:Q12"/>
    <mergeCell ref="R12:T12"/>
    <mergeCell ref="A1:W1"/>
    <mergeCell ref="L4:N4"/>
    <mergeCell ref="I7:J7"/>
    <mergeCell ref="I8:J8"/>
    <mergeCell ref="L12:N12"/>
    <mergeCell ref="I12:K1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588A-BEC2-43F5-AC67-1C5A360F8E9B}">
  <dimension ref="A1:Q11"/>
  <sheetViews>
    <sheetView zoomScale="85" zoomScaleNormal="85" workbookViewId="0">
      <selection activeCell="F5" sqref="F5"/>
    </sheetView>
  </sheetViews>
  <sheetFormatPr defaultRowHeight="14.4" x14ac:dyDescent="0.3"/>
  <cols>
    <col min="1" max="1" width="8.88671875" style="1"/>
    <col min="2" max="2" width="8.88671875" style="21"/>
    <col min="8" max="8" width="13.6640625" customWidth="1"/>
  </cols>
  <sheetData>
    <row r="1" spans="1:17" ht="21" x14ac:dyDescent="0.4">
      <c r="A1" s="65" t="s">
        <v>31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17" x14ac:dyDescent="0.3">
      <c r="A2" s="1" t="s">
        <v>37</v>
      </c>
      <c r="B2" s="21" t="s">
        <v>6</v>
      </c>
    </row>
    <row r="3" spans="1:17" x14ac:dyDescent="0.3">
      <c r="A3" s="1">
        <v>44618</v>
      </c>
      <c r="B3" s="21">
        <f>8</f>
        <v>8</v>
      </c>
    </row>
    <row r="4" spans="1:17" x14ac:dyDescent="0.3">
      <c r="A4" s="1">
        <v>44625</v>
      </c>
      <c r="B4" s="24">
        <v>30</v>
      </c>
    </row>
    <row r="5" spans="1:17" x14ac:dyDescent="0.3">
      <c r="A5" s="1">
        <v>44632</v>
      </c>
      <c r="B5" s="25">
        <v>13.25</v>
      </c>
      <c r="H5" s="34" t="s">
        <v>32</v>
      </c>
      <c r="I5" s="46"/>
      <c r="J5" s="46" t="s">
        <v>33</v>
      </c>
      <c r="K5" s="47"/>
    </row>
    <row r="6" spans="1:17" x14ac:dyDescent="0.3">
      <c r="A6" s="1">
        <v>44639</v>
      </c>
      <c r="B6" s="29">
        <v>6.5</v>
      </c>
      <c r="H6" s="48">
        <v>44619</v>
      </c>
      <c r="I6" s="49"/>
      <c r="J6" s="66">
        <v>44646</v>
      </c>
      <c r="K6" s="67"/>
    </row>
    <row r="7" spans="1:17" x14ac:dyDescent="0.3">
      <c r="A7" s="1">
        <v>44646</v>
      </c>
      <c r="B7" s="50">
        <f>7+8.25+9.25+6</f>
        <v>30.5</v>
      </c>
    </row>
    <row r="9" spans="1:17" x14ac:dyDescent="0.3">
      <c r="F9" t="s">
        <v>34</v>
      </c>
      <c r="G9" s="22">
        <f>SUM(B3:B35)</f>
        <v>88.25</v>
      </c>
    </row>
    <row r="10" spans="1:17" x14ac:dyDescent="0.3">
      <c r="F10" t="s">
        <v>35</v>
      </c>
      <c r="G10" s="23">
        <f>G9/(DATEDIF(H6,J6,"d")/7)</f>
        <v>22.87962962962963</v>
      </c>
    </row>
    <row r="11" spans="1:17" x14ac:dyDescent="0.3">
      <c r="K11" s="68" t="s">
        <v>36</v>
      </c>
      <c r="L11" s="68"/>
      <c r="M11" s="68"/>
      <c r="N11" s="68"/>
    </row>
  </sheetData>
  <mergeCells count="3">
    <mergeCell ref="A1:Q1"/>
    <mergeCell ref="J6:K6"/>
    <mergeCell ref="K11:N1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877AD-FB07-41EE-AEC8-55F72CE9A84B}">
  <dimension ref="A1:X31"/>
  <sheetViews>
    <sheetView tabSelected="1" zoomScale="70" zoomScaleNormal="70" workbookViewId="0">
      <selection activeCell="D11" sqref="D11"/>
    </sheetView>
  </sheetViews>
  <sheetFormatPr defaultRowHeight="14.4" x14ac:dyDescent="0.3"/>
  <cols>
    <col min="1" max="1" width="8.88671875" style="1"/>
    <col min="2" max="2" width="9.109375" style="26" customWidth="1"/>
    <col min="3" max="3" width="8.88671875" style="26"/>
    <col min="4" max="4" width="16.21875" style="26" customWidth="1"/>
    <col min="5" max="5" width="8.88671875" style="26"/>
    <col min="6" max="6" width="9.6640625" style="26" customWidth="1"/>
    <col min="7" max="10" width="8.88671875" style="26"/>
    <col min="11" max="11" width="10.44140625" style="26" customWidth="1"/>
    <col min="12" max="16384" width="8.88671875" style="26"/>
  </cols>
  <sheetData>
    <row r="1" spans="1:23" ht="21" x14ac:dyDescent="0.4">
      <c r="A1" s="74" t="s">
        <v>38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23" x14ac:dyDescent="0.3">
      <c r="A2" s="1" t="s">
        <v>5</v>
      </c>
      <c r="B2" s="26" t="s">
        <v>6</v>
      </c>
      <c r="C2" s="26" t="s">
        <v>49</v>
      </c>
      <c r="D2" s="33" t="s">
        <v>40</v>
      </c>
      <c r="E2" s="26" t="s">
        <v>50</v>
      </c>
      <c r="F2" s="26" t="s">
        <v>46</v>
      </c>
      <c r="G2" s="33" t="s">
        <v>51</v>
      </c>
      <c r="J2" s="39"/>
      <c r="K2" s="39"/>
      <c r="L2" s="39"/>
      <c r="M2" s="39"/>
      <c r="N2" s="39"/>
      <c r="O2" s="39"/>
    </row>
    <row r="3" spans="1:23" x14ac:dyDescent="0.3">
      <c r="A3" s="1">
        <v>44646</v>
      </c>
      <c r="B3" s="26">
        <f t="shared" ref="B3:B14" si="0">SUM(C3:F3)</f>
        <v>24</v>
      </c>
      <c r="C3" s="26">
        <v>24</v>
      </c>
      <c r="J3" s="41"/>
      <c r="K3" s="42" t="s">
        <v>7</v>
      </c>
      <c r="L3" s="42"/>
      <c r="M3" s="70" t="s">
        <v>8</v>
      </c>
      <c r="N3" s="70"/>
      <c r="O3" s="80"/>
    </row>
    <row r="4" spans="1:23" x14ac:dyDescent="0.3">
      <c r="A4" s="1">
        <v>44653</v>
      </c>
      <c r="B4" s="53">
        <f t="shared" si="0"/>
        <v>12.5</v>
      </c>
      <c r="C4" s="26">
        <v>12.5</v>
      </c>
      <c r="J4" s="41"/>
      <c r="K4" s="43">
        <v>44639</v>
      </c>
      <c r="L4" s="42"/>
      <c r="M4" s="42"/>
      <c r="N4" s="44">
        <f ca="1">TODAY()</f>
        <v>44751</v>
      </c>
      <c r="O4" s="38"/>
    </row>
    <row r="5" spans="1:23" x14ac:dyDescent="0.3">
      <c r="A5" s="1">
        <v>44659</v>
      </c>
      <c r="B5" s="53">
        <f t="shared" si="0"/>
        <v>28.25</v>
      </c>
      <c r="C5" s="26">
        <v>12.75</v>
      </c>
      <c r="D5" s="26">
        <v>15.5</v>
      </c>
      <c r="J5" s="45"/>
      <c r="K5" s="39"/>
      <c r="L5" s="39"/>
      <c r="M5" s="39"/>
      <c r="N5" s="39"/>
      <c r="O5" s="40"/>
    </row>
    <row r="6" spans="1:23" x14ac:dyDescent="0.3">
      <c r="A6" s="1">
        <v>44667</v>
      </c>
      <c r="B6" s="55">
        <f t="shared" si="0"/>
        <v>52.75</v>
      </c>
      <c r="D6" s="26">
        <v>52.75</v>
      </c>
    </row>
    <row r="7" spans="1:23" x14ac:dyDescent="0.3">
      <c r="A7" s="1">
        <v>44674</v>
      </c>
      <c r="B7" s="55">
        <f t="shared" si="0"/>
        <v>54.5</v>
      </c>
      <c r="D7" s="26">
        <v>53.5</v>
      </c>
      <c r="F7" s="26">
        <v>1</v>
      </c>
    </row>
    <row r="8" spans="1:23" x14ac:dyDescent="0.3">
      <c r="A8" s="1">
        <v>44681</v>
      </c>
      <c r="B8" s="55">
        <f t="shared" si="0"/>
        <v>47.8</v>
      </c>
      <c r="D8" s="56">
        <v>47.8</v>
      </c>
    </row>
    <row r="9" spans="1:23" x14ac:dyDescent="0.3">
      <c r="A9" s="1">
        <v>44688</v>
      </c>
      <c r="B9" s="55">
        <f t="shared" si="0"/>
        <v>45.5</v>
      </c>
      <c r="D9" s="26">
        <v>44</v>
      </c>
      <c r="F9" s="26">
        <v>1.5</v>
      </c>
    </row>
    <row r="10" spans="1:23" x14ac:dyDescent="0.3">
      <c r="A10" s="1">
        <v>44694</v>
      </c>
      <c r="B10" s="55">
        <f t="shared" si="0"/>
        <v>26.5</v>
      </c>
      <c r="D10" s="26">
        <v>26.5</v>
      </c>
    </row>
    <row r="11" spans="1:23" x14ac:dyDescent="0.3">
      <c r="A11" s="1">
        <v>44701</v>
      </c>
      <c r="B11" s="55">
        <f t="shared" si="0"/>
        <v>46.5</v>
      </c>
      <c r="D11" s="26">
        <v>46.5</v>
      </c>
    </row>
    <row r="12" spans="1:23" x14ac:dyDescent="0.3">
      <c r="A12" s="1">
        <v>44708</v>
      </c>
      <c r="B12" s="55">
        <f t="shared" si="0"/>
        <v>39</v>
      </c>
      <c r="D12" s="26">
        <v>39</v>
      </c>
    </row>
    <row r="13" spans="1:23" x14ac:dyDescent="0.3">
      <c r="A13" s="1">
        <v>44715</v>
      </c>
      <c r="B13" s="55">
        <f t="shared" si="0"/>
        <v>46.5</v>
      </c>
      <c r="D13" s="26">
        <v>46.5</v>
      </c>
    </row>
    <row r="14" spans="1:23" x14ac:dyDescent="0.3">
      <c r="A14" s="1">
        <v>44729</v>
      </c>
      <c r="B14" s="55">
        <f t="shared" si="0"/>
        <v>33.75</v>
      </c>
      <c r="D14" s="26">
        <v>33.75</v>
      </c>
    </row>
    <row r="15" spans="1:23" x14ac:dyDescent="0.3">
      <c r="A15" s="1">
        <v>44736</v>
      </c>
      <c r="B15" s="55">
        <f>SUM(C15:F15)</f>
        <v>31.5</v>
      </c>
      <c r="D15" s="26">
        <v>27.5</v>
      </c>
      <c r="F15" s="26">
        <v>4</v>
      </c>
    </row>
    <row r="16" spans="1:23" x14ac:dyDescent="0.3">
      <c r="A16" s="1">
        <v>44743</v>
      </c>
      <c r="B16" s="55">
        <f>SUM(C16:F16)</f>
        <v>25</v>
      </c>
      <c r="D16" s="26">
        <v>19.5</v>
      </c>
      <c r="F16" s="26">
        <v>5.5</v>
      </c>
    </row>
    <row r="17" spans="1:24" x14ac:dyDescent="0.3">
      <c r="A17" s="1">
        <v>44750</v>
      </c>
      <c r="B17" s="55">
        <f>SUM(C17:F17)</f>
        <v>26.5</v>
      </c>
      <c r="E17" s="26">
        <v>21</v>
      </c>
      <c r="F17" s="26">
        <v>5.5</v>
      </c>
    </row>
    <row r="18" spans="1:24" x14ac:dyDescent="0.3">
      <c r="A18" s="26"/>
    </row>
    <row r="19" spans="1:24" x14ac:dyDescent="0.3">
      <c r="A19" s="26"/>
    </row>
    <row r="23" spans="1:24" x14ac:dyDescent="0.3">
      <c r="A23" s="26"/>
    </row>
    <row r="24" spans="1:24" x14ac:dyDescent="0.3">
      <c r="A24" s="26"/>
    </row>
    <row r="25" spans="1:24" x14ac:dyDescent="0.3">
      <c r="G25" s="26" t="s">
        <v>42</v>
      </c>
    </row>
    <row r="27" spans="1:24" ht="15.6" x14ac:dyDescent="0.3">
      <c r="A27" s="34"/>
      <c r="B27" s="35"/>
      <c r="C27" s="36"/>
      <c r="F27" s="64" t="s">
        <v>39</v>
      </c>
      <c r="G27" s="64"/>
      <c r="H27" s="64"/>
      <c r="I27" s="77" t="s">
        <v>41</v>
      </c>
      <c r="J27" s="77"/>
      <c r="K27" s="77"/>
      <c r="L27" s="77"/>
      <c r="M27" s="60" t="s">
        <v>43</v>
      </c>
      <c r="N27" s="60"/>
      <c r="O27" s="60"/>
      <c r="P27" s="75" t="s">
        <v>45</v>
      </c>
      <c r="Q27" s="75"/>
      <c r="R27" s="75"/>
      <c r="S27" s="79" t="s">
        <v>47</v>
      </c>
      <c r="T27" s="79"/>
      <c r="U27" s="79"/>
      <c r="V27" s="76" t="s">
        <v>48</v>
      </c>
      <c r="W27" s="76"/>
      <c r="X27" s="76"/>
    </row>
    <row r="28" spans="1:24" ht="15.6" x14ac:dyDescent="0.3">
      <c r="A28" s="69" t="s">
        <v>9</v>
      </c>
      <c r="B28" s="70"/>
      <c r="C28" s="37">
        <f>SUM(B3:B27)</f>
        <v>540.54999999999995</v>
      </c>
      <c r="E28" s="15" t="s">
        <v>2</v>
      </c>
      <c r="F28" s="15"/>
      <c r="G28" s="16" t="s">
        <v>0</v>
      </c>
      <c r="H28" s="16"/>
      <c r="I28" s="16"/>
      <c r="J28" s="78" t="str">
        <f>TEXT(,13*25) &amp;" h"</f>
        <v>325 h</v>
      </c>
      <c r="K28" s="78"/>
      <c r="L28" s="16"/>
      <c r="M28" s="16"/>
      <c r="N28" s="16" t="s">
        <v>44</v>
      </c>
      <c r="O28" s="16"/>
      <c r="P28" s="16"/>
      <c r="Q28" s="16" t="str">
        <f>TEXT(,12*25 ) &amp;" h"</f>
        <v>300 h</v>
      </c>
      <c r="R28" s="16"/>
      <c r="S28" s="16"/>
      <c r="T28" s="31" t="s">
        <v>1</v>
      </c>
      <c r="U28" s="16"/>
      <c r="V28" s="16"/>
      <c r="W28" s="32" t="str">
        <f>TEXT(,9*25 ) &amp;" h"</f>
        <v>225 h</v>
      </c>
      <c r="X28" s="16"/>
    </row>
    <row r="29" spans="1:24" ht="15.6" x14ac:dyDescent="0.3">
      <c r="A29" s="69" t="s">
        <v>10</v>
      </c>
      <c r="B29" s="70"/>
      <c r="C29" s="37">
        <f ca="1">C28/(DATEDIF(K4,N4,"d")/7)</f>
        <v>33.784374999999997</v>
      </c>
      <c r="E29" s="17" t="s">
        <v>3</v>
      </c>
      <c r="F29" s="17"/>
      <c r="G29" s="27">
        <f>SUM(Forschungspraktikum!B3:B8)</f>
        <v>88.25</v>
      </c>
      <c r="H29" s="27"/>
      <c r="I29" s="27"/>
      <c r="J29" s="73">
        <f>SUM(D3:D24)</f>
        <v>452.8</v>
      </c>
      <c r="K29" s="73"/>
      <c r="L29" s="27"/>
      <c r="M29" s="19"/>
      <c r="N29" s="27">
        <f>SUM(C3:C24)</f>
        <v>49.25</v>
      </c>
      <c r="O29" s="27"/>
      <c r="P29" s="27"/>
      <c r="Q29" s="27">
        <f>SUM(E3:E24)</f>
        <v>21</v>
      </c>
      <c r="R29" s="27"/>
      <c r="S29" s="19"/>
      <c r="T29" s="17">
        <f>SUM(F3:F23)</f>
        <v>17.5</v>
      </c>
      <c r="U29" s="30"/>
    </row>
    <row r="30" spans="1:24" x14ac:dyDescent="0.3">
      <c r="A30" s="54"/>
      <c r="B30" s="51"/>
      <c r="C30" s="52"/>
    </row>
    <row r="31" spans="1:24" x14ac:dyDescent="0.3">
      <c r="A31" s="71" t="s">
        <v>52</v>
      </c>
      <c r="B31" s="72"/>
      <c r="C31" s="40">
        <f>100+325+125+300+150</f>
        <v>1000</v>
      </c>
    </row>
  </sheetData>
  <mergeCells count="13">
    <mergeCell ref="A1:W1"/>
    <mergeCell ref="P27:R27"/>
    <mergeCell ref="V27:X27"/>
    <mergeCell ref="I27:L27"/>
    <mergeCell ref="J28:K28"/>
    <mergeCell ref="S27:U27"/>
    <mergeCell ref="M3:O3"/>
    <mergeCell ref="A28:B28"/>
    <mergeCell ref="A29:B29"/>
    <mergeCell ref="A31:B31"/>
    <mergeCell ref="F27:H27"/>
    <mergeCell ref="M27:O27"/>
    <mergeCell ref="J29:K29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 Semester</vt:lpstr>
      <vt:lpstr>Forschungspraktikum</vt:lpstr>
      <vt:lpstr>VI Semester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2015-06-05T18:17:20Z</dcterms:created>
  <dcterms:modified xsi:type="dcterms:W3CDTF">2022-07-09T09:39:09Z</dcterms:modified>
</cp:coreProperties>
</file>