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0" yWindow="285" windowWidth="28830" windowHeight="5865"/>
  </bookViews>
  <sheets>
    <sheet name="Перечень МЭ" sheetId="1" r:id="rId1"/>
    <sheet name="до 2015 с раб. кроме перечня" sheetId="2" r:id="rId2"/>
    <sheet name="Форма ТП 1" sheetId="3" r:id="rId3"/>
    <sheet name="Форма ТП-1 ДЗО" sheetId="8" r:id="rId4"/>
    <sheet name="Прил 2" sheetId="4" r:id="rId5"/>
    <sheet name="Форма ТП 2" sheetId="12" r:id="rId6"/>
    <sheet name="Карта" sheetId="6" r:id="rId7"/>
    <sheet name="Анализ ЛЭ" sheetId="13" r:id="rId8"/>
    <sheet name="{list_name}" sheetId="14" r:id="rId9"/>
    <sheet name="Лист1" sheetId="15" state="hidden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4" l="1"/>
  <c r="Q53" i="14"/>
  <c r="Q36" i="14"/>
  <c r="Q30" i="14"/>
  <c r="Q14" i="14"/>
  <c r="Q8" i="14"/>
  <c r="Q59" i="13"/>
  <c r="Q53" i="13"/>
  <c r="Q36" i="13"/>
  <c r="Q30" i="13"/>
  <c r="Q14" i="13"/>
  <c r="Q8" i="13"/>
  <c r="D56" i="12"/>
  <c r="D58" i="12"/>
  <c r="D57" i="12"/>
  <c r="E56" i="12" l="1"/>
  <c r="O59" i="14"/>
  <c r="N59" i="14"/>
  <c r="N52" i="14" s="1"/>
  <c r="M59" i="14"/>
  <c r="L59" i="14"/>
  <c r="K59" i="14"/>
  <c r="J59" i="14"/>
  <c r="J52" i="14" s="1"/>
  <c r="I59" i="14"/>
  <c r="H59" i="14"/>
  <c r="G59" i="14"/>
  <c r="F59" i="14"/>
  <c r="F52" i="14" s="1"/>
  <c r="E59" i="14"/>
  <c r="D59" i="14"/>
  <c r="O53" i="14"/>
  <c r="O52" i="14" s="1"/>
  <c r="N53" i="14"/>
  <c r="M53" i="14"/>
  <c r="L53" i="14"/>
  <c r="K53" i="14"/>
  <c r="K52" i="14" s="1"/>
  <c r="J53" i="14"/>
  <c r="I53" i="14"/>
  <c r="H53" i="14"/>
  <c r="G53" i="14"/>
  <c r="G52" i="14" s="1"/>
  <c r="F53" i="14"/>
  <c r="E53" i="14"/>
  <c r="D53" i="14"/>
  <c r="Q52" i="14"/>
  <c r="M52" i="14"/>
  <c r="L52" i="14"/>
  <c r="I52" i="14"/>
  <c r="H52" i="14"/>
  <c r="E52" i="14"/>
  <c r="D52" i="14"/>
  <c r="O36" i="14"/>
  <c r="N36" i="14"/>
  <c r="M36" i="14"/>
  <c r="M29" i="14" s="1"/>
  <c r="L36" i="14"/>
  <c r="K36" i="14"/>
  <c r="J36" i="14"/>
  <c r="I36" i="14"/>
  <c r="I29" i="14" s="1"/>
  <c r="H36" i="14"/>
  <c r="G36" i="14"/>
  <c r="F36" i="14"/>
  <c r="E36" i="14"/>
  <c r="E29" i="14" s="1"/>
  <c r="D36" i="14"/>
  <c r="O30" i="14"/>
  <c r="N30" i="14"/>
  <c r="N29" i="14" s="1"/>
  <c r="M30" i="14"/>
  <c r="L30" i="14"/>
  <c r="K30" i="14"/>
  <c r="J30" i="14"/>
  <c r="J29" i="14" s="1"/>
  <c r="I30" i="14"/>
  <c r="H30" i="14"/>
  <c r="G30" i="14"/>
  <c r="F30" i="14"/>
  <c r="F29" i="14" s="1"/>
  <c r="E30" i="14"/>
  <c r="D30" i="14"/>
  <c r="Q29" i="14"/>
  <c r="O29" i="14"/>
  <c r="L29" i="14"/>
  <c r="K29" i="14"/>
  <c r="H29" i="14"/>
  <c r="G29" i="14"/>
  <c r="D29" i="14"/>
  <c r="N14" i="14"/>
  <c r="M14" i="14"/>
  <c r="L14" i="14"/>
  <c r="K14" i="14"/>
  <c r="J14" i="14"/>
  <c r="I14" i="14"/>
  <c r="H14" i="14"/>
  <c r="G14" i="14"/>
  <c r="F14" i="14"/>
  <c r="E14" i="14"/>
  <c r="D14" i="14"/>
  <c r="N8" i="14"/>
  <c r="M8" i="14"/>
  <c r="L8" i="14"/>
  <c r="K8" i="14"/>
  <c r="J8" i="14"/>
  <c r="I8" i="14"/>
  <c r="H8" i="14"/>
  <c r="G8" i="14"/>
  <c r="F8" i="14"/>
  <c r="E8" i="14"/>
  <c r="D8" i="14"/>
  <c r="Q7" i="14"/>
  <c r="N7" i="14"/>
  <c r="M7" i="14"/>
  <c r="L7" i="14"/>
  <c r="K7" i="14"/>
  <c r="J7" i="14"/>
  <c r="I7" i="14"/>
  <c r="H7" i="14"/>
  <c r="G7" i="14"/>
  <c r="F7" i="14"/>
  <c r="E7" i="14"/>
  <c r="D7" i="14"/>
  <c r="O59" i="13"/>
  <c r="N59" i="13"/>
  <c r="N52" i="13" s="1"/>
  <c r="M59" i="13"/>
  <c r="L59" i="13"/>
  <c r="K59" i="13"/>
  <c r="J59" i="13"/>
  <c r="J52" i="13" s="1"/>
  <c r="I59" i="13"/>
  <c r="H59" i="13"/>
  <c r="G59" i="13"/>
  <c r="F59" i="13"/>
  <c r="F52" i="13" s="1"/>
  <c r="E59" i="13"/>
  <c r="D59" i="13"/>
  <c r="O53" i="13"/>
  <c r="O52" i="13" s="1"/>
  <c r="N53" i="13"/>
  <c r="M53" i="13"/>
  <c r="L53" i="13"/>
  <c r="K53" i="13"/>
  <c r="K52" i="13" s="1"/>
  <c r="J53" i="13"/>
  <c r="I53" i="13"/>
  <c r="H53" i="13"/>
  <c r="G53" i="13"/>
  <c r="G52" i="13" s="1"/>
  <c r="F53" i="13"/>
  <c r="E53" i="13"/>
  <c r="D53" i="13"/>
  <c r="Q52" i="13"/>
  <c r="M52" i="13"/>
  <c r="L52" i="13"/>
  <c r="I52" i="13"/>
  <c r="H52" i="13"/>
  <c r="E52" i="13"/>
  <c r="D52" i="13"/>
  <c r="O36" i="13"/>
  <c r="N36" i="13"/>
  <c r="M36" i="13"/>
  <c r="M29" i="13" s="1"/>
  <c r="L36" i="13"/>
  <c r="K36" i="13"/>
  <c r="J36" i="13"/>
  <c r="I36" i="13"/>
  <c r="I29" i="13" s="1"/>
  <c r="H36" i="13"/>
  <c r="G36" i="13"/>
  <c r="F36" i="13"/>
  <c r="E36" i="13"/>
  <c r="E29" i="13" s="1"/>
  <c r="D36" i="13"/>
  <c r="O30" i="13"/>
  <c r="N30" i="13"/>
  <c r="N29" i="13" s="1"/>
  <c r="M30" i="13"/>
  <c r="L30" i="13"/>
  <c r="K30" i="13"/>
  <c r="J30" i="13"/>
  <c r="J29" i="13" s="1"/>
  <c r="I30" i="13"/>
  <c r="H30" i="13"/>
  <c r="G30" i="13"/>
  <c r="F30" i="13"/>
  <c r="F29" i="13" s="1"/>
  <c r="E30" i="13"/>
  <c r="D30" i="13"/>
  <c r="Q29" i="13"/>
  <c r="O29" i="13"/>
  <c r="L29" i="13"/>
  <c r="K29" i="13"/>
  <c r="H29" i="13"/>
  <c r="G29" i="13"/>
  <c r="D29" i="13"/>
  <c r="N14" i="13"/>
  <c r="M14" i="13"/>
  <c r="L14" i="13"/>
  <c r="K14" i="13"/>
  <c r="J14" i="13"/>
  <c r="I14" i="13"/>
  <c r="H14" i="13"/>
  <c r="G14" i="13"/>
  <c r="F14" i="13"/>
  <c r="E14" i="13"/>
  <c r="D14" i="13"/>
  <c r="N8" i="13"/>
  <c r="M8" i="13"/>
  <c r="L8" i="13"/>
  <c r="K8" i="13"/>
  <c r="J8" i="13"/>
  <c r="I8" i="13"/>
  <c r="H8" i="13"/>
  <c r="G8" i="13"/>
  <c r="F8" i="13"/>
  <c r="E8" i="13"/>
  <c r="D8" i="13"/>
  <c r="Q7" i="13"/>
  <c r="N7" i="13"/>
  <c r="M7" i="13"/>
  <c r="L7" i="13"/>
  <c r="K7" i="13"/>
  <c r="J7" i="13"/>
  <c r="I7" i="13"/>
  <c r="H7" i="13"/>
  <c r="G7" i="13"/>
  <c r="F7" i="13"/>
  <c r="E7" i="13"/>
  <c r="D7" i="13"/>
  <c r="F56" i="12" l="1"/>
  <c r="G56" i="12" s="1"/>
  <c r="V58" i="12"/>
  <c r="U58" i="12"/>
  <c r="A58" i="12"/>
  <c r="V57" i="12"/>
  <c r="U57" i="12"/>
  <c r="A57" i="12"/>
  <c r="Z55" i="12"/>
  <c r="Z54" i="12"/>
  <c r="Z57" i="12" s="1"/>
  <c r="A54" i="12"/>
  <c r="Z53" i="12"/>
  <c r="Z52" i="12"/>
  <c r="Z56" i="12" s="1"/>
  <c r="S47" i="12"/>
  <c r="R47" i="12"/>
  <c r="O47" i="12"/>
  <c r="K47" i="12"/>
  <c r="J47" i="12"/>
  <c r="H47" i="12"/>
  <c r="S46" i="12"/>
  <c r="R46" i="12"/>
  <c r="O46" i="12"/>
  <c r="K46" i="12"/>
  <c r="J46" i="12"/>
  <c r="H46" i="12"/>
  <c r="S38" i="12"/>
  <c r="R38" i="12"/>
  <c r="O38" i="12"/>
  <c r="K38" i="12"/>
  <c r="J38" i="12"/>
  <c r="H38" i="12"/>
  <c r="S37" i="12"/>
  <c r="R37" i="12"/>
  <c r="O37" i="12"/>
  <c r="K37" i="12"/>
  <c r="J37" i="12"/>
  <c r="H37" i="12"/>
  <c r="S29" i="12"/>
  <c r="R29" i="12"/>
  <c r="O29" i="12"/>
  <c r="K29" i="12"/>
  <c r="J29" i="12"/>
  <c r="H29" i="12"/>
  <c r="S28" i="12"/>
  <c r="R28" i="12"/>
  <c r="O28" i="12"/>
  <c r="K28" i="12"/>
  <c r="J28" i="12"/>
  <c r="H28" i="12"/>
  <c r="H56" i="12" l="1"/>
  <c r="I56" i="12"/>
  <c r="J56" i="12"/>
  <c r="Y52" i="3"/>
  <c r="K56" i="12" l="1"/>
  <c r="L56" i="12"/>
  <c r="G39" i="3"/>
  <c r="G38" i="3"/>
  <c r="G37" i="3"/>
  <c r="G36" i="3"/>
  <c r="G34" i="3"/>
  <c r="G12" i="3"/>
  <c r="G11" i="3"/>
  <c r="G10" i="3"/>
  <c r="G9" i="3"/>
  <c r="G7" i="3"/>
  <c r="N56" i="12" l="1"/>
  <c r="M56" i="12"/>
  <c r="G35" i="3"/>
  <c r="G33" i="3"/>
  <c r="G8" i="3"/>
  <c r="G6" i="3"/>
  <c r="P56" i="12" l="1"/>
  <c r="O56" i="12"/>
  <c r="J24" i="8"/>
  <c r="J23" i="8"/>
  <c r="J22" i="8"/>
  <c r="J21" i="8"/>
  <c r="J12" i="8" s="1"/>
  <c r="J20" i="8"/>
  <c r="J19" i="8"/>
  <c r="J18" i="8"/>
  <c r="J17" i="8"/>
  <c r="J16" i="8"/>
  <c r="J15" i="8"/>
  <c r="J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V12" i="8"/>
  <c r="U12" i="8"/>
  <c r="T12" i="8"/>
  <c r="S12" i="8"/>
  <c r="S9" i="8" s="1"/>
  <c r="S7" i="8" s="1"/>
  <c r="R12" i="8"/>
  <c r="Q12" i="8"/>
  <c r="P12" i="8"/>
  <c r="O12" i="8"/>
  <c r="O9" i="8" s="1"/>
  <c r="O7" i="8" s="1"/>
  <c r="N12" i="8"/>
  <c r="M12" i="8"/>
  <c r="L12" i="8"/>
  <c r="K12" i="8"/>
  <c r="K9" i="8" s="1"/>
  <c r="K7" i="8" s="1"/>
  <c r="I12" i="8"/>
  <c r="H12" i="8"/>
  <c r="G12" i="8"/>
  <c r="G9" i="8" s="1"/>
  <c r="G7" i="8" s="1"/>
  <c r="F12" i="8"/>
  <c r="V11" i="8"/>
  <c r="U11" i="8"/>
  <c r="T11" i="8"/>
  <c r="S11" i="8"/>
  <c r="R11" i="8"/>
  <c r="Q11" i="8"/>
  <c r="P11" i="8"/>
  <c r="P9" i="8" s="1"/>
  <c r="O11" i="8"/>
  <c r="N11" i="8"/>
  <c r="M11" i="8"/>
  <c r="L11" i="8"/>
  <c r="K11" i="8"/>
  <c r="J11" i="8"/>
  <c r="I11" i="8"/>
  <c r="H11" i="8"/>
  <c r="H9" i="8" s="1"/>
  <c r="G11" i="8"/>
  <c r="F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T9" i="8"/>
  <c r="L9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R56" i="12" l="1"/>
  <c r="Q56" i="12"/>
  <c r="N9" i="8"/>
  <c r="N7" i="8" s="1"/>
  <c r="V9" i="8"/>
  <c r="V7" i="8" s="1"/>
  <c r="M9" i="8"/>
  <c r="M7" i="8" s="1"/>
  <c r="U9" i="8"/>
  <c r="U7" i="8" s="1"/>
  <c r="L7" i="8"/>
  <c r="P7" i="8"/>
  <c r="T7" i="8"/>
  <c r="F9" i="8"/>
  <c r="F7" i="8" s="1"/>
  <c r="J9" i="8"/>
  <c r="J7" i="8" s="1"/>
  <c r="R9" i="8"/>
  <c r="R7" i="8" s="1"/>
  <c r="I9" i="8"/>
  <c r="I7" i="8" s="1"/>
  <c r="Q9" i="8"/>
  <c r="Q7" i="8" s="1"/>
  <c r="H7" i="8"/>
  <c r="T56" i="12" l="1"/>
  <c r="F39" i="3"/>
  <c r="F38" i="3"/>
  <c r="F37" i="3"/>
  <c r="F35" i="3" s="1"/>
  <c r="F33" i="3" s="1"/>
  <c r="F36" i="3"/>
  <c r="F34" i="3"/>
  <c r="W39" i="3"/>
  <c r="V39" i="3"/>
  <c r="U39" i="3"/>
  <c r="T39" i="3"/>
  <c r="S39" i="3"/>
  <c r="R39" i="3"/>
  <c r="Q39" i="3"/>
  <c r="P39" i="3"/>
  <c r="O39" i="3"/>
  <c r="N39" i="3"/>
  <c r="M39" i="3"/>
  <c r="L39" i="3"/>
  <c r="J39" i="3"/>
  <c r="I39" i="3"/>
  <c r="H39" i="3"/>
  <c r="W38" i="3"/>
  <c r="V38" i="3"/>
  <c r="U38" i="3"/>
  <c r="T38" i="3"/>
  <c r="S38" i="3"/>
  <c r="R38" i="3"/>
  <c r="Q38" i="3"/>
  <c r="P38" i="3"/>
  <c r="O38" i="3"/>
  <c r="N38" i="3"/>
  <c r="M38" i="3"/>
  <c r="L38" i="3"/>
  <c r="J38" i="3"/>
  <c r="I38" i="3"/>
  <c r="H38" i="3"/>
  <c r="W37" i="3"/>
  <c r="V37" i="3"/>
  <c r="U37" i="3"/>
  <c r="T37" i="3"/>
  <c r="S37" i="3"/>
  <c r="R37" i="3"/>
  <c r="Q37" i="3"/>
  <c r="P37" i="3"/>
  <c r="O37" i="3"/>
  <c r="N37" i="3"/>
  <c r="M37" i="3"/>
  <c r="L37" i="3"/>
  <c r="J37" i="3"/>
  <c r="I37" i="3"/>
  <c r="H37" i="3"/>
  <c r="W36" i="3"/>
  <c r="V36" i="3"/>
  <c r="U36" i="3"/>
  <c r="U35" i="3" s="1"/>
  <c r="T36" i="3"/>
  <c r="T35" i="3" s="1"/>
  <c r="S36" i="3"/>
  <c r="R36" i="3"/>
  <c r="Q36" i="3"/>
  <c r="Q35" i="3" s="1"/>
  <c r="P36" i="3"/>
  <c r="P35" i="3" s="1"/>
  <c r="O36" i="3"/>
  <c r="N36" i="3"/>
  <c r="M36" i="3"/>
  <c r="M35" i="3" s="1"/>
  <c r="L36" i="3"/>
  <c r="L35" i="3" s="1"/>
  <c r="J36" i="3"/>
  <c r="I36" i="3"/>
  <c r="I35" i="3" s="1"/>
  <c r="H36" i="3"/>
  <c r="H35" i="3" s="1"/>
  <c r="W35" i="3"/>
  <c r="V35" i="3"/>
  <c r="S35" i="3"/>
  <c r="R35" i="3"/>
  <c r="O35" i="3"/>
  <c r="N35" i="3"/>
  <c r="J35" i="3"/>
  <c r="W34" i="3"/>
  <c r="W33" i="3" s="1"/>
  <c r="V34" i="3"/>
  <c r="V33" i="3" s="1"/>
  <c r="U34" i="3"/>
  <c r="T34" i="3"/>
  <c r="S34" i="3"/>
  <c r="R34" i="3"/>
  <c r="Q34" i="3"/>
  <c r="P34" i="3"/>
  <c r="O34" i="3"/>
  <c r="O33" i="3" s="1"/>
  <c r="N34" i="3"/>
  <c r="N33" i="3" s="1"/>
  <c r="M34" i="3"/>
  <c r="L34" i="3"/>
  <c r="J34" i="3"/>
  <c r="I34" i="3"/>
  <c r="H34" i="3"/>
  <c r="K48" i="3"/>
  <c r="K39" i="3" s="1"/>
  <c r="K47" i="3"/>
  <c r="K37" i="3" s="1"/>
  <c r="K46" i="3"/>
  <c r="K36" i="3" s="1"/>
  <c r="K45" i="3"/>
  <c r="K44" i="3"/>
  <c r="K43" i="3"/>
  <c r="K42" i="3"/>
  <c r="K41" i="3"/>
  <c r="V12" i="3"/>
  <c r="V9" i="3"/>
  <c r="V7" i="3"/>
  <c r="H7" i="3"/>
  <c r="I7" i="3"/>
  <c r="J7" i="3"/>
  <c r="L7" i="3"/>
  <c r="M7" i="3"/>
  <c r="N7" i="3"/>
  <c r="O7" i="3"/>
  <c r="P7" i="3"/>
  <c r="Q7" i="3"/>
  <c r="R7" i="3"/>
  <c r="S7" i="3"/>
  <c r="T7" i="3"/>
  <c r="U7" i="3"/>
  <c r="W7" i="3"/>
  <c r="H9" i="3"/>
  <c r="I9" i="3"/>
  <c r="J9" i="3"/>
  <c r="L9" i="3"/>
  <c r="M9" i="3"/>
  <c r="N9" i="3"/>
  <c r="O9" i="3"/>
  <c r="P9" i="3"/>
  <c r="Q9" i="3"/>
  <c r="R9" i="3"/>
  <c r="S9" i="3"/>
  <c r="T9" i="3"/>
  <c r="U9" i="3"/>
  <c r="W9" i="3"/>
  <c r="H10" i="3"/>
  <c r="I10" i="3"/>
  <c r="J10" i="3"/>
  <c r="L10" i="3"/>
  <c r="M10" i="3"/>
  <c r="N10" i="3"/>
  <c r="O10" i="3"/>
  <c r="P10" i="3"/>
  <c r="Q10" i="3"/>
  <c r="R10" i="3"/>
  <c r="S10" i="3"/>
  <c r="T10" i="3"/>
  <c r="U10" i="3"/>
  <c r="V10" i="3"/>
  <c r="W10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W12" i="3"/>
  <c r="F7" i="3"/>
  <c r="F9" i="3"/>
  <c r="F10" i="3"/>
  <c r="F11" i="3"/>
  <c r="F12" i="3"/>
  <c r="U56" i="12" l="1"/>
  <c r="V56" i="12" s="1"/>
  <c r="H33" i="3"/>
  <c r="P33" i="3"/>
  <c r="M33" i="3"/>
  <c r="U33" i="3"/>
  <c r="F8" i="3"/>
  <c r="F6" i="3" s="1"/>
  <c r="V8" i="3"/>
  <c r="S33" i="3"/>
  <c r="L33" i="3"/>
  <c r="T33" i="3"/>
  <c r="I33" i="3"/>
  <c r="Q33" i="3"/>
  <c r="J33" i="3"/>
  <c r="R33" i="3"/>
  <c r="W8" i="3"/>
  <c r="R8" i="3"/>
  <c r="R6" i="3" s="1"/>
  <c r="T8" i="3"/>
  <c r="T6" i="3" s="1"/>
  <c r="P8" i="3"/>
  <c r="L8" i="3"/>
  <c r="L6" i="3" s="1"/>
  <c r="H8" i="3"/>
  <c r="H6" i="3" s="1"/>
  <c r="S8" i="3"/>
  <c r="S6" i="3" s="1"/>
  <c r="O8" i="3"/>
  <c r="N8" i="3"/>
  <c r="N6" i="3" s="1"/>
  <c r="J8" i="3"/>
  <c r="J6" i="3" s="1"/>
  <c r="U8" i="3"/>
  <c r="U6" i="3" s="1"/>
  <c r="Q8" i="3"/>
  <c r="Q6" i="3" s="1"/>
  <c r="M8" i="3"/>
  <c r="M6" i="3" s="1"/>
  <c r="I8" i="3"/>
  <c r="I6" i="3" s="1"/>
  <c r="V6" i="3"/>
  <c r="P6" i="3"/>
  <c r="W6" i="3"/>
  <c r="O6" i="3"/>
  <c r="K21" i="3" l="1"/>
  <c r="K12" i="3" s="1"/>
  <c r="K20" i="3"/>
  <c r="K10" i="3" s="1"/>
  <c r="K19" i="3"/>
  <c r="K9" i="3" s="1"/>
  <c r="K18" i="3"/>
  <c r="K16" i="3"/>
  <c r="L41" i="6" l="1"/>
  <c r="H41" i="6"/>
  <c r="E41" i="6"/>
  <c r="L40" i="6"/>
  <c r="H40" i="6"/>
  <c r="E40" i="6"/>
  <c r="L39" i="6"/>
  <c r="H39" i="6"/>
  <c r="E39" i="6"/>
  <c r="L38" i="6"/>
  <c r="H38" i="6"/>
  <c r="E38" i="6"/>
  <c r="L37" i="6"/>
  <c r="H37" i="6"/>
  <c r="E37" i="6"/>
  <c r="L36" i="6"/>
  <c r="H36" i="6"/>
  <c r="D35" i="6" s="1"/>
  <c r="E36" i="6"/>
  <c r="L34" i="6"/>
  <c r="H34" i="6"/>
  <c r="E34" i="6"/>
  <c r="L33" i="6"/>
  <c r="H33" i="6"/>
  <c r="K23" i="6" s="1"/>
  <c r="E33" i="6"/>
  <c r="L32" i="6"/>
  <c r="H32" i="6"/>
  <c r="E32" i="6"/>
  <c r="H23" i="6" s="1"/>
  <c r="L31" i="6"/>
  <c r="H31" i="6"/>
  <c r="E31" i="6"/>
  <c r="L30" i="6"/>
  <c r="H30" i="6"/>
  <c r="E30" i="6"/>
  <c r="L29" i="6"/>
  <c r="H29" i="6"/>
  <c r="E29" i="6"/>
  <c r="G27" i="6" s="1"/>
  <c r="R26" i="6"/>
  <c r="P25" i="6" s="1"/>
  <c r="R25" i="6"/>
  <c r="O25" i="6"/>
  <c r="L19" i="6"/>
  <c r="H19" i="6"/>
  <c r="E19" i="6"/>
  <c r="L18" i="6"/>
  <c r="H18" i="6"/>
  <c r="E18" i="6"/>
  <c r="L17" i="6"/>
  <c r="H17" i="6"/>
  <c r="E17" i="6"/>
  <c r="H8" i="6" s="1"/>
  <c r="L16" i="6"/>
  <c r="H16" i="6"/>
  <c r="E16" i="6"/>
  <c r="L15" i="6"/>
  <c r="H15" i="6"/>
  <c r="E15" i="6"/>
  <c r="N8" i="6" s="1"/>
  <c r="L14" i="6"/>
  <c r="H14" i="6"/>
  <c r="B8" i="6" s="1"/>
  <c r="E14" i="6"/>
  <c r="G12" i="6" s="1"/>
  <c r="F12" i="6"/>
  <c r="R11" i="6"/>
  <c r="P10" i="6" s="1"/>
  <c r="R10" i="6"/>
  <c r="O10" i="6" s="1"/>
  <c r="K8" i="6"/>
  <c r="K18" i="4"/>
  <c r="I18" i="4" s="1"/>
  <c r="J18" i="4"/>
  <c r="H18" i="4"/>
  <c r="G18" i="4"/>
  <c r="K17" i="4"/>
  <c r="I17" i="4" s="1"/>
  <c r="J17" i="4"/>
  <c r="H17" i="4"/>
  <c r="G17" i="4"/>
  <c r="K16" i="4"/>
  <c r="J16" i="4"/>
  <c r="H16" i="4"/>
  <c r="G16" i="4"/>
  <c r="K15" i="4"/>
  <c r="I15" i="4" s="1"/>
  <c r="J15" i="4"/>
  <c r="H15" i="4"/>
  <c r="G15" i="4"/>
  <c r="K14" i="4"/>
  <c r="I14" i="4" s="1"/>
  <c r="J14" i="4"/>
  <c r="H14" i="4"/>
  <c r="G14" i="4"/>
  <c r="K13" i="4"/>
  <c r="I13" i="4" s="1"/>
  <c r="J13" i="4"/>
  <c r="H13" i="4"/>
  <c r="G13" i="4"/>
  <c r="K12" i="4"/>
  <c r="J12" i="4"/>
  <c r="H12" i="4"/>
  <c r="G12" i="4"/>
  <c r="K11" i="4"/>
  <c r="I11" i="4" s="1"/>
  <c r="J11" i="4"/>
  <c r="H11" i="4"/>
  <c r="G11" i="4"/>
  <c r="K10" i="4"/>
  <c r="J10" i="4"/>
  <c r="H10" i="4"/>
  <c r="G10" i="4"/>
  <c r="K9" i="4"/>
  <c r="I9" i="4" s="1"/>
  <c r="J9" i="4"/>
  <c r="H9" i="4"/>
  <c r="G9" i="4"/>
  <c r="K8" i="4"/>
  <c r="I8" i="4" s="1"/>
  <c r="J8" i="4"/>
  <c r="H8" i="4"/>
  <c r="G8" i="4"/>
  <c r="K7" i="4"/>
  <c r="I7" i="4" s="1"/>
  <c r="J7" i="4"/>
  <c r="H7" i="4"/>
  <c r="G7" i="4"/>
  <c r="K51" i="3"/>
  <c r="K38" i="3" s="1"/>
  <c r="K35" i="3" s="1"/>
  <c r="K50" i="3"/>
  <c r="K34" i="3" s="1"/>
  <c r="K49" i="3"/>
  <c r="K40" i="3"/>
  <c r="X32" i="3"/>
  <c r="K24" i="3"/>
  <c r="K11" i="3" s="1"/>
  <c r="K8" i="3" s="1"/>
  <c r="K23" i="3"/>
  <c r="K22" i="3"/>
  <c r="K17" i="3"/>
  <c r="K15" i="3"/>
  <c r="K14" i="3"/>
  <c r="K7" i="3" s="1"/>
  <c r="K6" i="3" s="1"/>
  <c r="K13" i="3"/>
  <c r="L13" i="2"/>
  <c r="I13" i="2"/>
  <c r="D13" i="2"/>
  <c r="B13" i="2"/>
  <c r="L11" i="2"/>
  <c r="I11" i="2"/>
  <c r="F13" i="1"/>
  <c r="O13" i="1" s="1"/>
  <c r="D13" i="1"/>
  <c r="B13" i="1"/>
  <c r="F11" i="1"/>
  <c r="O11" i="1" s="1"/>
  <c r="K33" i="3" l="1"/>
  <c r="N23" i="6"/>
  <c r="I10" i="4"/>
  <c r="I12" i="4"/>
  <c r="B23" i="6"/>
  <c r="I16" i="4"/>
  <c r="F27" i="6"/>
  <c r="I11" i="1"/>
  <c r="I13" i="1"/>
</calcChain>
</file>

<file path=xl/sharedStrings.xml><?xml version="1.0" encoding="utf-8"?>
<sst xmlns="http://schemas.openxmlformats.org/spreadsheetml/2006/main" count="3221" uniqueCount="2471">
  <si>
    <t>Информация об исполнении договоров на ТП Перечня Минэнерго РФ на [:t.slice_time]</t>
  </si>
  <si>
    <t>begin:t</t>
  </si>
  <si>
    <t>!rowheight:21</t>
  </si>
  <si>
    <t>Финанси-
рование</t>
  </si>
  <si>
    <t>Факт</t>
  </si>
  <si>
    <t>Работы выполнены, уведомление направлено</t>
  </si>
  <si>
    <t>СОУ
не наступил
(текущие)</t>
  </si>
  <si>
    <r>
      <t xml:space="preserve">Остаток
</t>
    </r>
    <r>
      <rPr>
        <sz val="8"/>
        <color theme="1"/>
        <rFont val="Tahoma"/>
        <family val="2"/>
        <charset val="204"/>
      </rPr>
      <t>СОУ наступил,
уведомление
не направлено</t>
    </r>
  </si>
  <si>
    <t>Всего</t>
  </si>
  <si>
    <t>Выдан
постоянный АТП</t>
  </si>
  <si>
    <t>Подписано ДС
о готовности СО</t>
  </si>
  <si>
    <t>Выдан АТП или подписано ДС
о готовности СО</t>
  </si>
  <si>
    <t>Претензионно-исковая работа</t>
  </si>
  <si>
    <t>Расторгнуто</t>
  </si>
  <si>
    <t>!rowheight:16</t>
  </si>
  <si>
    <t>в т.ч. за
[:t.sdate_range]</t>
  </si>
  <si>
    <t>Доля</t>
  </si>
  <si>
    <t>в т.ч.</t>
  </si>
  <si>
    <t>динамика за
[:t.sdate_range]</t>
  </si>
  <si>
    <t xml:space="preserve">текущ. </t>
  </si>
  <si>
    <t>просроч.</t>
  </si>
  <si>
    <t>end:t;</t>
  </si>
  <si>
    <t>!rowheight:33</t>
  </si>
  <si>
    <t>№
п/п</t>
  </si>
  <si>
    <t>Филиал</t>
  </si>
  <si>
    <t>тыс. руб. с НДС</t>
  </si>
  <si>
    <t>шт.</t>
  </si>
  <si>
    <t>%</t>
  </si>
  <si>
    <t>ИТОГО</t>
  </si>
  <si>
    <t>[:p1.all.fin_sum_nds_ofz]</t>
  </si>
  <si>
    <t>[:p1.all.col_f]</t>
  </si>
  <si>
    <t>[:p1.all.col_f_range]</t>
  </si>
  <si>
    <t>[:p1.all.col_i]</t>
  </si>
  <si>
    <t>[:p1.all.col_i_range]</t>
  </si>
  <si>
    <t>[:p1.all.col_l_2]</t>
  </si>
  <si>
    <t>[:p1.all.col_l_2_tek]</t>
  </si>
  <si>
    <t>[:p1.all.col_l_2_pr]</t>
  </si>
  <si>
    <t>[:p1.all.col_l_2_range]</t>
  </si>
  <si>
    <t>[:p1.all.col_l]</t>
  </si>
  <si>
    <t>[:p1.all.col_l_range]</t>
  </si>
  <si>
    <t>[:p1.all.col_p]</t>
  </si>
  <si>
    <t>[:p1.all.col_p_2]</t>
  </si>
  <si>
    <t>[:p1.all.col_n]</t>
  </si>
  <si>
    <t>[:p1.all.col_n_range]</t>
  </si>
  <si>
    <t>begin:p1.all</t>
  </si>
  <si>
    <t>!rowheight:0</t>
  </si>
  <si>
    <t>[:p1.by_dep.name_podr]</t>
  </si>
  <si>
    <t>[:p1.by_dep.fin_sum_nds_ofz]</t>
  </si>
  <si>
    <t>[:p1.by_dep.col_f]</t>
  </si>
  <si>
    <t>[:p1.by_dep.col_f_range]</t>
  </si>
  <si>
    <t>[:p1.by_dep.col_i]</t>
  </si>
  <si>
    <t>[:p1.by_dep.col_i_range]</t>
  </si>
  <si>
    <t>[:p1.by_dep.col_l_2]</t>
  </si>
  <si>
    <t>[:p1.by_dep.col_l_2_tek]</t>
  </si>
  <si>
    <t>[:p1.by_dep.col_l_2_pr]</t>
  </si>
  <si>
    <t>[:p1.by_dep.col_l_2_range]</t>
  </si>
  <si>
    <t>[:p1.by_dep.col_l]</t>
  </si>
  <si>
    <t>[:p1.by_dep.col_l_range]</t>
  </si>
  <si>
    <t>[:p1.by_dep.col_p]</t>
  </si>
  <si>
    <t>[:p1.by_dep.col_p_2]</t>
  </si>
  <si>
    <t>[:p1.by_dep.col_n]</t>
  </si>
  <si>
    <t>[:p1.by_dep.col_n_range]</t>
  </si>
  <si>
    <t>p1.all.begin:p1.by_dep end:p1.by_dep;</t>
  </si>
  <si>
    <t>end:p1.all;</t>
  </si>
  <si>
    <t>!rowheight:15</t>
  </si>
  <si>
    <t>!rowheight:1</t>
  </si>
  <si>
    <t>* Данные в соответствии с Перечнем МЭ, без учёта технической корректировки титула 1120 (ООО "Инновационное агентство Ленинградской области" )</t>
  </si>
  <si>
    <t>Информация об исполнении договоров на постоянное ТП с работами ЛЭ, заключенных до 01.01.2015 (кроме Перечня МЭ) на [:t.slice_time]</t>
  </si>
  <si>
    <t>Действующие 
на 01.01.16</t>
  </si>
  <si>
    <t>Действующие 
на 01.01.17</t>
  </si>
  <si>
    <t>Работы выполнены, уведомл. Направлено</t>
  </si>
  <si>
    <t>в т.ч. за 
[:t.sdate_range]</t>
  </si>
  <si>
    <t>[:p2.all.col_itog1]</t>
  </si>
  <si>
    <t>[:p2.all.col_itog2]</t>
  </si>
  <si>
    <t>[:p2.all.col_f]</t>
  </si>
  <si>
    <t>[:p2.all.col_f_range]</t>
  </si>
  <si>
    <t>[:p2.all.col_i]</t>
  </si>
  <si>
    <t>[:p2.all.col_i_range]</t>
  </si>
  <si>
    <t>[:p2.all.col_l_2]</t>
  </si>
  <si>
    <t>[:p2.all.col_l_2_range]</t>
  </si>
  <si>
    <t>[:p2.all.col_l]</t>
  </si>
  <si>
    <t>[:p2.all.col_l_range]</t>
  </si>
  <si>
    <t>[:p2.all.col_p]</t>
  </si>
  <si>
    <t>[:p2.all.col_p_2]</t>
  </si>
  <si>
    <t>[:p2.all.col_n]</t>
  </si>
  <si>
    <t>[:p2.all.col_n_range]</t>
  </si>
  <si>
    <t>begin:p2.all</t>
  </si>
  <si>
    <t>[:p2.by_dep.name_podr]</t>
  </si>
  <si>
    <t>[:p2.by_dep.col_itog1]</t>
  </si>
  <si>
    <t>[:p2.by_dep.col_itog2]</t>
  </si>
  <si>
    <t>[:p2.by_dep.col_f]</t>
  </si>
  <si>
    <t>[:p2.by_dep.col_f_range]</t>
  </si>
  <si>
    <t>[:p2.by_dep.col_i]</t>
  </si>
  <si>
    <t>[:p2.by_dep.col_i_range]</t>
  </si>
  <si>
    <t>[:p2.by_dep.col_l_2]</t>
  </si>
  <si>
    <t>[:p2.by_dep.col_l_2_range]</t>
  </si>
  <si>
    <t>[:p2.by_dep.col_l]</t>
  </si>
  <si>
    <t>[:p2.by_dep.col_l_range]</t>
  </si>
  <si>
    <t>[:p2.by_dep.col_p]</t>
  </si>
  <si>
    <t>[:p2.by_dep.col_p_2]</t>
  </si>
  <si>
    <t>[:p2.by_dep.col_n]</t>
  </si>
  <si>
    <t>[:p2.by_dep.col_n_range]</t>
  </si>
  <si>
    <t>p2.all.begin:p2.by_dep end:p2.by_dep;</t>
  </si>
  <si>
    <t>end:p2.all;</t>
  </si>
  <si>
    <t>Форма ТП 1</t>
  </si>
  <si>
    <t>!rowheight:32,25</t>
  </si>
  <si>
    <t>Информация об исполнении договоров на постоянное ТП
ПАО "Ленэнерго" на [:t.slice_time]</t>
  </si>
  <si>
    <t>Факт 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</si>
  <si>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</si>
  <si>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</si>
  <si>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</si>
  <si>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</si>
  <si>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!rowheight:20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</si>
  <si>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</si>
  <si>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</si>
  <si>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Снижение 
[:t.sdate_range_1w] (в т.ч. продление)</t>
  </si>
  <si>
    <t>Снижение 
[:t.sdate_range] (в т.ч. продление)</t>
  </si>
  <si>
    <t>!rowheight:30</t>
  </si>
  <si>
    <t>в т.ч. просроченные</t>
  </si>
  <si>
    <t>!rowheight:49</t>
  </si>
  <si>
    <t>!rowheight:18</t>
  </si>
  <si>
    <t>t.begin:p3.all(+)</t>
  </si>
  <si>
    <t>Без работ</t>
  </si>
  <si>
    <t xml:space="preserve">p3.all.begin:p3.all_no_rab(+)  end:p3.all_no_rab; </t>
  </si>
  <si>
    <t>С работами</t>
  </si>
  <si>
    <t>Всего, в т.ч.:</t>
  </si>
  <si>
    <t xml:space="preserve">p3.all.begin:p3.all_rab(+) </t>
  </si>
  <si>
    <t>p3.all_rab.begin:p3.all_rab_ygr3(+)  end:p3.all_rab_ygr3;</t>
  </si>
  <si>
    <t>p3.all_rab.begin:p3.all_rab_ygr2(+)  end:p3.all_rab_ygr2;</t>
  </si>
  <si>
    <t>p3.all_rab.begin:p3.all_rab_ygr1(+)  end:p3.all_rab_ygr1;</t>
  </si>
  <si>
    <t xml:space="preserve">end:p3.all_rab; </t>
  </si>
  <si>
    <t>p3.all_rab.begin:p3.all_rab_ygr0(+)  end:p3.all_rab_ygr0;</t>
  </si>
  <si>
    <t>[:p3.all_do.col_plan]</t>
  </si>
  <si>
    <t>[:p3.all_do.col_any_fact_1w]</t>
  </si>
  <si>
    <t>[:p3.all_do.col_any_fact_2to1w]</t>
  </si>
  <si>
    <t>[:p3.all_do.col_any_fact_1to0w]</t>
  </si>
  <si>
    <t>[:p3.all_do.col_f]</t>
  </si>
  <si>
    <t>[:p3.all_do.col_i]</t>
  </si>
  <si>
    <t>[:p3.all_do.col_l_2]</t>
  </si>
  <si>
    <t>[:p3.all_do.col_l]</t>
  </si>
  <si>
    <t>[:p3.all_do.col_p]</t>
  </si>
  <si>
    <t>[:p3.all_do.ostatok]</t>
  </si>
  <si>
    <t>[:p3.all_do.ostatok_posle]</t>
  </si>
  <si>
    <t>[:p3.all_do.ostatok_do]</t>
  </si>
  <si>
    <t>[:p3.all_do.ostatok_late]</t>
  </si>
  <si>
    <t>[:p3.all_do.ostatok_2to1w]</t>
  </si>
  <si>
    <t>[:p3.all_do.ostatok_range]</t>
  </si>
  <si>
    <t>[:p3.all_do.ostatok_do_1w]</t>
  </si>
  <si>
    <t xml:space="preserve">p3.all.begin:p3.all_do(+) </t>
  </si>
  <si>
    <t>[:p3.do_no_rab.col_plan]</t>
  </si>
  <si>
    <t>[:p3.do_no_rab.col_any_fact_1w]</t>
  </si>
  <si>
    <t>[:p3.do_no_rab.col_any_fact_2to1w]</t>
  </si>
  <si>
    <t>[:p3.do_no_rab.col_any_fact_1to0w]</t>
  </si>
  <si>
    <t>[:p3.do_no_rab.col_f]</t>
  </si>
  <si>
    <t>[:p3.do_no_rab.col_i]</t>
  </si>
  <si>
    <t>[:p3.do_no_rab.col_l_2]</t>
  </si>
  <si>
    <t>[:p3.do_no_rab.col_l]</t>
  </si>
  <si>
    <t>[:p3.do_no_rab.col_p]</t>
  </si>
  <si>
    <t>[:p3.do_no_rab.ostatok]</t>
  </si>
  <si>
    <t>[:p3.do_no_rab.ostatok_posle]</t>
  </si>
  <si>
    <t>[:p3.do_no_rab.ostatok_do]</t>
  </si>
  <si>
    <t>[:p3.do_no_rab.ostatok_late]</t>
  </si>
  <si>
    <t>[:p3.do_no_rab.ostatok_2to1w]</t>
  </si>
  <si>
    <t>[:p3.do_no_rab.ostatok_range]</t>
  </si>
  <si>
    <t>[:p3.do_no_rab.ostatok_do_1w]</t>
  </si>
  <si>
    <t xml:space="preserve">p3.all_do.begin:p3.do_no_rab(+) </t>
  </si>
  <si>
    <t>[:p3.do_no_rab_do.col_plan]</t>
  </si>
  <si>
    <t>[:p3.do_no_rab_do.col_any_fact_1w]</t>
  </si>
  <si>
    <t>[:p3.do_no_rab_do.col_any_fact_2to1w]</t>
  </si>
  <si>
    <t>[:p3.do_no_rab_do.col_any_fact_1to0w]</t>
  </si>
  <si>
    <t>[:p3.do_no_rab_do.col_f]</t>
  </si>
  <si>
    <t>[:p3.do_no_rab_do.col_i]</t>
  </si>
  <si>
    <t>[:p3.do_no_rab_do.col_l_2]</t>
  </si>
  <si>
    <t>[:p3.do_no_rab_do.col_l]</t>
  </si>
  <si>
    <t>[:p3.do_no_rab_do.col_p]</t>
  </si>
  <si>
    <t>[:p3.do_no_rab_do.ostatok]</t>
  </si>
  <si>
    <t>[:p3.do_no_rab_do.ostatok_posle]</t>
  </si>
  <si>
    <t>[:p3.do_no_rab_do.ostatok_do]</t>
  </si>
  <si>
    <t>[:p3.do_no_rab_do.ostatok_late]</t>
  </si>
  <si>
    <t>[:p3.do_no_rab_do.ostatok_2to1w]</t>
  </si>
  <si>
    <t>[:p3.do_no_rab_do.ostatok_range]</t>
  </si>
  <si>
    <t>[:p3.do_no_rab_do.ostatok_do_1w]</t>
  </si>
  <si>
    <t>p3.do_no_rab.begin:p3.do_no_rab_do(+)  end:p3.do_no_rab_do;</t>
  </si>
  <si>
    <t>[:p3.do_no_rab_pos.col_plan]</t>
  </si>
  <si>
    <t>[:p3.do_no_rab_pos.col_any_fact_1w]</t>
  </si>
  <si>
    <t>[:p3.do_no_rab_pos.col_any_fact_2to1w]</t>
  </si>
  <si>
    <t>[:p3.do_no_rab_pos.col_any_fact_1to0w]</t>
  </si>
  <si>
    <t>[:p3.do_no_rab_pos.col_f]</t>
  </si>
  <si>
    <t>[:p3.do_no_rab_pos.col_i]</t>
  </si>
  <si>
    <t>[:p3.do_no_rab_pos.col_l_2]</t>
  </si>
  <si>
    <t>[:p3.do_no_rab_pos.col_l]</t>
  </si>
  <si>
    <t>[:p3.do_no_rab_pos.col_p]</t>
  </si>
  <si>
    <t>[:p3.do_no_rab_pos.ostatok]</t>
  </si>
  <si>
    <t>[:p3.do_no_rab_pos.ostatok_posle]</t>
  </si>
  <si>
    <t>[:p3.do_no_rab_pos.ostatok_do]</t>
  </si>
  <si>
    <t>[:p3.do_no_rab_pos.ostatok_late]</t>
  </si>
  <si>
    <t>[:p3.do_no_rab_pos.ostatok_2to1w]</t>
  </si>
  <si>
    <t>[:p3.do_no_rab_pos.ostatok_range]</t>
  </si>
  <si>
    <t>[:p3.do_no_rab_pos.ostatok_do_1w]</t>
  </si>
  <si>
    <t>end:p3.do_no_rab;</t>
  </si>
  <si>
    <t>p3.do_no_rab.begin:p3.do_no_rab_pos(+)  end:p3.do_no_rab_pos;</t>
  </si>
  <si>
    <t>[:p3.do_rab.col_plan]</t>
  </si>
  <si>
    <t>[:p3.do_rab.col_any_fact_1w]</t>
  </si>
  <si>
    <t>[:p3.do_rab.col_any_fact_2to1w]</t>
  </si>
  <si>
    <t>[:p3.do_rab.col_any_fact_1to0w]</t>
  </si>
  <si>
    <t>[:p3.do_rab.col_f]</t>
  </si>
  <si>
    <t>[:p3.do_rab.col_i]</t>
  </si>
  <si>
    <t>[:p3.do_rab.col_l_2]</t>
  </si>
  <si>
    <t>[:p3.do_rab.col_l]</t>
  </si>
  <si>
    <t>[:p3.do_rab.col_p]</t>
  </si>
  <si>
    <t>[:p3.do_rab.ostatok]</t>
  </si>
  <si>
    <t>[:p3.do_rab.ostatok_posle]</t>
  </si>
  <si>
    <t>[:p3.do_rab.ostatok_do]</t>
  </si>
  <si>
    <t>[:p3.do_rab.ostatok_late]</t>
  </si>
  <si>
    <t>[:p3.do_rab.ostatok_2to1w]</t>
  </si>
  <si>
    <t>[:p3.do_rab.ostatok_range]</t>
  </si>
  <si>
    <t>[:p3.do_rab.ostatok_do_1w]</t>
  </si>
  <si>
    <t xml:space="preserve">p3.all_do.begin:p3.do_rab(+) </t>
  </si>
  <si>
    <t>end:p3.all_do;</t>
  </si>
  <si>
    <t>end:p3.do_rab;</t>
  </si>
  <si>
    <t>[:p3.all_tek.col_plan]</t>
  </si>
  <si>
    <t>[:p3.all_tek.col_any_fact_1w]</t>
  </si>
  <si>
    <t>[:p3.all_tek.col_any_fact_2to1w]</t>
  </si>
  <si>
    <t>[:p3.all_tek.col_any_fact_1to0w]</t>
  </si>
  <si>
    <t>[:p3.all_tek.col_f]</t>
  </si>
  <si>
    <t>[:p3.all_tek.col_i]</t>
  </si>
  <si>
    <t>[:p3.all_tek.col_l_2]</t>
  </si>
  <si>
    <t>[:p3.all_tek.col_l]</t>
  </si>
  <si>
    <t>[:p3.all_tek.col_p]</t>
  </si>
  <si>
    <t>[:p3.all_tek.ostatok]</t>
  </si>
  <si>
    <t>[:p3.all_tek.ostatok_posle]</t>
  </si>
  <si>
    <t>[:p3.all_tek.ostatok_do]</t>
  </si>
  <si>
    <t>[:p3.all_tek.ostatok_late]</t>
  </si>
  <si>
    <t>[:p3.all_tek.ostatok_2to1w]</t>
  </si>
  <si>
    <t>[:p3.all_tek.ostatok_range]</t>
  </si>
  <si>
    <t>[:p3.all_tek.ostatok_do_1w]</t>
  </si>
  <si>
    <t xml:space="preserve">p3.all.begin:p3.all_tek(+) </t>
  </si>
  <si>
    <t>[:p3.tek_no_rab.col_plan]</t>
  </si>
  <si>
    <t>[:p3.tek_no_rab.col_any_fact_1w]</t>
  </si>
  <si>
    <t>[:p3.tek_no_rab.col_any_fact_2to1w]</t>
  </si>
  <si>
    <t>[:p3.tek_no_rab.col_any_fact_1to0w]</t>
  </si>
  <si>
    <t>[:p3.tek_no_rab.col_f]</t>
  </si>
  <si>
    <t>[:p3.tek_no_rab.col_i]</t>
  </si>
  <si>
    <t>[:p3.tek_no_rab.col_l_2]</t>
  </si>
  <si>
    <t>[:p3.tek_no_rab.col_l]</t>
  </si>
  <si>
    <t>[:p3.tek_no_rab.col_p]</t>
  </si>
  <si>
    <t>[:p3.tek_no_rab.ostatok]</t>
  </si>
  <si>
    <t>[:p3.tek_no_rab.ostatok_posle]</t>
  </si>
  <si>
    <t>[:p3.tek_no_rab.ostatok_do]</t>
  </si>
  <si>
    <t>[:p3.tek_no_rab.ostatok_late]</t>
  </si>
  <si>
    <t>[:p3.tek_no_rab.ostatok_2to1w]</t>
  </si>
  <si>
    <t>[:p3.tek_no_rab.ostatok_range]</t>
  </si>
  <si>
    <t>[:p3.tek_no_rab.ostatok_do_1w]</t>
  </si>
  <si>
    <t xml:space="preserve">p3.all_tek.begin:p3.tek_no_rab(+)  end:p3.tek_no_rab; </t>
  </si>
  <si>
    <t>[:p3.tek_rab.col_plan]</t>
  </si>
  <si>
    <t>[:p3.tek_rab.col_any_fact_1w]</t>
  </si>
  <si>
    <t>[:p3.tek_rab.col_any_fact_2to1w]</t>
  </si>
  <si>
    <t>[:p3.tek_rab.col_any_fact_1to0w]</t>
  </si>
  <si>
    <t>[:p3.tek_rab.col_f]</t>
  </si>
  <si>
    <t>[:p3.tek_rab.col_i]</t>
  </si>
  <si>
    <t>[:p3.tek_rab.col_l_2]</t>
  </si>
  <si>
    <t>[:p3.tek_rab.col_l]</t>
  </si>
  <si>
    <t>[:p3.tek_rab.col_p]</t>
  </si>
  <si>
    <t>[:p3.tek_rab.ostatok]</t>
  </si>
  <si>
    <t>[:p3.tek_rab.ostatok_posle]</t>
  </si>
  <si>
    <t>[:p3.tek_rab.ostatok_do]</t>
  </si>
  <si>
    <t>[:p3.tek_rab.ostatok_late]</t>
  </si>
  <si>
    <t>[:p3.tek_rab.ostatok_2to1w]</t>
  </si>
  <si>
    <t>[:p3.tek_rab.ostatok_range]</t>
  </si>
  <si>
    <t>[:p3.tek_rab.ostatok_do_1w]</t>
  </si>
  <si>
    <t>end:p3.all_tek;</t>
  </si>
  <si>
    <t xml:space="preserve">p3.all_tek.begin:p3.tek_rab(+)  end:p3.tek_rab; </t>
  </si>
  <si>
    <t xml:space="preserve"> end:p3.all;</t>
  </si>
  <si>
    <t>Информация об исполнении договоров на постоянное ТП
филиала "[:p3.p_all.name_podr]" на [:t.slice_time]</t>
  </si>
  <si>
    <t>t.begin:p3.p_all(+)</t>
  </si>
  <si>
    <t xml:space="preserve">p3.p_all.begin:p3.p_all_no_rab(+)  end:p3.p_all_no_rab; </t>
  </si>
  <si>
    <t xml:space="preserve">p3.p_all.begin:p3.p_all_rab(+) </t>
  </si>
  <si>
    <t>p3.p_all_rab.begin:p3.p_all_rab_ygr3(+)  end:p3.p_all_rab_ygr3;</t>
  </si>
  <si>
    <t>p3.p_all_rab.begin:p3.p_all_rab_ygr2(+)  end:p3.p_all_rab_ygr2;</t>
  </si>
  <si>
    <t>p3.p_all_rab.begin:p3.p_all_rab_ygr1(+)  end:p3.p_all_rab_ygr1;</t>
  </si>
  <si>
    <t xml:space="preserve">end:p3.p_all_rab; </t>
  </si>
  <si>
    <t>p3.p_all_rab.begin:p3.p_all_rab_ygr0(+)  end:p3.p_all_rab_ygr0;</t>
  </si>
  <si>
    <t>[:p3.p_all_do.col_plan]</t>
  </si>
  <si>
    <t>[:p3.p_all_do.col_any_fact_1w]</t>
  </si>
  <si>
    <t>[:p3.p_all_do.col_any_fact_2to1w]</t>
  </si>
  <si>
    <t>[:p3.p_all_do.col_any_fact_1to0w]</t>
  </si>
  <si>
    <t>[:p3.p_all_do.col_f]</t>
  </si>
  <si>
    <t>[:p3.p_all_do.col_i]</t>
  </si>
  <si>
    <t>[:p3.p_all_do.col_l_2]</t>
  </si>
  <si>
    <t>[:p3.p_all_do.col_l]</t>
  </si>
  <si>
    <t>[:p3.p_all_do.col_p]</t>
  </si>
  <si>
    <t>[:p3.p_all_do.ostatok]</t>
  </si>
  <si>
    <t>[:p3.p_all_do.ostatok_posle]</t>
  </si>
  <si>
    <t>[:p3.p_all_do.ostatok_do]</t>
  </si>
  <si>
    <t>[:p3.p_all_do.ostatok_late]</t>
  </si>
  <si>
    <t>[:p3.p_all_do.ostatok_2to1w]</t>
  </si>
  <si>
    <t>[:p3.p_all_do.ostatok_range]</t>
  </si>
  <si>
    <t>[:p3.p_all_do.ostatok_do_1w]</t>
  </si>
  <si>
    <t xml:space="preserve">p3.p_all.begin:p3.p_all_do(+) </t>
  </si>
  <si>
    <t>[:p3.p_do_no_rab.col_plan]</t>
  </si>
  <si>
    <t>[:p3.p_do_no_rab.col_any_fact_1w]</t>
  </si>
  <si>
    <t>[:p3.p_do_no_rab.col_any_fact_2to1w]</t>
  </si>
  <si>
    <t>[:p3.p_do_no_rab.col_any_fact_1to0w]</t>
  </si>
  <si>
    <t>[:p3.p_do_no_rab.col_f]</t>
  </si>
  <si>
    <t>[:p3.p_do_no_rab.col_i]</t>
  </si>
  <si>
    <t>[:p3.p_do_no_rab.col_l_2]</t>
  </si>
  <si>
    <t>[:p3.p_do_no_rab.col_l]</t>
  </si>
  <si>
    <t>[:p3.p_do_no_rab.col_p]</t>
  </si>
  <si>
    <t>[:p3.p_do_no_rab.ostatok]</t>
  </si>
  <si>
    <t>[:p3.p_do_no_rab.ostatok_posle]</t>
  </si>
  <si>
    <t>[:p3.p_do_no_rab.ostatok_do]</t>
  </si>
  <si>
    <t>[:p3.p_do_no_rab.ostatok_late]</t>
  </si>
  <si>
    <t>[:p3.p_do_no_rab.ostatok_2to1w]</t>
  </si>
  <si>
    <t>[:p3.p_do_no_rab.ostatok_range]</t>
  </si>
  <si>
    <t>[:p3.p_do_no_rab.ostatok_do_1w]</t>
  </si>
  <si>
    <t xml:space="preserve">p3.p_all_do.begin:p3.p_do_no_rab(+) </t>
  </si>
  <si>
    <t>[:p3.p_do_no_rab_do.col_plan]</t>
  </si>
  <si>
    <t>[:p3.p_do_no_rab_do.col_any_fact_1w]</t>
  </si>
  <si>
    <t>[:p3.p_do_no_rab_do.col_any_fact_2to1w]</t>
  </si>
  <si>
    <t>[:p3.p_do_no_rab_do.col_any_fact_1to0w]</t>
  </si>
  <si>
    <t>[:p3.p_do_no_rab_do.col_f]</t>
  </si>
  <si>
    <t>[:p3.p_do_no_rab_do.col_i]</t>
  </si>
  <si>
    <t>[:p3.p_do_no_rab_do.col_l_2]</t>
  </si>
  <si>
    <t>[:p3.p_do_no_rab_do.col_l]</t>
  </si>
  <si>
    <t>[:p3.p_do_no_rab_do.col_p]</t>
  </si>
  <si>
    <t>[:p3.p_do_no_rab_do.ostatok]</t>
  </si>
  <si>
    <t>[:p3.p_do_no_rab_do.ostatok_posle]</t>
  </si>
  <si>
    <t>[:p3.p_do_no_rab_do.ostatok_do]</t>
  </si>
  <si>
    <t>[:p3.p_do_no_rab_do.ostatok_late]</t>
  </si>
  <si>
    <t>[:p3.p_do_no_rab_do.ostatok_2to1w]</t>
  </si>
  <si>
    <t>[:p3.p_do_no_rab_do.ostatok_range]</t>
  </si>
  <si>
    <t>[:p3.p_do_no_rab_do.ostatok_do_1w]</t>
  </si>
  <si>
    <t>p3.p_do_no_rab.begin:p3.p_do_no_rab_do(+)  end:p3.p_do_no_rab_do;</t>
  </si>
  <si>
    <t>[:p3.p_do_no_rab_pos.col_plan]</t>
  </si>
  <si>
    <t>[:p3.p_do_no_rab_pos.col_any_fact_1w]</t>
  </si>
  <si>
    <t>[:p3.p_do_no_rab_pos.col_any_fact_2to1w]</t>
  </si>
  <si>
    <t>[:p3.p_do_no_rab_pos.col_any_fact_1to0w]</t>
  </si>
  <si>
    <t>[:p3.p_do_no_rab_pos.col_f]</t>
  </si>
  <si>
    <t>[:p3.p_do_no_rab_pos.col_i]</t>
  </si>
  <si>
    <t>[:p3.p_do_no_rab_pos.col_l_2]</t>
  </si>
  <si>
    <t>[:p3.p_do_no_rab_pos.col_l]</t>
  </si>
  <si>
    <t>[:p3.p_do_no_rab_pos.col_p]</t>
  </si>
  <si>
    <t>[:p3.p_do_no_rab_pos.ostatok]</t>
  </si>
  <si>
    <t>[:p3.p_do_no_rab_pos.ostatok_posle]</t>
  </si>
  <si>
    <t>[:p3.p_do_no_rab_pos.ostatok_do]</t>
  </si>
  <si>
    <t>[:p3.p_do_no_rab_pos.ostatok_late]</t>
  </si>
  <si>
    <t>[:p3.p_do_no_rab_pos.ostatok_2to1w]</t>
  </si>
  <si>
    <t>[:p3.p_do_no_rab_pos.ostatok_range]</t>
  </si>
  <si>
    <t>[:p3.p_do_no_rab_pos.ostatok_do_1w]</t>
  </si>
  <si>
    <t>end:p3.p_do_no_rab;</t>
  </si>
  <si>
    <t>p3.p_do_no_rab.begin:p3.p_do_no_rab_pos(+)  end:p3.p_do_no_rab_pos;</t>
  </si>
  <si>
    <t>[:p3.p_do_rab.col_plan]</t>
  </si>
  <si>
    <t>[:p3.p_do_rab.col_any_fact_1w]</t>
  </si>
  <si>
    <t>[:p3.p_do_rab.col_any_fact_2to1w]</t>
  </si>
  <si>
    <t>[:p3.p_do_rab.col_any_fact_1to0w]</t>
  </si>
  <si>
    <t>[:p3.p_do_rab.col_f]</t>
  </si>
  <si>
    <t>[:p3.p_do_rab.col_i]</t>
  </si>
  <si>
    <t>[:p3.p_do_rab.col_l_2]</t>
  </si>
  <si>
    <t>[:p3.p_do_rab.col_l]</t>
  </si>
  <si>
    <t>[:p3.p_do_rab.col_p]</t>
  </si>
  <si>
    <t>[:p3.p_do_rab.ostatok]</t>
  </si>
  <si>
    <t>[:p3.p_do_rab.ostatok_posle]</t>
  </si>
  <si>
    <t>[:p3.p_do_rab.ostatok_do]</t>
  </si>
  <si>
    <t>[:p3.p_do_rab.ostatok_late]</t>
  </si>
  <si>
    <t>[:p3.p_do_rab.ostatok_2to1w]</t>
  </si>
  <si>
    <t>[:p3.p_do_rab.ostatok_range]</t>
  </si>
  <si>
    <t>[:p3.p_do_rab.ostatok_do_1w]</t>
  </si>
  <si>
    <t xml:space="preserve">p3.p_all_do.begin:p3.p_do_rab(+) </t>
  </si>
  <si>
    <t>end:p3.p_all_do;</t>
  </si>
  <si>
    <t>end:p3.p_do_rab;</t>
  </si>
  <si>
    <t>[:p3.p_all_tek.col_plan]</t>
  </si>
  <si>
    <t>[:p3.p_all_tek.col_any_fact_1w]</t>
  </si>
  <si>
    <t>[:p3.p_all_tek.col_any_fact_2to1w]</t>
  </si>
  <si>
    <t>[:p3.p_all_tek.col_any_fact_1to0w]</t>
  </si>
  <si>
    <t>[:p3.p_all_tek.col_f]</t>
  </si>
  <si>
    <t>[:p3.p_all_tek.col_i]</t>
  </si>
  <si>
    <t>[:p3.p_all_tek.col_l_2]</t>
  </si>
  <si>
    <t>[:p3.p_all_tek.col_l]</t>
  </si>
  <si>
    <t>[:p3.p_all_tek.col_p]</t>
  </si>
  <si>
    <t>[:p3.p_all_tek.ostatok]</t>
  </si>
  <si>
    <t>[:p3.p_all_tek.ostatok_posle]</t>
  </si>
  <si>
    <t>[:p3.p_all_tek.ostatok_do]</t>
  </si>
  <si>
    <t>[:p3.p_all_tek.ostatok_late]</t>
  </si>
  <si>
    <t>[:p3.p_all_tek.ostatok_2to1w]</t>
  </si>
  <si>
    <t>[:p3.p_all_tek.ostatok_range]</t>
  </si>
  <si>
    <t>[:p3.p_all_tek.ostatok_do_1w]</t>
  </si>
  <si>
    <t xml:space="preserve">p3.p_all.begin:p3.p_all_tek(+) </t>
  </si>
  <si>
    <t>[:p3.p_tek_no_rab.col_plan]</t>
  </si>
  <si>
    <t>[:p3.p_tek_no_rab.col_any_fact_1w]</t>
  </si>
  <si>
    <t>[:p3.p_tek_no_rab.col_any_fact_2to1w]</t>
  </si>
  <si>
    <t>[:p3.p_tek_no_rab.col_any_fact_1to0w]</t>
  </si>
  <si>
    <t>[:p3.p_tek_no_rab.col_f]</t>
  </si>
  <si>
    <t>[:p3.p_tek_no_rab.col_i]</t>
  </si>
  <si>
    <t>[:p3.p_tek_no_rab.col_l_2]</t>
  </si>
  <si>
    <t>[:p3.p_tek_no_rab.col_l]</t>
  </si>
  <si>
    <t>[:p3.p_tek_no_rab.col_p]</t>
  </si>
  <si>
    <t>[:p3.p_tek_no_rab.ostatok]</t>
  </si>
  <si>
    <t>[:p3.p_tek_no_rab.ostatok_posle]</t>
  </si>
  <si>
    <t>[:p3.p_tek_no_rab.ostatok_do]</t>
  </si>
  <si>
    <t>[:p3.p_tek_no_rab.ostatok_late]</t>
  </si>
  <si>
    <t>[:p3.p_tek_no_rab.ostatok_2to1w]</t>
  </si>
  <si>
    <t>[:p3.p_tek_no_rab.ostatok_range]</t>
  </si>
  <si>
    <t>[:p3.p_tek_no_rab.ostatok_do_1w]</t>
  </si>
  <si>
    <t xml:space="preserve">p3.p_all_tek.begin:p3.p_tek_no_rab(+)  end:p3.p_tek_no_rab; </t>
  </si>
  <si>
    <t>[:p3.p_tek_rab.col_plan]</t>
  </si>
  <si>
    <t>[:p3.p_tek_rab.col_any_fact_1w]</t>
  </si>
  <si>
    <t>[:p3.p_tek_rab.col_any_fact_2to1w]</t>
  </si>
  <si>
    <t>[:p3.p_tek_rab.col_any_fact_1to0w]</t>
  </si>
  <si>
    <t>[:p3.p_tek_rab.col_f]</t>
  </si>
  <si>
    <t>[:p3.p_tek_rab.col_i]</t>
  </si>
  <si>
    <t>[:p3.p_tek_rab.col_l_2]</t>
  </si>
  <si>
    <t>[:p3.p_tek_rab.col_l]</t>
  </si>
  <si>
    <t>[:p3.p_tek_rab.col_p]</t>
  </si>
  <si>
    <t>[:p3.p_tek_rab.ostatok]</t>
  </si>
  <si>
    <t>[:p3.p_tek_rab.ostatok_posle]</t>
  </si>
  <si>
    <t>[:p3.p_tek_rab.ostatok_do]</t>
  </si>
  <si>
    <t>[:p3.p_tek_rab.ostatok_late]</t>
  </si>
  <si>
    <t>[:p3.p_tek_rab.ostatok_2to1w]</t>
  </si>
  <si>
    <t>[:p3.p_tek_rab.ostatok_range]</t>
  </si>
  <si>
    <t>[:p3.p_tek_rab.ostatok_do_1w]</t>
  </si>
  <si>
    <t>end:p3.p_all_tek;</t>
  </si>
  <si>
    <t xml:space="preserve">p3.p_all_tek.begin:p3.p_tek_rab(+)  end:p3.p_tek_rab; </t>
  </si>
  <si>
    <t xml:space="preserve"> end:p3.p_all;</t>
  </si>
  <si>
    <t>Информация об исполнении договоров на постоянное ТП 
на [:t.slice_time]</t>
  </si>
  <si>
    <t>Динамика остатка
за неделю</t>
  </si>
  <si>
    <r>
      <t xml:space="preserve">Исполнение
за неделю
</t>
    </r>
    <r>
      <rPr>
        <b/>
        <sz val="11"/>
        <color theme="1"/>
        <rFont val="Calibri"/>
        <family val="2"/>
        <charset val="204"/>
        <scheme val="minor"/>
      </rPr>
      <t>(% к плану)</t>
    </r>
  </si>
  <si>
    <t>Факт (исполнение)</t>
  </si>
  <si>
    <t>В стройке, уведомления
не направлены
на [:t.sdate_begin]</t>
  </si>
  <si>
    <t>Остаток</t>
  </si>
  <si>
    <t>Справочно: остаток на [:t.sdate_begin]</t>
  </si>
  <si>
    <t>в т.ч.
за период
[:t.sdate_range]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</si>
  <si>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 о готовности СО)</t>
    </r>
  </si>
  <si>
    <t>СОУ наступил
уведомление
не направлено</t>
  </si>
  <si>
    <t>по году заключения договора</t>
  </si>
  <si>
    <t>!rowheight:42</t>
  </si>
  <si>
    <t>Год</t>
  </si>
  <si>
    <t>Неделя</t>
  </si>
  <si>
    <t>всего</t>
  </si>
  <si>
    <t>1.1</t>
  </si>
  <si>
    <t>1.2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</si>
  <si>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</si>
  <si>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</si>
  <si>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</si>
  <si>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</si>
  <si>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</si>
  <si>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</si>
  <si>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</si>
  <si>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</si>
  <si>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</si>
  <si>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</si>
  <si>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</si>
  <si>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</si>
  <si>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13.1</t>
  </si>
  <si>
    <t>13.2</t>
  </si>
  <si>
    <t>13.3</t>
  </si>
  <si>
    <t>13.4</t>
  </si>
  <si>
    <t>ПАО "Ленэнерго"</t>
  </si>
  <si>
    <t>Всего договоров, из них:</t>
  </si>
  <si>
    <t>[:p4.all.col_plan]</t>
  </si>
  <si>
    <t>[:p4.all.col_f]</t>
  </si>
  <si>
    <t>[:p4.all.col_f_range]</t>
  </si>
  <si>
    <t>[:p4.all.col_i]</t>
  </si>
  <si>
    <t>[:p4.all.col_i_range]</t>
  </si>
  <si>
    <t>[:p4.all.col_l_2]</t>
  </si>
  <si>
    <t>[:p4.all.col_l_2_range]</t>
  </si>
  <si>
    <t>[:p4.all.col_l]</t>
  </si>
  <si>
    <t>[:p4.all.col_l_range]</t>
  </si>
  <si>
    <t>[:p4.all.col_p]</t>
  </si>
  <si>
    <t>[:p4.all.col_p_range]</t>
  </si>
  <si>
    <t>[:p4.all.col_m2]</t>
  </si>
  <si>
    <t>[:p4.all.col_o]</t>
  </si>
  <si>
    <t>[:p4.all.col_p_2]</t>
  </si>
  <si>
    <t>[:p4.all.col_n]</t>
  </si>
  <si>
    <t>[:p4.all.col_n_range]</t>
  </si>
  <si>
    <t>[:p4.all.col_o_week]</t>
  </si>
  <si>
    <t>begin:p4.all(+)</t>
  </si>
  <si>
    <t>[:p4.all_no_rab.col_plan]</t>
  </si>
  <si>
    <t>[:p4.all_no_rab.col_f]</t>
  </si>
  <si>
    <t>[:p4.all_no_rab.col_f_range]</t>
  </si>
  <si>
    <t>[:p4.all_no_rab.col_i]</t>
  </si>
  <si>
    <t>[:p4.all_no_rab.col_i_range]</t>
  </si>
  <si>
    <t>[:p4.all_no_rab.col_l_2]</t>
  </si>
  <si>
    <t>[:p4.all_no_rab.col_l_2_range]</t>
  </si>
  <si>
    <t>[:p4.all_no_rab.col_l]</t>
  </si>
  <si>
    <t>[:p4.all_no_rab.col_l_range]</t>
  </si>
  <si>
    <t>[:p4.all_no_rab.col_p]</t>
  </si>
  <si>
    <t>[:p4.all_no_rab.col_p_range]</t>
  </si>
  <si>
    <t>[:p4.all_no_rab.col_m2]</t>
  </si>
  <si>
    <t>[:p4.all_no_rab.col_o]</t>
  </si>
  <si>
    <t>[:p4.all_no_rab.col_p_2]</t>
  </si>
  <si>
    <t>[:p4.all_no_rab.col_n]</t>
  </si>
  <si>
    <t>[:p4.all_no_rab.col_n_range]</t>
  </si>
  <si>
    <t>[:p4.all_no_rab.col_o_week]</t>
  </si>
  <si>
    <t xml:space="preserve">begin:p4.all_no_rab(+)  end:p4.all_no_rab; </t>
  </si>
  <si>
    <t>[:p4.all_rab.col_plan]</t>
  </si>
  <si>
    <t>[:p4.all_rab.col_f]</t>
  </si>
  <si>
    <t>[:p4.all_rab.col_f_range]</t>
  </si>
  <si>
    <t>[:p4.all_rab.col_i]</t>
  </si>
  <si>
    <t>[:p4.all_rab.col_i_range]</t>
  </si>
  <si>
    <t>[:p4.all_rab.col_l_2]</t>
  </si>
  <si>
    <t>[:p4.all_rab.col_l_2_range]</t>
  </si>
  <si>
    <t>[:p4.all_rab.col_l]</t>
  </si>
  <si>
    <t>[:p4.all_rab.col_l_range]</t>
  </si>
  <si>
    <t>[:p4.all_rab.col_p]</t>
  </si>
  <si>
    <t>[:p4.all_rab.col_p_range]</t>
  </si>
  <si>
    <t>[:p4.all_rab.col_m2]</t>
  </si>
  <si>
    <t>[:p4.all_rab.col_o]</t>
  </si>
  <si>
    <t>[:p4.all_rab.col_p_2]</t>
  </si>
  <si>
    <t>[:p4.all_rab.col_n]</t>
  </si>
  <si>
    <t>[:p4.all_rab.col_n_range]</t>
  </si>
  <si>
    <t>[:p4.all_rab.col_o_week]</t>
  </si>
  <si>
    <t xml:space="preserve">begin:p4.all_rab(+) </t>
  </si>
  <si>
    <t>подрядный способ</t>
  </si>
  <si>
    <t>[:p4.all_rab_pod.col_plan]</t>
  </si>
  <si>
    <t>[:p4.all_rab_pod.col_f]</t>
  </si>
  <si>
    <t>[:p4.all_rab_pod.col_f_range]</t>
  </si>
  <si>
    <t>[:p4.all_rab_pod.col_i]</t>
  </si>
  <si>
    <t>[:p4.all_rab_pod.col_i_range]</t>
  </si>
  <si>
    <t>[:p4.all_rab_pod.col_l_2]</t>
  </si>
  <si>
    <t>[:p4.all_rab_pod.col_l_2_range]</t>
  </si>
  <si>
    <t>[:p4.all_rab_pod.col_l]</t>
  </si>
  <si>
    <t>[:p4.all_rab_pod.col_l_range]</t>
  </si>
  <si>
    <t>[:p4.all_rab_pod.col_p]</t>
  </si>
  <si>
    <t>[:p4.all_rab_pod.col_p_range]</t>
  </si>
  <si>
    <t>[:p4.all_rab_pod.col_m2]</t>
  </si>
  <si>
    <t>[:p4.all_rab_pod.col_o]</t>
  </si>
  <si>
    <t>[:p4.all_rab_pod.col_p_2]</t>
  </si>
  <si>
    <t>[:p4.all_rab_pod.col_n]</t>
  </si>
  <si>
    <t>[:p4.all_rab_pod.col_n_range]</t>
  </si>
  <si>
    <t>[:p4.all_rab_pod.col_o_week]</t>
  </si>
  <si>
    <t>begin:p4.all_rab_pod(+)  end:p4.all_rab_pod;</t>
  </si>
  <si>
    <t>хозяйственный способ</t>
  </si>
  <si>
    <t>[:p4.all_rab_hoz.col_plan]</t>
  </si>
  <si>
    <t>[:p4.all_rab_hoz.col_f]</t>
  </si>
  <si>
    <t>[:p4.all_rab_hoz.col_f_range]</t>
  </si>
  <si>
    <t>[:p4.all_rab_hoz.col_i]</t>
  </si>
  <si>
    <t>[:p4.all_rab_hoz.col_i_range]</t>
  </si>
  <si>
    <t>[:p4.all_rab_hoz.col_l_2]</t>
  </si>
  <si>
    <t>[:p4.all_rab_hoz.col_l_2_range]</t>
  </si>
  <si>
    <t>[:p4.all_rab_hoz.col_l]</t>
  </si>
  <si>
    <t>[:p4.all_rab_hoz.col_l_range]</t>
  </si>
  <si>
    <t>[:p4.all_rab_hoz.col_p]</t>
  </si>
  <si>
    <t>[:p4.all_rab_hoz.col_p_range]</t>
  </si>
  <si>
    <t>[:p4.all_rab_hoz.col_m2]</t>
  </si>
  <si>
    <t>[:p4.all_rab_hoz.col_o]</t>
  </si>
  <si>
    <t>[:p4.all_rab_hoz.col_p_2]</t>
  </si>
  <si>
    <t>[:p4.all_rab_hoz.col_n]</t>
  </si>
  <si>
    <t>[:p4.all_rab_hoz.col_n_range]</t>
  </si>
  <si>
    <t>[:p4.all_rab_hoz.col_o_week]</t>
  </si>
  <si>
    <t>begin:p4.all_rab_hoz(+)  end:p4.all_rab_hoz;</t>
  </si>
  <si>
    <t>не заполнено</t>
  </si>
  <si>
    <t>[:p4.all_rab_empt.col_plan]</t>
  </si>
  <si>
    <t>[:p4.all_rab_empt.col_f]</t>
  </si>
  <si>
    <t>[:p4.all_rab_empt.col_f_range]</t>
  </si>
  <si>
    <t>[:p4.all_rab_empt.col_i]</t>
  </si>
  <si>
    <t>[:p4.all_rab_empt.col_i_range]</t>
  </si>
  <si>
    <t>[:p4.all_rab_empt.col_l_2]</t>
  </si>
  <si>
    <t>[:p4.all_rab_empt.col_l_2_range]</t>
  </si>
  <si>
    <t>[:p4.all_rab_empt.col_l]</t>
  </si>
  <si>
    <t>[:p4.all_rab_empt.col_l_range]</t>
  </si>
  <si>
    <t>[:p4.all_rab_empt.col_p]</t>
  </si>
  <si>
    <t>[:p4.all_rab_empt.col_p_range]</t>
  </si>
  <si>
    <t>[:p4.all_rab_empt.col_m2]</t>
  </si>
  <si>
    <t>[:p4.all_rab_empt.col_o]</t>
  </si>
  <si>
    <t>[:p4.all_rab_empt.col_p_2]</t>
  </si>
  <si>
    <t>[:p4.all_rab_empt.col_n]</t>
  </si>
  <si>
    <t>[:p4.all_rab_empt.col_n_range]</t>
  </si>
  <si>
    <t>[:p4.all_rab_empt.col_o_week]</t>
  </si>
  <si>
    <t>begin:p4.all_rab_empt(+)  end:p4.all_rab_empt;</t>
  </si>
  <si>
    <t xml:space="preserve">end:p4.all_rab; </t>
  </si>
  <si>
    <t xml:space="preserve"> end:p4.all;</t>
  </si>
  <si>
    <t>[:p4.p_all.name_podr]</t>
  </si>
  <si>
    <t>[:p4.p_all.col_plan]</t>
  </si>
  <si>
    <t>[:p4.p_all.col_f]</t>
  </si>
  <si>
    <t>[:p4.p_all.col_f_range]</t>
  </si>
  <si>
    <t>[:p4.p_all.col_i]</t>
  </si>
  <si>
    <t>[:p4.p_all.col_i_range]</t>
  </si>
  <si>
    <t>[:p4.p_all.col_l_2]</t>
  </si>
  <si>
    <t>[:p4.p_all.col_l_2_range]</t>
  </si>
  <si>
    <t>[:p4.p_all.col_l]</t>
  </si>
  <si>
    <t>[:p4.p_all.col_l_range]</t>
  </si>
  <si>
    <t>[:p4.p_all.col_p]</t>
  </si>
  <si>
    <t>[:p4.p_all.col_p_range]</t>
  </si>
  <si>
    <t>[:p4.p_all.col_m2]</t>
  </si>
  <si>
    <t>[:p4.p_all.col_o]</t>
  </si>
  <si>
    <t>[:p4.p_all.col_p_2]</t>
  </si>
  <si>
    <t>[:p4.p_all.col_n]</t>
  </si>
  <si>
    <t>[:p4.p_all.col_n_range]</t>
  </si>
  <si>
    <t>[:p4.p_all.col_o_week]</t>
  </si>
  <si>
    <t>begin:p4.p_all(+)</t>
  </si>
  <si>
    <t>[:p4.p_all_no_rab.col_plan]</t>
  </si>
  <si>
    <t>[:p4.p_all_no_rab.col_f]</t>
  </si>
  <si>
    <t>[:p4.p_all_no_rab.col_f_range]</t>
  </si>
  <si>
    <t>[:p4.p_all_no_rab.col_i]</t>
  </si>
  <si>
    <t>[:p4.p_all_no_rab.col_i_range]</t>
  </si>
  <si>
    <t>[:p4.p_all_no_rab.col_l_2]</t>
  </si>
  <si>
    <t>[:p4.p_all_no_rab.col_l_2_range]</t>
  </si>
  <si>
    <t>[:p4.p_all_no_rab.col_l]</t>
  </si>
  <si>
    <t>[:p4.p_all_no_rab.col_l_range]</t>
  </si>
  <si>
    <t>[:p4.p_all_no_rab.col_p]</t>
  </si>
  <si>
    <t>[:p4.p_all_no_rab.col_p_range]</t>
  </si>
  <si>
    <t>[:p4.p_all_no_rab.col_m2]</t>
  </si>
  <si>
    <t>[:p4.p_all_no_rab.col_o]</t>
  </si>
  <si>
    <t>[:p4.p_all_no_rab.col_p_2]</t>
  </si>
  <si>
    <t>[:p4.p_all_no_rab.col_n]</t>
  </si>
  <si>
    <t>[:p4.p_all_no_rab.col_n_range]</t>
  </si>
  <si>
    <t>[:p4.p_all_no_rab.col_o_week]</t>
  </si>
  <si>
    <t xml:space="preserve">begin:p4.p_all_no_rab(+)  end:p4.p_all_no_rab; </t>
  </si>
  <si>
    <t>[:p4.p_all_rab.col_plan]</t>
  </si>
  <si>
    <t>[:p4.p_all_rab.col_f]</t>
  </si>
  <si>
    <t>[:p4.p_all_rab.col_f_range]</t>
  </si>
  <si>
    <t>[:p4.p_all_rab.col_i]</t>
  </si>
  <si>
    <t>[:p4.p_all_rab.col_i_range]</t>
  </si>
  <si>
    <t>[:p4.p_all_rab.col_l_2]</t>
  </si>
  <si>
    <t>[:p4.p_all_rab.col_l_2_range]</t>
  </si>
  <si>
    <t>[:p4.p_all_rab.col_l]</t>
  </si>
  <si>
    <t>[:p4.p_all_rab.col_l_range]</t>
  </si>
  <si>
    <t>[:p4.p_all_rab.col_p]</t>
  </si>
  <si>
    <t>[:p4.p_all_rab.col_p_range]</t>
  </si>
  <si>
    <t>[:p4.p_all_rab.col_m2]</t>
  </si>
  <si>
    <t>[:p4.p_all_rab.col_o]</t>
  </si>
  <si>
    <t>[:p4.p_all_rab.col_p_2]</t>
  </si>
  <si>
    <t>[:p4.p_all_rab.col_n]</t>
  </si>
  <si>
    <t>[:p4.p_all_rab.col_n_range]</t>
  </si>
  <si>
    <t>[:p4.p_all_rab.col_o_week]</t>
  </si>
  <si>
    <t>begin:p4.p_all_rab(+)</t>
  </si>
  <si>
    <t>[:p4.p_all_rab_pod.col_plan]</t>
  </si>
  <si>
    <t>[:p4.p_all_rab_pod.col_f]</t>
  </si>
  <si>
    <t>[:p4.p_all_rab_pod.col_f_range]</t>
  </si>
  <si>
    <t>[:p4.p_all_rab_pod.col_i]</t>
  </si>
  <si>
    <t>[:p4.p_all_rab_pod.col_i_range]</t>
  </si>
  <si>
    <t>[:p4.p_all_rab_pod.col_l_2]</t>
  </si>
  <si>
    <t>[:p4.p_all_rab_pod.col_l_2_range]</t>
  </si>
  <si>
    <t>[:p4.p_all_rab_pod.col_l]</t>
  </si>
  <si>
    <t>[:p4.p_all_rab_pod.col_l_range]</t>
  </si>
  <si>
    <t>[:p4.p_all_rab_pod.col_p]</t>
  </si>
  <si>
    <t>[:p4.p_all_rab_pod.col_p_range]</t>
  </si>
  <si>
    <t>[:p4.p_all_rab_pod.col_m2]</t>
  </si>
  <si>
    <t>[:p4.p_all_rab_pod.col_o]</t>
  </si>
  <si>
    <t>[:p4.p_all_rab_pod.col_p_2]</t>
  </si>
  <si>
    <t>[:p4.p_all_rab_pod.col_n]</t>
  </si>
  <si>
    <t>[:p4.p_all_rab_pod.col_n_range]</t>
  </si>
  <si>
    <t>[:p4.p_all_rab_pod.col_o_week]</t>
  </si>
  <si>
    <t>begin:p4.p_all_rab_pod(+)  end:p4.p_all_rab_pod;</t>
  </si>
  <si>
    <t>[:p4.p_all_rab_hoz.col_plan]</t>
  </si>
  <si>
    <t>[:p4.p_all_rab_hoz.col_f]</t>
  </si>
  <si>
    <t>[:p4.p_all_rab_hoz.col_f_range]</t>
  </si>
  <si>
    <t>[:p4.p_all_rab_hoz.col_i]</t>
  </si>
  <si>
    <t>[:p4.p_all_rab_hoz.col_i_range]</t>
  </si>
  <si>
    <t>[:p4.p_all_rab_hoz.col_l_2]</t>
  </si>
  <si>
    <t>[:p4.p_all_rab_hoz.col_l_2_range]</t>
  </si>
  <si>
    <t>[:p4.p_all_rab_hoz.col_l]</t>
  </si>
  <si>
    <t>[:p4.p_all_rab_hoz.col_l_range]</t>
  </si>
  <si>
    <t>[:p4.p_all_rab_hoz.col_p]</t>
  </si>
  <si>
    <t>[:p4.p_all_rab_hoz.col_p_range]</t>
  </si>
  <si>
    <t>[:p4.p_all_rab_hoz.col_m2]</t>
  </si>
  <si>
    <t>[:p4.p_all_rab_hoz.col_o]</t>
  </si>
  <si>
    <t>[:p4.p_all_rab_hoz.col_p_2]</t>
  </si>
  <si>
    <t>[:p4.p_all_rab_hoz.col_n]</t>
  </si>
  <si>
    <t>[:p4.p_all_rab_hoz.col_n_range]</t>
  </si>
  <si>
    <t>[:p4.p_all_rab_hoz.col_o_week]</t>
  </si>
  <si>
    <t>begin:p4.p_all_rab_hoz(+)  end:p4.p_all_rab_hoz;</t>
  </si>
  <si>
    <t>[:p4.p_all_rab_empt.col_plan]</t>
  </si>
  <si>
    <t>[:p4.p_all_rab_empt.col_f]</t>
  </si>
  <si>
    <t>[:p4.p_all_rab_empt.col_f_range]</t>
  </si>
  <si>
    <t>[:p4.p_all_rab_empt.col_i]</t>
  </si>
  <si>
    <t>[:p4.p_all_rab_empt.col_i_range]</t>
  </si>
  <si>
    <t>[:p4.p_all_rab_empt.col_l_2]</t>
  </si>
  <si>
    <t>[:p4.p_all_rab_empt.col_l_2_range]</t>
  </si>
  <si>
    <t>[:p4.p_all_rab_empt.col_l]</t>
  </si>
  <si>
    <t>[:p4.p_all_rab_empt.col_l_range]</t>
  </si>
  <si>
    <t>[:p4.p_all_rab_empt.col_p]</t>
  </si>
  <si>
    <t>[:p4.p_all_rab_empt.col_p_range]</t>
  </si>
  <si>
    <t>[:p4.p_all_rab_empt.col_m2]</t>
  </si>
  <si>
    <t>[:p4.p_all_rab_empt.col_o]</t>
  </si>
  <si>
    <t>[:p4.p_all_rab_empt.col_p_2]</t>
  </si>
  <si>
    <t>[:p4.p_all_rab_empt.col_n]</t>
  </si>
  <si>
    <t>[:p4.p_all_rab_empt.col_n_range]</t>
  </si>
  <si>
    <t>[:p4.p_all_rab_empt.col_o_week]</t>
  </si>
  <si>
    <t>begin:p4.p_all_rab_empt(+)  end:p4.p_all_rab_empt;</t>
  </si>
  <si>
    <t xml:space="preserve">end:p4.p_all_rab; </t>
  </si>
  <si>
    <t xml:space="preserve"> end:p4.p_all;</t>
  </si>
  <si>
    <t>Форма ТП 2</t>
  </si>
  <si>
    <t>Информация по факту исполнения договоров с работами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</si>
  <si>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</si>
  <si>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</si>
  <si>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</si>
  <si>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</si>
  <si>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</si>
  <si>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</si>
  <si>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</si>
  <si>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</si>
  <si>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</si>
  <si>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хоз.
способ</t>
  </si>
  <si>
    <t>подряд</t>
  </si>
  <si>
    <t>не заполнен
способ исп.</t>
  </si>
  <si>
    <t>[:p5.all.col_plan]</t>
  </si>
  <si>
    <t>[:p5.all.col_any_fact]</t>
  </si>
  <si>
    <t>[:p5.all.col_any_fact_hoz]</t>
  </si>
  <si>
    <t>[:p5.all.col_any_fact_pd]</t>
  </si>
  <si>
    <t>[:p5.all.col_any_fact_not_hs_pd]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</si>
  <si>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</si>
  <si>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</si>
  <si>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</si>
  <si>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</si>
  <si>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</si>
  <si>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</si>
  <si>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</si>
  <si>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</si>
  <si>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</si>
  <si>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</si>
  <si>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[:p5.by_dep.col_any_fact_hoz]</t>
  </si>
  <si>
    <t>[:p5.by_dep.col_any_fact_pd]</t>
  </si>
  <si>
    <t>[:p5.by_dep.col_any_fact_not_hs_pd]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</si>
  <si>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</si>
  <si>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</si>
  <si>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</si>
  <si>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</si>
  <si>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</si>
  <si>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</si>
  <si>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</si>
  <si>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</si>
  <si>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Структура действующих договоров с работами к исполнению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</si>
  <si>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</si>
  <si>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</si>
  <si>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</si>
  <si>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</si>
  <si>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</si>
  <si>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</si>
  <si>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</si>
  <si>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</si>
  <si>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</si>
  <si>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</si>
  <si>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</si>
  <si>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</si>
  <si>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</si>
  <si>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</si>
  <si>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</si>
  <si>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</si>
  <si>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</si>
  <si>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</si>
  <si>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</si>
  <si>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</si>
  <si>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</si>
  <si>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</si>
  <si>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</si>
  <si>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</si>
  <si>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</si>
  <si>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</si>
  <si>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</si>
  <si>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</si>
  <si>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таблица 2</t>
  </si>
  <si>
    <t>Факт за неделю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</si>
  <si>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</si>
  <si>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</si>
  <si>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</si>
  <si>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</si>
  <si>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</si>
  <si>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</si>
  <si>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</si>
  <si>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</si>
  <si>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</si>
  <si>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</si>
  <si>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</si>
  <si>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</si>
  <si>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</si>
  <si>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</si>
  <si>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</si>
  <si>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</si>
  <si>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</si>
  <si>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таблица 2.1</t>
  </si>
  <si>
    <t>begin:p5.all_p</t>
  </si>
  <si>
    <t>[:p5.all_p.col_no_fact_cur]</t>
  </si>
  <si>
    <t>[:p5.all_p.col_any_fact_2to1w]</t>
  </si>
  <si>
    <t>[:p5.all_p.col_any_fact_week]</t>
  </si>
  <si>
    <t>[:p5.all_p.sou_unchanged_week]</t>
  </si>
  <si>
    <t>[:p5.all_p.col_any_fact_3w_avg]</t>
  </si>
  <si>
    <t>[:p5.all_p.wait_end]</t>
  </si>
  <si>
    <t>[:p5.by_dep_p.name_podr]</t>
  </si>
  <si>
    <t>[:p5.by_dep_p.col_no_fact_cur]</t>
  </si>
  <si>
    <t>[:p5.by_dep_p.col_any_fact_2to1w]</t>
  </si>
  <si>
    <t>[:p5.by_dep_p.col_any_fact_week]</t>
  </si>
  <si>
    <t>[:p5.by_dep_p.sou_unchanged_week]</t>
  </si>
  <si>
    <t>[:p5.by_dep_p.col_any_fact_3w_avg]</t>
  </si>
  <si>
    <t>[:p5.by_dep_p.wait_end]</t>
  </si>
  <si>
    <t>end:p5.all_p;</t>
  </si>
  <si>
    <t>begin:p5.by_dep_p  end:p5.by_dep_p;</t>
  </si>
  <si>
    <t>таблица 2.2</t>
  </si>
  <si>
    <t>begin:p5.all_h</t>
  </si>
  <si>
    <t>[:p5.all_h.col_no_fact_cur]</t>
  </si>
  <si>
    <t>[:p5.all_h.col_any_fact_2to1w]</t>
  </si>
  <si>
    <t>[:p5.all_h.col_any_fact_week]</t>
  </si>
  <si>
    <t>[:p5.all_h.sou_unchanged_week]</t>
  </si>
  <si>
    <t>[:p5.all_h.col_any_fact_3w_avg]</t>
  </si>
  <si>
    <t>[:p5.all_h.wait_end]</t>
  </si>
  <si>
    <t>[:p5.by_dep_h.name_podr]</t>
  </si>
  <si>
    <t>[:p5.by_dep_h.col_no_fact_cur]</t>
  </si>
  <si>
    <t>[:p5.by_dep_h.col_any_fact_2to1w]</t>
  </si>
  <si>
    <t>[:p5.by_dep_h.col_any_fact_week]</t>
  </si>
  <si>
    <t>[:p5.by_dep_h.sou_unchanged_week]</t>
  </si>
  <si>
    <t>[:p5.by_dep_h.col_any_fact_3w_avg]</t>
  </si>
  <si>
    <t>[:p5.by_dep_h.wait_end]</t>
  </si>
  <si>
    <t>end:p5.all_h;</t>
  </si>
  <si>
    <t>begin:p5.by_dep_h  end:p5.by_dep_h;</t>
  </si>
  <si>
    <t>Снижение
(увеличение)
за период 
[:t.sdate_range]</t>
  </si>
  <si>
    <t>на [:t.sdate_begin_full]</t>
  </si>
  <si>
    <t>за период [:t.sdate_range]</t>
  </si>
  <si>
    <t>на [:t.slice_date]</t>
  </si>
  <si>
    <t>Исполнено
со стороны СО</t>
  </si>
  <si>
    <t>Договоров без указания способа выполенния работ: [:p5.all.col_no_fact_cur_not_hs_pd]</t>
  </si>
  <si>
    <t>begin:p5.all end:p5.all;</t>
  </si>
  <si>
    <t>Информация об исполнении договоров на постоянное ТП ПАО "Ленэнерго" на [:t.slice_date]</t>
  </si>
  <si>
    <t>Форма ТП 3</t>
  </si>
  <si>
    <t>[blocks-rules[columns-count:2]]</t>
  </si>
  <si>
    <t>[block:top-left]</t>
  </si>
  <si>
    <t>хоз. способ</t>
  </si>
  <si>
    <t>без работ</t>
  </si>
  <si>
    <t>ЛЭ</t>
  </si>
  <si>
    <t>Факт на [:t.slice_date]</t>
  </si>
  <si>
    <t>Исполнено со стороны СО</t>
  </si>
  <si>
    <t>Прироста факта
за период</t>
  </si>
  <si>
    <t>вып.</t>
  </si>
  <si>
    <t>раст.</t>
  </si>
  <si>
    <t>[:t.sdate_range_1w]</t>
  </si>
  <si>
    <t>Закл. ДС
о гот. СО</t>
  </si>
  <si>
    <t>Прет-иск. работа</t>
  </si>
  <si>
    <t>Напр. увед.
о гот. СО</t>
  </si>
  <si>
    <t>СОУ 
2017-</t>
  </si>
  <si>
    <t>[:t.sdate_range]</t>
  </si>
  <si>
    <t>СОУ 2018+</t>
  </si>
  <si>
    <t>№ п/п</t>
  </si>
  <si>
    <t>[:p6.all.col_1]</t>
  </si>
  <si>
    <t>[:p6.all.col_3]</t>
  </si>
  <si>
    <t>[:p6.all.col_4]</t>
  </si>
  <si>
    <t>[:p6.all.col_6]</t>
  </si>
  <si>
    <t>[:p6.all.col_7]</t>
  </si>
  <si>
    <t>[:p6.all.col_8]</t>
  </si>
  <si>
    <t>[:p6.all.col_10]</t>
  </si>
  <si>
    <t>[:p6.all.col_11]</t>
  </si>
  <si>
    <t>[:p6.all.col_any_fact_2to1w]</t>
  </si>
  <si>
    <t>[:p6.all.col_any_fact_1to0w]</t>
  </si>
  <si>
    <t>begin:p6.all(+)</t>
  </si>
  <si>
    <t>[:p6.all_no_rab.col_1]</t>
  </si>
  <si>
    <t>[:p6.all_no_rab.col_3]</t>
  </si>
  <si>
    <t>[:p6.all_no_rab.col_4]</t>
  </si>
  <si>
    <t>[:p6.all_no_rab.col_6]</t>
  </si>
  <si>
    <t>[:p6.all_no_rab.col_7]</t>
  </si>
  <si>
    <t>[:p6.all_no_rab.col_8]</t>
  </si>
  <si>
    <t>[:p6.all_no_rab.col_10]</t>
  </si>
  <si>
    <t>[:p6.all_no_rab.col_11]</t>
  </si>
  <si>
    <t>[:p6.all_no_rab.col_any_fact_2to1w]</t>
  </si>
  <si>
    <t>[:p6.all_no_rab.col_any_fact_1to0w]</t>
  </si>
  <si>
    <t xml:space="preserve">begin:p6.all_no_rab(+)  end:p6.all_no_rab; </t>
  </si>
  <si>
    <t>с работами</t>
  </si>
  <si>
    <t>[:p6.all_rab.col_1]</t>
  </si>
  <si>
    <t>[:p6.all_rab.col_3]</t>
  </si>
  <si>
    <t>[:p6.all_rab.col_4]</t>
  </si>
  <si>
    <t>[:p6.all_rab.col_6]</t>
  </si>
  <si>
    <t>[:p6.all_rab.col_7]</t>
  </si>
  <si>
    <t>[:p6.all_rab.col_8]</t>
  </si>
  <si>
    <t>[:p6.all_rab.col_10]</t>
  </si>
  <si>
    <t>[:p6.all_rab.col_11]</t>
  </si>
  <si>
    <t>[:p6.all_rab.col_any_fact_2to1w]</t>
  </si>
  <si>
    <t>[:p6.all_rab.col_any_fact_1to0w]</t>
  </si>
  <si>
    <t xml:space="preserve">begin:p6.all_rab(+) </t>
  </si>
  <si>
    <t>[:p6.all_rab_pod.col_1]</t>
  </si>
  <si>
    <t>[:p6.all_rab_pod.col_3]</t>
  </si>
  <si>
    <t>[:p6.all_rab_pod.col_4]</t>
  </si>
  <si>
    <t>[:p6.all_rab_pod.col_6]</t>
  </si>
  <si>
    <t>[:p6.all_rab_pod.col_7]</t>
  </si>
  <si>
    <t>[:p6.all_rab_pod.col_8]</t>
  </si>
  <si>
    <t>[:p6.all_rab_pod.col_10]</t>
  </si>
  <si>
    <t>[:p6.all_rab_pod.col_11]</t>
  </si>
  <si>
    <t>[:p6.all_rab_pod.col_any_fact_2to1w]</t>
  </si>
  <si>
    <t>[:p6.all_rab_pod.col_any_fact_1to0w]</t>
  </si>
  <si>
    <t>begin:p6.all_rab_pod(+)  end:p6.all_rab_pod;</t>
  </si>
  <si>
    <t>[:p6.all_rab_hoz.col_1]</t>
  </si>
  <si>
    <t>[:p6.all_rab_hoz.col_3]</t>
  </si>
  <si>
    <t>[:p6.all_rab_hoz.col_4]</t>
  </si>
  <si>
    <t>[:p6.all_rab_hoz.col_6]</t>
  </si>
  <si>
    <t>[:p6.all_rab_hoz.col_7]</t>
  </si>
  <si>
    <t>[:p6.all_rab_hoz.col_8]</t>
  </si>
  <si>
    <t>[:p6.all_rab_hoz.col_10]</t>
  </si>
  <si>
    <t>[:p6.all_rab_hoz.col_11]</t>
  </si>
  <si>
    <t>[:p6.all_rab_hoz.col_any_fact_2to1w]</t>
  </si>
  <si>
    <t>[:p6.all_rab_hoz.col_any_fact_1to0w]</t>
  </si>
  <si>
    <t>begin:p6.all_rab_hoz(+)  end:p6.all_rab_hoz;</t>
  </si>
  <si>
    <t>[:p6.all_rab_empt.col_1]</t>
  </si>
  <si>
    <t>[:p6.all_rab_empt.col_3]</t>
  </si>
  <si>
    <t>[:p6.all_rab_empt.col_4]</t>
  </si>
  <si>
    <t>[:p6.all_rab_empt.col_6]</t>
  </si>
  <si>
    <t>[:p6.all_rab_empt.col_7]</t>
  </si>
  <si>
    <t>[:p6.all_rab_empt.col_8]</t>
  </si>
  <si>
    <t>[:p6.all_rab_empt.col_10]</t>
  </si>
  <si>
    <t>[:p6.all_rab_empt.col_11]</t>
  </si>
  <si>
    <t>[:p6.all_rab_empt.col_any_fact_2to1w]</t>
  </si>
  <si>
    <t>[:p6.all_rab_empt.col_any_fact_1to0w]</t>
  </si>
  <si>
    <t>begin:p6.all_rab_empt(+)  end:p6.all_rab_empt;</t>
  </si>
  <si>
    <t xml:space="preserve">end:p6.all_rab; </t>
  </si>
  <si>
    <t>[block:bottom-right]</t>
  </si>
  <si>
    <t>begin:p6.dep(+)</t>
  </si>
  <si>
    <t>[:p6.dep.name_dep]</t>
  </si>
  <si>
    <t>[:p6.dep.col_1]</t>
  </si>
  <si>
    <t>[:p6.dep.col_3]</t>
  </si>
  <si>
    <t>[:p6.dep.col_4]</t>
  </si>
  <si>
    <t>[:p6.dep.col_6]</t>
  </si>
  <si>
    <t>[:p6.dep.col_7]</t>
  </si>
  <si>
    <t>[:p6.dep.col_8]</t>
  </si>
  <si>
    <t>[:p6.dep.col_10]</t>
  </si>
  <si>
    <t>[:p6.dep.col_11]</t>
  </si>
  <si>
    <t>[:p6.dep.col_any_fact_2to1w]</t>
  </si>
  <si>
    <t>[:p6.dep.col_any_fact_1to0w]</t>
  </si>
  <si>
    <t>[:p6.dep_all_no_rab.col_1]</t>
  </si>
  <si>
    <t>[:p6.dep_all_no_rab.col_3]</t>
  </si>
  <si>
    <t>[:p6.dep_all_no_rab.col_4]</t>
  </si>
  <si>
    <t>[:p6.dep_all_no_rab.col_6]</t>
  </si>
  <si>
    <t>[:p6.dep_all_no_rab.col_7]</t>
  </si>
  <si>
    <t>[:p6.dep_all_no_rab.col_8]</t>
  </si>
  <si>
    <t>[:p6.dep_all_no_rab.col_10]</t>
  </si>
  <si>
    <t>[:p6.dep_all_no_rab.col_11]</t>
  </si>
  <si>
    <t>[:p6.dep_all_no_rab.col_any_fact_2to1w]</t>
  </si>
  <si>
    <t>[:p6.dep_all_no_rab.col_any_fact_1to0w]</t>
  </si>
  <si>
    <t xml:space="preserve">begin:p6.dep_all_no_rab(+)  end:p6.dep_all_no_rab; </t>
  </si>
  <si>
    <t>[:p6.dep_all_rab.col_1]</t>
  </si>
  <si>
    <t>[:p6.dep_all_rab.col_3]</t>
  </si>
  <si>
    <t>[:p6.dep_all_rab.col_4]</t>
  </si>
  <si>
    <t>[:p6.dep_all_rab.col_6]</t>
  </si>
  <si>
    <t>[:p6.dep_all_rab.col_7]</t>
  </si>
  <si>
    <t>[:p6.dep_all_rab.col_8]</t>
  </si>
  <si>
    <t>[:p6.dep_all_rab.col_10]</t>
  </si>
  <si>
    <t>[:p6.dep_all_rab.col_11]</t>
  </si>
  <si>
    <t>[:p6.dep_all_rab.col_any_fact_2to1w]</t>
  </si>
  <si>
    <t>[:p6.dep_all_rab.col_any_fact_1to0w]</t>
  </si>
  <si>
    <t xml:space="preserve">begin:p6.dep_all_rab(+) </t>
  </si>
  <si>
    <t>[:p6.dep_all_rab_pod.col_1]</t>
  </si>
  <si>
    <t>[:p6.dep_all_rab_pod.col_3]</t>
  </si>
  <si>
    <t>[:p6.dep_all_rab_pod.col_4]</t>
  </si>
  <si>
    <t>[:p6.dep_all_rab_pod.col_6]</t>
  </si>
  <si>
    <t>[:p6.dep_all_rab_pod.col_7]</t>
  </si>
  <si>
    <t>[:p6.dep_all_rab_pod.col_8]</t>
  </si>
  <si>
    <t>[:p6.dep_all_rab_pod.col_10]</t>
  </si>
  <si>
    <t>[:p6.dep_all_rab_pod.col_11]</t>
  </si>
  <si>
    <t>[:p6.dep_all_rab_pod.col_any_fact_2to1w]</t>
  </si>
  <si>
    <t>[:p6.dep_all_rab_pod.col_any_fact_1to0w]</t>
  </si>
  <si>
    <t>begin:p6.dep_all_rab_pod(+)  end:p6.dep_all_rab_pod;</t>
  </si>
  <si>
    <t>[:p6.dep_all_rab_hoz.col_1]</t>
  </si>
  <si>
    <t>[:p6.dep_all_rab_hoz.col_3]</t>
  </si>
  <si>
    <t>[:p6.dep_all_rab_hoz.col_4]</t>
  </si>
  <si>
    <t>[:p6.dep_all_rab_hoz.col_6]</t>
  </si>
  <si>
    <t>[:p6.dep_all_rab_hoz.col_7]</t>
  </si>
  <si>
    <t>[:p6.dep_all_rab_hoz.col_8]</t>
  </si>
  <si>
    <t>[:p6.dep_all_rab_hoz.col_10]</t>
  </si>
  <si>
    <t>[:p6.dep_all_rab_hoz.col_11]</t>
  </si>
  <si>
    <t>[:p6.dep_all_rab_hoz.col_any_fact_2to1w]</t>
  </si>
  <si>
    <t>[:p6.dep_all_rab_hoz.col_any_fact_1to0w]</t>
  </si>
  <si>
    <t>begin:p6.dep_all_rab_hoz(+)  end:p6.dep_all_rab_hoz;</t>
  </si>
  <si>
    <t>[:p6.dep_all_rab_empt.col_1]</t>
  </si>
  <si>
    <t>[:p6.dep_all_rab_empt.col_3]</t>
  </si>
  <si>
    <t>[:p6.dep_all_rab_empt.col_4]</t>
  </si>
  <si>
    <t>[:p6.dep_all_rab_empt.col_6]</t>
  </si>
  <si>
    <t>[:p6.dep_all_rab_empt.col_7]</t>
  </si>
  <si>
    <t>[:p6.dep_all_rab_empt.col_8]</t>
  </si>
  <si>
    <t>[:p6.dep_all_rab_empt.col_10]</t>
  </si>
  <si>
    <t>[:p6.dep_all_rab_empt.col_11]</t>
  </si>
  <si>
    <t>[:p6.dep_all_rab_empt.col_any_fact_2to1w]</t>
  </si>
  <si>
    <t>[:p6.dep_all_rab_empt.col_any_fact_1to0w]</t>
  </si>
  <si>
    <t>begin:p6.dep_all_rab_empt(+)  end:p6.dep_all_rab_empt;</t>
  </si>
  <si>
    <t xml:space="preserve">end:p6.dep_all_rab; </t>
  </si>
  <si>
    <t>[:p6.res.name_res]</t>
  </si>
  <si>
    <t>begin:p6.res</t>
  </si>
  <si>
    <t>[:p6.res.col_1]</t>
  </si>
  <si>
    <t>[:p6.res.col_3]</t>
  </si>
  <si>
    <t>[:p6.res.col_4]</t>
  </si>
  <si>
    <t>[:p6.res.col_6]</t>
  </si>
  <si>
    <t>[:p6.res.col_7]</t>
  </si>
  <si>
    <t>[:p6.res.col_8]</t>
  </si>
  <si>
    <t>[:p6.res.col_10]</t>
  </si>
  <si>
    <t>[:p6.res.col_11]</t>
  </si>
  <si>
    <t>[:p6.res.col_any_fact_2to1w]</t>
  </si>
  <si>
    <t>[:p6.res.col_any_fact_1to0w]</t>
  </si>
  <si>
    <t>[:p6.res_all_no_rab.col_1]</t>
  </si>
  <si>
    <t>[:p6.res_all_no_rab.col_3]</t>
  </si>
  <si>
    <t>[:p6.res_all_no_rab.col_4]</t>
  </si>
  <si>
    <t>[:p6.res_all_no_rab.col_6]</t>
  </si>
  <si>
    <t>[:p6.res_all_no_rab.col_7]</t>
  </si>
  <si>
    <t>[:p6.res_all_no_rab.col_8]</t>
  </si>
  <si>
    <t>[:p6.res_all_no_rab.col_10]</t>
  </si>
  <si>
    <t>[:p6.res_all_no_rab.col_11]</t>
  </si>
  <si>
    <t>[:p6.res_all_no_rab.col_any_fact_2to1w]</t>
  </si>
  <si>
    <t>[:p6.res_all_no_rab.col_any_fact_1to0w]</t>
  </si>
  <si>
    <t xml:space="preserve">begin:p6.res_all_no_rab(+)  end:p6.res_all_no_rab; </t>
  </si>
  <si>
    <t>[:p6.res_all_rab.col_1]</t>
  </si>
  <si>
    <t>[:p6.res_all_rab.col_3]</t>
  </si>
  <si>
    <t>[:p6.res_all_rab.col_4]</t>
  </si>
  <si>
    <t>[:p6.res_all_rab.col_6]</t>
  </si>
  <si>
    <t>[:p6.res_all_rab.col_7]</t>
  </si>
  <si>
    <t>[:p6.res_all_rab.col_8]</t>
  </si>
  <si>
    <t>[:p6.res_all_rab.col_10]</t>
  </si>
  <si>
    <t>[:p6.res_all_rab.col_11]</t>
  </si>
  <si>
    <t>[:p6.res_all_rab.col_any_fact_2to1w]</t>
  </si>
  <si>
    <t>[:p6.res_all_rab.col_any_fact_1to0w]</t>
  </si>
  <si>
    <t xml:space="preserve">begin:p6.res_all_rab(+) </t>
  </si>
  <si>
    <t>[:p6.res_all_rab_pod.col_1]</t>
  </si>
  <si>
    <t>[:p6.res_all_rab_pod.col_3]</t>
  </si>
  <si>
    <t>[:p6.res_all_rab_pod.col_4]</t>
  </si>
  <si>
    <t>[:p6.res_all_rab_pod.col_6]</t>
  </si>
  <si>
    <t>[:p6.res_all_rab_pod.col_7]</t>
  </si>
  <si>
    <t>[:p6.res_all_rab_pod.col_8]</t>
  </si>
  <si>
    <t>[:p6.res_all_rab_pod.col_10]</t>
  </si>
  <si>
    <t>[:p6.res_all_rab_pod.col_11]</t>
  </si>
  <si>
    <t>[:p6.res_all_rab_pod.col_any_fact_2to1w]</t>
  </si>
  <si>
    <t>[:p6.res_all_rab_pod.col_any_fact_1to0w]</t>
  </si>
  <si>
    <t>begin:p6.res_all_rab_pod(+)  end:p6.res_all_rab_pod;</t>
  </si>
  <si>
    <t>[:p6.res_all_rab_hoz.col_1]</t>
  </si>
  <si>
    <t>[:p6.res_all_rab_hoz.col_3]</t>
  </si>
  <si>
    <t>[:p6.res_all_rab_hoz.col_4]</t>
  </si>
  <si>
    <t>[:p6.res_all_rab_hoz.col_6]</t>
  </si>
  <si>
    <t>[:p6.res_all_rab_hoz.col_7]</t>
  </si>
  <si>
    <t>[:p6.res_all_rab_hoz.col_8]</t>
  </si>
  <si>
    <t>[:p6.res_all_rab_hoz.col_10]</t>
  </si>
  <si>
    <t>[:p6.res_all_rab_hoz.col_11]</t>
  </si>
  <si>
    <t>[:p6.res_all_rab_hoz.col_any_fact_2to1w]</t>
  </si>
  <si>
    <t>[:p6.res_all_rab_hoz.col_any_fact_1to0w]</t>
  </si>
  <si>
    <t>begin:p6.res_all_rab_hoz(+)  end:p6.res_all_rab_hoz;</t>
  </si>
  <si>
    <t>[:p6.res_all_rab_empt.col_1]</t>
  </si>
  <si>
    <t>[:p6.res_all_rab_empt.col_3]</t>
  </si>
  <si>
    <t>[:p6.res_all_rab_empt.col_4]</t>
  </si>
  <si>
    <t>[:p6.res_all_rab_empt.col_6]</t>
  </si>
  <si>
    <t>[:p6.res_all_rab_empt.col_7]</t>
  </si>
  <si>
    <t>[:p6.res_all_rab_empt.col_8]</t>
  </si>
  <si>
    <t>[:p6.res_all_rab_empt.col_10]</t>
  </si>
  <si>
    <t>[:p6.res_all_rab_empt.col_11]</t>
  </si>
  <si>
    <t>[:p6.res_all_rab_empt.col_any_fact_2to1w]</t>
  </si>
  <si>
    <t>[:p6.res_all_rab_empt.col_any_fact_1to0w]</t>
  </si>
  <si>
    <t>begin:p6.res_all_rab_empt(+)  end:p6.res_all_rab_empt;</t>
  </si>
  <si>
    <t xml:space="preserve">end:p6.res_all_rab; </t>
  </si>
  <si>
    <t xml:space="preserve"> end:p6.res;</t>
  </si>
  <si>
    <t xml:space="preserve"> end:p6.dep;</t>
  </si>
  <si>
    <t xml:space="preserve"> end:p6.all;</t>
  </si>
  <si>
    <t>снижение
(увеличение)
[:t.sdate_range]</t>
  </si>
  <si>
    <t>Заключенные до 2015</t>
  </si>
  <si>
    <t>Заключенные в 2015</t>
  </si>
  <si>
    <t>Заключенные в 2016</t>
  </si>
  <si>
    <t>заключенные
до 2017</t>
  </si>
  <si>
    <t>до 2015</t>
  </si>
  <si>
    <t>в т.ч.
СОУ 2019+</t>
  </si>
  <si>
    <t>Срок оказания услуги
 2017 и ранее</t>
  </si>
  <si>
    <t>СПРАВОЧНО:
Остаток СОУ
2017 и ранее
на [:t.sdate_begin]</t>
  </si>
  <si>
    <t>Срок
оказания услуги
 2018 и позднее</t>
  </si>
  <si>
    <t>текущие
СОУ 2018-</t>
  </si>
  <si>
    <t>просроченные</t>
  </si>
  <si>
    <t>текущие
СОУ 2019+</t>
  </si>
  <si>
    <t>[:p1.by_dep.col_i_pr]</t>
  </si>
  <si>
    <t>[:p1.all.col_i_pr]</t>
  </si>
  <si>
    <t>[:p1.all.col_i_tek_do]</t>
  </si>
  <si>
    <t>[:p1.all.col_i_tek_ps]</t>
  </si>
  <si>
    <t>[:p1.by_dep.col_i_tek_do]</t>
  </si>
  <si>
    <t>[:p1.by_dep.col_i_tek_ps]</t>
  </si>
  <si>
    <t>Действующие
на 01.01.2018
и заключ. в 2018</t>
  </si>
  <si>
    <t>Действующие на 01.01.2018</t>
  </si>
  <si>
    <t>Всего договоров (закл. на 01.01.2018), из них:</t>
  </si>
  <si>
    <t>Заключены в 2017</t>
  </si>
  <si>
    <t>Заключены в ДЗО</t>
  </si>
  <si>
    <t>[:p3.do_no_rab_dzo.col_plan]</t>
  </si>
  <si>
    <t>[:p3.do_no_rab_dzo.col_any_fact_1w]</t>
  </si>
  <si>
    <t>[:p3.do_no_rab_dzo.col_any_fact_2to1w]</t>
  </si>
  <si>
    <t>[:p3.do_no_rab_dzo.col_any_fact_1to0w]</t>
  </si>
  <si>
    <t>[:p3.do_no_rab_dzo.col_f]</t>
  </si>
  <si>
    <t>[:p3.do_no_rab_dzo.col_i]</t>
  </si>
  <si>
    <t>[:p3.do_no_rab_dzo.col_l_2]</t>
  </si>
  <si>
    <t>[:p3.do_no_rab_dzo.col_l]</t>
  </si>
  <si>
    <t>[:p3.do_no_rab_dzo.col_p]</t>
  </si>
  <si>
    <t>[:p3.do_no_rab_dzo.ostatok]</t>
  </si>
  <si>
    <t>[:p3.do_no_rab_dzo.ostatok_posle]</t>
  </si>
  <si>
    <t>[:p3.do_no_rab_dzo.ostatok_do]</t>
  </si>
  <si>
    <t>[:p3.do_no_rab_dzo.ostatok_late]</t>
  </si>
  <si>
    <t>[:p3.do_no_rab_dzo.ostatok_2to1w]</t>
  </si>
  <si>
    <t>[:p3.do_no_rab_dzo.ostatok_range]</t>
  </si>
  <si>
    <t>[:p3.do_no_rab_dzo.ostatok_do_1w]</t>
  </si>
  <si>
    <t>p3.do_no_rab.begin:p3.do_no_rab_dzo(+)  end:p3.do_no_rab_dzo;</t>
  </si>
  <si>
    <t>[:p3.do_rab_do.col_plan]</t>
  </si>
  <si>
    <t>[:p3.do_rab_pos.col_plan]</t>
  </si>
  <si>
    <t>[:p3.do_rab_dzo.col_plan]</t>
  </si>
  <si>
    <t>[:p3.do_rab_do.col_any_fact_1w]</t>
  </si>
  <si>
    <t>[:p3.do_rab_pos.col_any_fact_1w]</t>
  </si>
  <si>
    <t>[:p3.do_rab_dzo.col_any_fact_1w]</t>
  </si>
  <si>
    <t>[:p3.do_rab_do.col_any_fact_2to1w]</t>
  </si>
  <si>
    <t>[:p3.do_rab_pos.col_any_fact_2to1w]</t>
  </si>
  <si>
    <t>[:p3.do_rab_dzo.col_any_fact_2to1w]</t>
  </si>
  <si>
    <t>[:p3.do_rab_do.col_any_fact_1to0w]</t>
  </si>
  <si>
    <t>[:p3.do_rab_pos.col_any_fact_1to0w]</t>
  </si>
  <si>
    <t>[:p3.do_rab_dzo.col_any_fact_1to0w]</t>
  </si>
  <si>
    <t>[:p3.do_rab_do.col_f]</t>
  </si>
  <si>
    <t>[:p3.do_rab_pos.col_f]</t>
  </si>
  <si>
    <t>[:p3.do_rab_dzo.col_f]</t>
  </si>
  <si>
    <t>[:p3.do_rab_do.col_i]</t>
  </si>
  <si>
    <t>[:p3.do_rab_pos.col_i]</t>
  </si>
  <si>
    <t>[:p3.do_rab_dzo.col_i]</t>
  </si>
  <si>
    <t>[:p3.do_rab_do.col_l_2]</t>
  </si>
  <si>
    <t>[:p3.do_rab_pos.col_l_2]</t>
  </si>
  <si>
    <t>[:p3.do_rab_dzo.col_l_2]</t>
  </si>
  <si>
    <t>[:p3.do_rab_do.col_l]</t>
  </si>
  <si>
    <t>[:p3.do_rab_pos.col_l]</t>
  </si>
  <si>
    <t>[:p3.do_rab_dzo.col_l]</t>
  </si>
  <si>
    <t>[:p3.do_rab_do.col_p]</t>
  </si>
  <si>
    <t>[:p3.do_rab_pos.col_p]</t>
  </si>
  <si>
    <t>[:p3.do_rab_dzo.col_p]</t>
  </si>
  <si>
    <t>[:p3.do_rab_do.ostatok]</t>
  </si>
  <si>
    <t>[:p3.do_rab_pos.ostatok]</t>
  </si>
  <si>
    <t>[:p3.do_rab_dzo.ostatok]</t>
  </si>
  <si>
    <t>[:p3.do_rab_do.ostatok_posle]</t>
  </si>
  <si>
    <t>[:p3.do_rab_pos.ostatok_posle]</t>
  </si>
  <si>
    <t>[:p3.do_rab_dzo.ostatok_posle]</t>
  </si>
  <si>
    <t>[:p3.do_rab_do.ostatok_do]</t>
  </si>
  <si>
    <t>[:p3.do_rab_pos.ostatok_do]</t>
  </si>
  <si>
    <t>[:p3.do_rab_dzo.ostatok_do]</t>
  </si>
  <si>
    <t>[:p3.do_rab_do.ostatok_late]</t>
  </si>
  <si>
    <t>[:p3.do_rab_pos.ostatok_late]</t>
  </si>
  <si>
    <t>[:p3.do_rab_dzo.ostatok_late]</t>
  </si>
  <si>
    <t>[:p3.do_rab_do.ostatok_2to1w]</t>
  </si>
  <si>
    <t>[:p3.do_rab_pos.ostatok_2to1w]</t>
  </si>
  <si>
    <t>[:p3.do_rab_dzo.ostatok_2to1w]</t>
  </si>
  <si>
    <t>[:p3.do_rab_do.ostatok_range]</t>
  </si>
  <si>
    <t>[:p3.do_rab_pos.ostatok_range]</t>
  </si>
  <si>
    <t>[:p3.do_rab_dzo.ostatok_range]</t>
  </si>
  <si>
    <t>[:p3.do_rab_do.ostatok_do_1w]</t>
  </si>
  <si>
    <t>[:p3.do_rab_pos.ostatok_do_1w]</t>
  </si>
  <si>
    <t>[:p3.do_rab_dzo.ostatok_do_1w]</t>
  </si>
  <si>
    <t>p3.do_rab.begin:p3.do_rab_do(+)  end:p3.do_rab_do;</t>
  </si>
  <si>
    <t>p3.do_rab.begin:p3.do_rab_pos(+)  end:p3.do_rab_pos;</t>
  </si>
  <si>
    <t>p3.do_rab.begin:p3.do_rab_dzo(+)  end:p3.do_rab_dzo;</t>
  </si>
  <si>
    <t>Всего договоров (закл. в 2018), из них:</t>
  </si>
  <si>
    <t>Заключены
в 2018</t>
  </si>
  <si>
    <t>Заключены в 2018</t>
  </si>
  <si>
    <t>[:p3.p_do_no_rab_dzo.col_plan]</t>
  </si>
  <si>
    <t>[:p3.p_do_no_rab_dzo.col_any_fact_1w]</t>
  </si>
  <si>
    <t>[:p3.p_do_no_rab_dzo.col_any_fact_2to1w]</t>
  </si>
  <si>
    <t>[:p3.p_do_no_rab_dzo.col_any_fact_1to0w]</t>
  </si>
  <si>
    <t>[:p3.p_do_no_rab_dzo.col_f]</t>
  </si>
  <si>
    <t>[:p3.p_do_no_rab_dzo.col_i]</t>
  </si>
  <si>
    <t>[:p3.p_do_no_rab_dzo.col_l_2]</t>
  </si>
  <si>
    <t>[:p3.p_do_no_rab_dzo.col_l]</t>
  </si>
  <si>
    <t>[:p3.p_do_no_rab_dzo.col_p]</t>
  </si>
  <si>
    <t>[:p3.p_do_no_rab_dzo.ostatok]</t>
  </si>
  <si>
    <t>[:p3.p_do_no_rab_dzo.ostatok_posle]</t>
  </si>
  <si>
    <t>[:p3.p_do_no_rab_dzo.ostatok_do]</t>
  </si>
  <si>
    <t>[:p3.p_do_no_rab_dzo.ostatok_late]</t>
  </si>
  <si>
    <t>[:p3.p_do_no_rab_dzo.ostatok_2to1w]</t>
  </si>
  <si>
    <t>[:p3.p_do_no_rab_dzo.ostatok_range]</t>
  </si>
  <si>
    <t>[:p3.p_do_no_rab_dzo.ostatok_do_1w]</t>
  </si>
  <si>
    <t>[:p3.p_do_rab_do.col_plan]</t>
  </si>
  <si>
    <t>[:p3.p_do_rab_do.col_any_fact_1w]</t>
  </si>
  <si>
    <t>[:p3.p_do_rab_do.col_any_fact_2to1w]</t>
  </si>
  <si>
    <t>[:p3.p_do_rab_do.col_any_fact_1to0w]</t>
  </si>
  <si>
    <t>[:p3.p_do_rab_do.col_f]</t>
  </si>
  <si>
    <t>[:p3.p_do_rab_do.col_i]</t>
  </si>
  <si>
    <t>[:p3.p_do_rab_do.col_l_2]</t>
  </si>
  <si>
    <t>[:p3.p_do_rab_do.col_l]</t>
  </si>
  <si>
    <t>[:p3.p_do_rab_do.col_p]</t>
  </si>
  <si>
    <t>[:p3.p_do_rab_do.ostatok]</t>
  </si>
  <si>
    <t>[:p3.p_do_rab_do.ostatok_posle]</t>
  </si>
  <si>
    <t>[:p3.p_do_rab_do.ostatok_do]</t>
  </si>
  <si>
    <t>[:p3.p_do_rab_do.ostatok_late]</t>
  </si>
  <si>
    <t>[:p3.p_do_rab_do.ostatok_2to1w]</t>
  </si>
  <si>
    <t>[:p3.p_do_rab_do.ostatok_range]</t>
  </si>
  <si>
    <t>[:p3.p_do_rab_do.ostatok_do_1w]</t>
  </si>
  <si>
    <t>[:p3.p_do_rab_pos.col_plan]</t>
  </si>
  <si>
    <t>[:p3.p_do_rab_pos.col_any_fact_1w]</t>
  </si>
  <si>
    <t>[:p3.p_do_rab_pos.col_any_fact_2to1w]</t>
  </si>
  <si>
    <t>[:p3.p_do_rab_pos.col_any_fact_1to0w]</t>
  </si>
  <si>
    <t>[:p3.p_do_rab_pos.col_f]</t>
  </si>
  <si>
    <t>[:p3.p_do_rab_pos.col_i]</t>
  </si>
  <si>
    <t>[:p3.p_do_rab_pos.col_l_2]</t>
  </si>
  <si>
    <t>[:p3.p_do_rab_pos.col_l]</t>
  </si>
  <si>
    <t>[:p3.p_do_rab_pos.col_p]</t>
  </si>
  <si>
    <t>[:p3.p_do_rab_pos.ostatok]</t>
  </si>
  <si>
    <t>[:p3.p_do_rab_pos.ostatok_posle]</t>
  </si>
  <si>
    <t>[:p3.p_do_rab_pos.ostatok_do]</t>
  </si>
  <si>
    <t>[:p3.p_do_rab_pos.ostatok_late]</t>
  </si>
  <si>
    <t>[:p3.p_do_rab_pos.ostatok_2to1w]</t>
  </si>
  <si>
    <t>[:p3.p_do_rab_pos.ostatok_range]</t>
  </si>
  <si>
    <t>[:p3.p_do_rab_pos.ostatok_do_1w]</t>
  </si>
  <si>
    <t>[:p3.p_do_rab_dzo.col_plan]</t>
  </si>
  <si>
    <t>[:p3.p_do_rab_dzo.col_any_fact_1w]</t>
  </si>
  <si>
    <t>[:p3.p_do_rab_dzo.col_any_fact_2to1w]</t>
  </si>
  <si>
    <t>[:p3.p_do_rab_dzo.col_any_fact_1to0w]</t>
  </si>
  <si>
    <t>[:p3.p_do_rab_dzo.col_f]</t>
  </si>
  <si>
    <t>[:p3.p_do_rab_dzo.col_i]</t>
  </si>
  <si>
    <t>[:p3.p_do_rab_dzo.col_l_2]</t>
  </si>
  <si>
    <t>[:p3.p_do_rab_dzo.col_l]</t>
  </si>
  <si>
    <t>[:p3.p_do_rab_dzo.col_p]</t>
  </si>
  <si>
    <t>[:p3.p_do_rab_dzo.ostatok]</t>
  </si>
  <si>
    <t>[:p3.p_do_rab_dzo.ostatok_posle]</t>
  </si>
  <si>
    <t>[:p3.p_do_rab_dzo.ostatok_do]</t>
  </si>
  <si>
    <t>[:p3.p_do_rab_dzo.ostatok_late]</t>
  </si>
  <si>
    <t>[:p3.p_do_rab_dzo.ostatok_2to1w]</t>
  </si>
  <si>
    <t>[:p3.p_do_rab_dzo.ostatok_range]</t>
  </si>
  <si>
    <t>[:p3.p_do_rab_dzo.ostatok_do_1w]</t>
  </si>
  <si>
    <t>p3.p_do_no_rab.begin:p3.p_do_no_rab_dzo(+)  end:p3.p_do_no_rab_dzo;</t>
  </si>
  <si>
    <t>p3.p_do_rab.begin:p3.p_do_rab_do(+)  end:p3.p_do_rab_do;</t>
  </si>
  <si>
    <t>p3.p_do_rab.begin:p3.p_do_rab_pos(+)  end:p3.p_do_rab_pos;</t>
  </si>
  <si>
    <t>p3.p_do_rab.begin:p3.p_do_rab_dzo(+)  end:p3.p_do_rab_dzo;</t>
  </si>
  <si>
    <t>в т.ч. Просрочены</t>
  </si>
  <si>
    <t>!rowheight:40</t>
  </si>
  <si>
    <r>
      <t xml:space="preserve">ПЛАН
</t>
    </r>
    <r>
      <rPr>
        <b/>
        <sz val="11"/>
        <color theme="1"/>
        <rFont val="Calibri"/>
        <family val="2"/>
        <charset val="204"/>
        <scheme val="minor"/>
      </rPr>
      <t>(действующие на 01.01.2018
+заключенные в 2018)</t>
    </r>
  </si>
  <si>
    <t>13.5</t>
  </si>
  <si>
    <t>[:p4.all.col_before2015]</t>
  </si>
  <si>
    <t>[:p4.all_no_rab.col_before2015]</t>
  </si>
  <si>
    <t>[:p4.all_rab.col_before2015]</t>
  </si>
  <si>
    <t>[:p4.all_rab_pod.col_before2015]</t>
  </si>
  <si>
    <t>[:p4.all_rab_hoz.col_before2015]</t>
  </si>
  <si>
    <t>[:p4.all_rab_empt.col_before2015]</t>
  </si>
  <si>
    <t>[:p4.p_all.col_before2015]</t>
  </si>
  <si>
    <t>[:p4.p_all_no_rab.col_before2015]</t>
  </si>
  <si>
    <t>[:p4.p_all_rab.col_before2015]</t>
  </si>
  <si>
    <t>[:p4.p_all_rab_pod.col_before2015]</t>
  </si>
  <si>
    <t>[:p4.p_all_rab_hoz.col_before2015]</t>
  </si>
  <si>
    <t>[:p4.p_all_rab_empt.col_before2015]</t>
  </si>
  <si>
    <t>[:p4.all.col_y2015]</t>
  </si>
  <si>
    <t>[:p4.all_no_rab.col_y2015]</t>
  </si>
  <si>
    <t>[:p4.all_rab.col_y2015]</t>
  </si>
  <si>
    <t>[:p4.all_rab_pod.col_y2015]</t>
  </si>
  <si>
    <t>[:p4.all_rab_hoz.col_y2015]</t>
  </si>
  <si>
    <t>[:p4.all_rab_empt.col_y2015]</t>
  </si>
  <si>
    <t>[:p4.p_all.col_y2015]</t>
  </si>
  <si>
    <t>[:p4.p_all_no_rab.col_y2015]</t>
  </si>
  <si>
    <t>[:p4.p_all_rab.col_y2015]</t>
  </si>
  <si>
    <t>[:p4.p_all_rab_pod.col_y2015]</t>
  </si>
  <si>
    <t>[:p4.p_all_rab_hoz.col_y2015]</t>
  </si>
  <si>
    <t>[:p4.p_all_rab_empt.col_y2015]</t>
  </si>
  <si>
    <t>[:p4.all.col_y2016]</t>
  </si>
  <si>
    <t>[:p4.all_no_rab.col_y2016]</t>
  </si>
  <si>
    <t>[:p4.all_rab.col_y2016]</t>
  </si>
  <si>
    <t>[:p4.all_rab_pod.col_y2016]</t>
  </si>
  <si>
    <t>[:p4.all_rab_hoz.col_y2016]</t>
  </si>
  <si>
    <t>[:p4.all_rab_empt.col_y2016]</t>
  </si>
  <si>
    <t>[:p4.p_all.col_y2016]</t>
  </si>
  <si>
    <t>[:p4.p_all_no_rab.col_y2016]</t>
  </si>
  <si>
    <t>[:p4.p_all_rab.col_y2016]</t>
  </si>
  <si>
    <t>[:p4.p_all_rab_pod.col_y2016]</t>
  </si>
  <si>
    <t>[:p4.p_all_rab_hoz.col_y2016]</t>
  </si>
  <si>
    <t>[:p4.p_all_rab_empt.col_y2016]</t>
  </si>
  <si>
    <t>[:p4.all.col_y2017]</t>
  </si>
  <si>
    <t>[:p4.all_no_rab.col_y2017]</t>
  </si>
  <si>
    <t>[:p4.all_rab.col_y2017]</t>
  </si>
  <si>
    <t>[:p4.all_rab_pod.col_y2017]</t>
  </si>
  <si>
    <t>[:p4.all_rab_hoz.col_y2017]</t>
  </si>
  <si>
    <t>[:p4.all_rab_empt.col_y2017]</t>
  </si>
  <si>
    <t>[:p4.p_all.col_y2017]</t>
  </si>
  <si>
    <t>[:p4.p_all_no_rab.col_y2017]</t>
  </si>
  <si>
    <t>[:p4.p_all_rab.col_y2017]</t>
  </si>
  <si>
    <t>[:p4.p_all_rab_pod.col_y2017]</t>
  </si>
  <si>
    <t>[:p4.p_all_rab_hoz.col_y2017]</t>
  </si>
  <si>
    <t>[:p4.p_all_rab_empt.col_y2017]</t>
  </si>
  <si>
    <t>[:p4.all.col_y2018]</t>
  </si>
  <si>
    <t>[:p4.all_no_rab.col_y2018]</t>
  </si>
  <si>
    <t>[:p4.all_rab.col_y2018]</t>
  </si>
  <si>
    <t>[:p4.all_rab_pod.col_y2018]</t>
  </si>
  <si>
    <t>[:p4.all_rab_hoz.col_y2018]</t>
  </si>
  <si>
    <t>[:p4.all_rab_empt.col_y2018]</t>
  </si>
  <si>
    <t>[:p4.p_all.col_y2018]</t>
  </si>
  <si>
    <t>[:p4.p_all_no_rab.col_y2018]</t>
  </si>
  <si>
    <t>[:p4.p_all_rab.col_y2018]</t>
  </si>
  <si>
    <t>[:p4.p_all_rab_pod.col_y2018]</t>
  </si>
  <si>
    <t>[:p4.p_all_rab_hoz.col_y2018]</t>
  </si>
  <si>
    <t>[:p4.p_all_rab_empt.col_y2018]</t>
  </si>
  <si>
    <t>Продлено 
на 2019+</t>
  </si>
  <si>
    <r>
      <t xml:space="preserve">Заключено 
</t>
    </r>
    <r>
      <rPr>
        <b/>
        <sz val="7"/>
        <color theme="1"/>
        <rFont val="Arial"/>
        <family val="2"/>
        <charset val="204"/>
      </rPr>
      <t>перевод в с/р (в б/р)</t>
    </r>
    <r>
      <rPr>
        <b/>
        <sz val="8"/>
        <color theme="1"/>
        <rFont val="Arial"/>
        <family val="2"/>
        <charset val="204"/>
      </rPr>
      <t xml:space="preserve">
восстановление</t>
    </r>
  </si>
  <si>
    <t>Необходимое недельное снижение
([:p5.all.weeks_to_end2] недель)</t>
  </si>
  <si>
    <t>[:p5.all.weeks_to_end2]</t>
  </si>
  <si>
    <t>[:p5.all.col_no_fact_nxt1_2_week]</t>
  </si>
  <si>
    <t>[:p5.by_dep.col_no_fact_nxt1_2_week]</t>
  </si>
  <si>
    <t>[:p5.all_p.col_no_fact_nxt1_2_week]</t>
  </si>
  <si>
    <t>[:p5.by_dep_p.col_no_fact_nxt1_2_week]</t>
  </si>
  <si>
    <t>[:p5.all_h.col_no_fact_nxt1_2_week]</t>
  </si>
  <si>
    <t>[:p5.by_dep_h.col_no_fact_nxt1_2_week]</t>
  </si>
  <si>
    <t>[:p5.all_p.sou_changed1_2]</t>
  </si>
  <si>
    <t>[:p5.by_dep_p.sou_changed1_2]</t>
  </si>
  <si>
    <t>[:p5.all_h.sou_changed1_2]</t>
  </si>
  <si>
    <t>[:p5.by_dep_h.sou_changed1_2]</t>
  </si>
  <si>
    <t>[:p5.all.col_no_fact_nxt1_2_to_2019]</t>
  </si>
  <si>
    <t>[:p5.by_dep.col_no_fact_nxt1_2_to_2019]</t>
  </si>
  <si>
    <t>[:p5.all_p.col_no_fact_nxt1_2_to_2019]</t>
  </si>
  <si>
    <t>[:p5.by_dep_p.col_no_fact_nxt1_2_to_2019]</t>
  </si>
  <si>
    <t>[:p5.all_h.col_no_fact_nxt1_2_to_2019]</t>
  </si>
  <si>
    <t>[:p5.by_dep_h.col_no_fact_nxt1_2_to_2019]</t>
  </si>
  <si>
    <t>[:p5.all_p.col_no_fact_nxt1_2]</t>
  </si>
  <si>
    <t>[:p5.by_dep_p.col_no_fact_nxt1_2]</t>
  </si>
  <si>
    <t>[:p5.all_h.col_no_fact_nxt1_2]</t>
  </si>
  <si>
    <t>[:p5.by_dep_h.col_no_fact_nxt1_2]</t>
  </si>
  <si>
    <t>[:p5.all_p.weeks_to_end2]</t>
  </si>
  <si>
    <t>[:p5.all_h.weeks_to_end2]</t>
  </si>
  <si>
    <t>Необходимое недельное снижение
([:p5.all_p.weeks_to_end2] недель)</t>
  </si>
  <si>
    <t>Необходимое недельное снижение
([:p5.all_h.weeks_to_end2] недель)</t>
  </si>
  <si>
    <t>Дей  на 01.01.2018
+ закл.
в 2018</t>
  </si>
  <si>
    <t>СОУ 
2019+</t>
  </si>
  <si>
    <t>СОУ 
2018-</t>
  </si>
  <si>
    <t>*Расчитывается как доля факта и исполнения со стороны СО в общем плане за вычетом договоров со сроком оказания услуги в 2019 году и позднее: (ст.2 + ст.5)/(ст.1-ст.10)*100%</t>
  </si>
  <si>
    <t>Заключены до 2017</t>
  </si>
  <si>
    <t>[:p7.all.list7_name1] в [:p7.all.list7_name2]</t>
  </si>
  <si>
    <t>t.begin:p7.all(+)</t>
  </si>
  <si>
    <t>Информация об исполнении договоров на постоянное ТП,
заключенных в [:p7.all.list7_name1]
и планирующихся к закрытию в [:p7.all.list7_name2]
на [:t.slice_time]</t>
  </si>
  <si>
    <t>Действующие
на 01.04.2017</t>
  </si>
  <si>
    <t>Факт
на [:t.sdate_begin]</t>
  </si>
  <si>
    <t>Заключенные в 2017</t>
  </si>
  <si>
    <t>Всего договоров (закл. на 01.01.2017), из них:</t>
  </si>
  <si>
    <t>[:p7.all_do.col_plan]</t>
  </si>
  <si>
    <t>[:p7.all_do.col_any_fact_1w]</t>
  </si>
  <si>
    <t>[:p7.all_do.col_any_fact_2to1w]</t>
  </si>
  <si>
    <t>[:p7.all_do.col_any_fact_1to0w]</t>
  </si>
  <si>
    <t>[:p7.all_do.col_f]</t>
  </si>
  <si>
    <t>[:p7.all_do.col_i]</t>
  </si>
  <si>
    <t>[:p7.all_do.col_l_2]</t>
  </si>
  <si>
    <t>[:p7.all_do.col_l]</t>
  </si>
  <si>
    <t>[:p7.all_do.col_p]</t>
  </si>
  <si>
    <t>[:p7.all_do.ostatok]</t>
  </si>
  <si>
    <t>[:p7.all_do.ostatok_posle]</t>
  </si>
  <si>
    <t>[:p7.all_do.ostatok_do]</t>
  </si>
  <si>
    <t>[:p7.all_do.ostatok_late]</t>
  </si>
  <si>
    <t>[:p7.all_do.ostatok_2to1w]</t>
  </si>
  <si>
    <t>[:p7.all_do.ostatok_range]</t>
  </si>
  <si>
    <t>[:p7.all_do.ostatok_do_1w]</t>
  </si>
  <si>
    <t xml:space="preserve">begin:p7.all_do(+) </t>
  </si>
  <si>
    <t>[:p7.do_no_rab.col_plan]</t>
  </si>
  <si>
    <t>[:p7.do_no_rab.col_any_fact_1w]</t>
  </si>
  <si>
    <t>[:p7.do_no_rab.col_any_fact_2to1w]</t>
  </si>
  <si>
    <t>[:p7.do_no_rab.col_any_fact_1to0w]</t>
  </si>
  <si>
    <t>[:p7.do_no_rab.col_f]</t>
  </si>
  <si>
    <t>[:p7.do_no_rab.col_i]</t>
  </si>
  <si>
    <t>[:p7.do_no_rab.col_l_2]</t>
  </si>
  <si>
    <t>[:p7.do_no_rab.col_l]</t>
  </si>
  <si>
    <t>[:p7.do_no_rab.col_p]</t>
  </si>
  <si>
    <t>[:p7.do_no_rab.ostatok]</t>
  </si>
  <si>
    <t>[:p7.do_no_rab.ostatok_posle]</t>
  </si>
  <si>
    <t>[:p7.do_no_rab.ostatok_do]</t>
  </si>
  <si>
    <t>[:p7.do_no_rab.ostatok_late]</t>
  </si>
  <si>
    <t>[:p7.do_no_rab.ostatok_2to1w]</t>
  </si>
  <si>
    <t>[:p7.do_no_rab.ostatok_range]</t>
  </si>
  <si>
    <t>[:p7.do_no_rab.ostatok_do_1w]</t>
  </si>
  <si>
    <t xml:space="preserve">begin:p7.do_no_rab(+) </t>
  </si>
  <si>
    <t>[:p7.do_no_rab_do.col_plan]</t>
  </si>
  <si>
    <t>[:p7.do_no_rab_do.col_any_fact_1w]</t>
  </si>
  <si>
    <t>[:p7.do_no_rab_do.col_any_fact_2to1w]</t>
  </si>
  <si>
    <t>[:p7.do_no_rab_do.col_any_fact_1to0w]</t>
  </si>
  <si>
    <t>[:p7.do_no_rab_do.col_f]</t>
  </si>
  <si>
    <t>[:p7.do_no_rab_do.col_i]</t>
  </si>
  <si>
    <t>[:p7.do_no_rab_do.col_l_2]</t>
  </si>
  <si>
    <t>[:p7.do_no_rab_do.col_l]</t>
  </si>
  <si>
    <t>[:p7.do_no_rab_do.col_p]</t>
  </si>
  <si>
    <t>[:p7.do_no_rab_do.ostatok]</t>
  </si>
  <si>
    <t>[:p7.do_no_rab_do.ostatok_posle]</t>
  </si>
  <si>
    <t>[:p7.do_no_rab_do.ostatok_do]</t>
  </si>
  <si>
    <t>[:p7.do_no_rab_do.ostatok_late]</t>
  </si>
  <si>
    <t>[:p7.do_no_rab_do.ostatok_2to1w]</t>
  </si>
  <si>
    <t>[:p7.do_no_rab_do.ostatok_range]</t>
  </si>
  <si>
    <t>[:p7.do_no_rab_do.ostatok_do_1w]</t>
  </si>
  <si>
    <t>begin:p7.do_no_rab_do(+)  end:p7.do_no_rab_do;</t>
  </si>
  <si>
    <t xml:space="preserve">Заключенные в 2015 - 2016 </t>
  </si>
  <si>
    <t>[:p7.do_no_rab_pos.col_plan]</t>
  </si>
  <si>
    <t>[:p7.do_no_rab_pos.col_any_fact_1w]</t>
  </si>
  <si>
    <t>[:p7.do_no_rab_pos.col_any_fact_2to1w]</t>
  </si>
  <si>
    <t>[:p7.do_no_rab_pos.col_any_fact_1to0w]</t>
  </si>
  <si>
    <t>[:p7.do_no_rab_pos.col_f]</t>
  </si>
  <si>
    <t>[:p7.do_no_rab_pos.col_i]</t>
  </si>
  <si>
    <t>[:p7.do_no_rab_pos.col_l_2]</t>
  </si>
  <si>
    <t>[:p7.do_no_rab_pos.col_l]</t>
  </si>
  <si>
    <t>[:p7.do_no_rab_pos.col_p]</t>
  </si>
  <si>
    <t>[:p7.do_no_rab_pos.ostatok]</t>
  </si>
  <si>
    <t>[:p7.do_no_rab_pos.ostatok_posle]</t>
  </si>
  <si>
    <t>[:p7.do_no_rab_pos.ostatok_do]</t>
  </si>
  <si>
    <t>[:p7.do_no_rab_pos.ostatok_late]</t>
  </si>
  <si>
    <t>[:p7.do_no_rab_pos.ostatok_2to1w]</t>
  </si>
  <si>
    <t>[:p7.do_no_rab_pos.ostatok_range]</t>
  </si>
  <si>
    <t>[:p7.do_no_rab_pos.ostatok_do_1w]</t>
  </si>
  <si>
    <t>begin:p7.do_no_rab_pos(+)  end:p7.do_no_rab_pos;</t>
  </si>
  <si>
    <t>end:p7.do_no_rab;</t>
  </si>
  <si>
    <t>[:p7.do_rab.col_plan]</t>
  </si>
  <si>
    <t>[:p7.do_rab.col_any_fact_1w]</t>
  </si>
  <si>
    <t>[:p7.do_rab.col_any_fact_2to1w]</t>
  </si>
  <si>
    <t>[:p7.do_rab.col_any_fact_1to0w]</t>
  </si>
  <si>
    <t>[:p7.do_rab.col_f]</t>
  </si>
  <si>
    <t>[:p7.do_rab.col_i]</t>
  </si>
  <si>
    <t>[:p7.do_rab.col_l_2]</t>
  </si>
  <si>
    <t>[:p7.do_rab.col_l]</t>
  </si>
  <si>
    <t>[:p7.do_rab.col_p]</t>
  </si>
  <si>
    <t>[:p7.do_rab.ostatok]</t>
  </si>
  <si>
    <t>[:p7.do_rab.ostatok_posle]</t>
  </si>
  <si>
    <t>[:p7.do_rab.ostatok_do]</t>
  </si>
  <si>
    <t>[:p7.do_rab.ostatok_late]</t>
  </si>
  <si>
    <t>[:p7.do_rab.ostatok_2to1w]</t>
  </si>
  <si>
    <t>[:p7.do_rab.ostatok_range]</t>
  </si>
  <si>
    <t>[:p7.do_rab.ostatok_do_1w]</t>
  </si>
  <si>
    <t xml:space="preserve">begin:p7.do_rab(+) </t>
  </si>
  <si>
    <t>[:p7.do_rab_ygr3.col_plan]</t>
  </si>
  <si>
    <t>[:p7.do_rab_ygr3.col_any_fact_1w]</t>
  </si>
  <si>
    <t>[:p7.do_rab_ygr3.col_any_fact_2to1w]</t>
  </si>
  <si>
    <t>[:p7.do_rab_ygr3.col_any_fact_1to0w]</t>
  </si>
  <si>
    <t>[:p7.do_rab_ygr3.col_f]</t>
  </si>
  <si>
    <t>[:p7.do_rab_ygr3.col_i]</t>
  </si>
  <si>
    <t>[:p7.do_rab_ygr3.col_l_2]</t>
  </si>
  <si>
    <t>[:p7.do_rab_ygr3.col_l]</t>
  </si>
  <si>
    <t>[:p7.do_rab_ygr3.col_p]</t>
  </si>
  <si>
    <t>[:p7.do_rab_ygr3.ostatok]</t>
  </si>
  <si>
    <t>[:p7.do_rab_ygr3.ostatok_posle]</t>
  </si>
  <si>
    <t>[:p7.do_rab_ygr3.ostatok_do]</t>
  </si>
  <si>
    <t>[:p7.do_rab_ygr3.ostatok_late]</t>
  </si>
  <si>
    <t>[:p7.do_rab_ygr3.ostatok_2to1w]</t>
  </si>
  <si>
    <t>[:p7.do_rab_ygr3.ostatok_range]</t>
  </si>
  <si>
    <t>[:p7.do_rab_ygr3.ostatok_do_1w]</t>
  </si>
  <si>
    <t>begin:p7.do_rab_ygr3(+)  end:p7.do_rab_ygr3;</t>
  </si>
  <si>
    <t>[:p7.do_rab_ygr2.col_plan]</t>
  </si>
  <si>
    <t>[:p7.do_rab_ygr2.col_any_fact_1w]</t>
  </si>
  <si>
    <t>[:p7.do_rab_ygr2.col_any_fact_2to1w]</t>
  </si>
  <si>
    <t>[:p7.do_rab_ygr2.col_any_fact_1to0w]</t>
  </si>
  <si>
    <t>[:p7.do_rab_ygr2.col_f]</t>
  </si>
  <si>
    <t>[:p7.do_rab_ygr2.col_i]</t>
  </si>
  <si>
    <t>[:p7.do_rab_ygr2.col_l_2]</t>
  </si>
  <si>
    <t>[:p7.do_rab_ygr2.col_l]</t>
  </si>
  <si>
    <t>[:p7.do_rab_ygr2.col_p]</t>
  </si>
  <si>
    <t>[:p7.do_rab_ygr2.ostatok]</t>
  </si>
  <si>
    <t>[:p7.do_rab_ygr2.ostatok_posle]</t>
  </si>
  <si>
    <t>[:p7.do_rab_ygr2.ostatok_do]</t>
  </si>
  <si>
    <t>[:p7.do_rab_ygr2.ostatok_late]</t>
  </si>
  <si>
    <t>[:p7.do_rab_ygr2.ostatok_2to1w]</t>
  </si>
  <si>
    <t>[:p7.do_rab_ygr2.ostatok_range]</t>
  </si>
  <si>
    <t>[:p7.do_rab_ygr2.ostatok_do_1w]</t>
  </si>
  <si>
    <t>begin:p7.do_rab_ygr2(+)  end:p7.do_rab_ygr2;</t>
  </si>
  <si>
    <t>[:p7.do_rab_ygr1.col_plan]</t>
  </si>
  <si>
    <t>[:p7.do_rab_ygr1.col_any_fact_1w]</t>
  </si>
  <si>
    <t>[:p7.do_rab_ygr1.col_any_fact_2to1w]</t>
  </si>
  <si>
    <t>[:p7.do_rab_ygr1.col_any_fact_1to0w]</t>
  </si>
  <si>
    <t>[:p7.do_rab_ygr1.col_f]</t>
  </si>
  <si>
    <t>[:p7.do_rab_ygr1.col_i]</t>
  </si>
  <si>
    <t>[:p7.do_rab_ygr1.col_l_2]</t>
  </si>
  <si>
    <t>[:p7.do_rab_ygr1.col_l]</t>
  </si>
  <si>
    <t>[:p7.do_rab_ygr1.col_p]</t>
  </si>
  <si>
    <t>[:p7.do_rab_ygr1.ostatok]</t>
  </si>
  <si>
    <t>[:p7.do_rab_ygr1.ostatok_posle]</t>
  </si>
  <si>
    <t>[:p7.do_rab_ygr1.ostatok_do]</t>
  </si>
  <si>
    <t>[:p7.do_rab_ygr1.ostatok_late]</t>
  </si>
  <si>
    <t>[:p7.do_rab_ygr1.ostatok_2to1w]</t>
  </si>
  <si>
    <t>[:p7.do_rab_ygr1.ostatok_range]</t>
  </si>
  <si>
    <t>[:p7.do_rab_ygr1.ostatok_do_1w]</t>
  </si>
  <si>
    <t>begin:p7.do_rab_ygr1(+)  end:p7.do_rab_ygr1;</t>
  </si>
  <si>
    <t>end:p7.all_do;</t>
  </si>
  <si>
    <t>end:p7.do_rab;</t>
  </si>
  <si>
    <t>заключенные
в 2017</t>
  </si>
  <si>
    <t>Всего договоров (закл. в 2017 г.), из них:</t>
  </si>
  <si>
    <t>[:p7.all_tek.col_plan]</t>
  </si>
  <si>
    <t>[:p7.all_tek.col_any_fact_1w]</t>
  </si>
  <si>
    <t>[:p7.all_tek.col_any_fact_2to1w]</t>
  </si>
  <si>
    <t>[:p7.all_tek.col_any_fact_1to0w]</t>
  </si>
  <si>
    <t>[:p7.all_tek.col_f]</t>
  </si>
  <si>
    <t>[:p7.all_tek.col_i]</t>
  </si>
  <si>
    <t>[:p7.all_tek.col_l_2]</t>
  </si>
  <si>
    <t>[:p7.all_tek.col_l]</t>
  </si>
  <si>
    <t>[:p7.all_tek.col_p]</t>
  </si>
  <si>
    <t>[:p7.all_tek.ostatok]</t>
  </si>
  <si>
    <t>[:p7.all_tek.ostatok_posle]</t>
  </si>
  <si>
    <t>[:p7.all_tek.ostatok_do]</t>
  </si>
  <si>
    <t>[:p7.all_tek.ostatok_late]</t>
  </si>
  <si>
    <t>[:p7.all_tek.ostatok_2to1w]</t>
  </si>
  <si>
    <t>[:p7.all_tek.ostatok_range]</t>
  </si>
  <si>
    <t>[:p7.all_tek.ostatok_do_1w]</t>
  </si>
  <si>
    <t xml:space="preserve">begin:p7.all_tek(+) </t>
  </si>
  <si>
    <t>[:p7.tek_no_rab.col_plan]</t>
  </si>
  <si>
    <t>[:p7.tek_no_rab.col_any_fact_1w]</t>
  </si>
  <si>
    <t>[:p7.tek_no_rab.col_any_fact_2to1w]</t>
  </si>
  <si>
    <t>[:p7.tek_no_rab.col_any_fact_1to0w]</t>
  </si>
  <si>
    <t>[:p7.tek_no_rab.col_f]</t>
  </si>
  <si>
    <t>[:p7.tek_no_rab.col_i]</t>
  </si>
  <si>
    <t>[:p7.tek_no_rab.col_l_2]</t>
  </si>
  <si>
    <t>[:p7.tek_no_rab.col_l]</t>
  </si>
  <si>
    <t>[:p7.tek_no_rab.col_p]</t>
  </si>
  <si>
    <t>[:p7.tek_no_rab.ostatok]</t>
  </si>
  <si>
    <t>[:p7.tek_no_rab.ostatok_posle]</t>
  </si>
  <si>
    <t>[:p7.tek_no_rab.ostatok_do]</t>
  </si>
  <si>
    <t>[:p7.tek_no_rab.ostatok_late]</t>
  </si>
  <si>
    <t>[:p7.tek_no_rab.ostatok_2to1w]</t>
  </si>
  <si>
    <t>[:p7.tek_no_rab.ostatok_range]</t>
  </si>
  <si>
    <t>[:p7.tek_no_rab.ostatok_do_1w]</t>
  </si>
  <si>
    <t xml:space="preserve">begin:p7.tek_no_rab(+)  end:p7.tek_no_rab; </t>
  </si>
  <si>
    <t>[:p7.tek_rab.col_plan]</t>
  </si>
  <si>
    <t>[:p7.tek_rab.col_any_fact_1w]</t>
  </si>
  <si>
    <t>[:p7.tek_rab.col_any_fact_2to1w]</t>
  </si>
  <si>
    <t>[:p7.tek_rab.col_any_fact_1to0w]</t>
  </si>
  <si>
    <t>[:p7.tek_rab.col_f]</t>
  </si>
  <si>
    <t>[:p7.tek_rab.col_i]</t>
  </si>
  <si>
    <t>[:p7.tek_rab.col_l_2]</t>
  </si>
  <si>
    <t>[:p7.tek_rab.col_l]</t>
  </si>
  <si>
    <t>[:p7.tek_rab.col_p]</t>
  </si>
  <si>
    <t>[:p7.tek_rab.ostatok]</t>
  </si>
  <si>
    <t>[:p7.tek_rab.ostatok_posle]</t>
  </si>
  <si>
    <t>[:p7.tek_rab.ostatok_do]</t>
  </si>
  <si>
    <t>[:p7.tek_rab.ostatok_late]</t>
  </si>
  <si>
    <t>[:p7.tek_rab.ostatok_2to1w]</t>
  </si>
  <si>
    <t>[:p7.tek_rab.ostatok_range]</t>
  </si>
  <si>
    <t>[:p7.tek_rab.ostatok_do_1w]</t>
  </si>
  <si>
    <t xml:space="preserve">begin:p7.tek_rab(+)  end:p7.tek_rab; </t>
  </si>
  <si>
    <t>end:p7.all_tek;</t>
  </si>
  <si>
    <t xml:space="preserve"> end:p7.all;</t>
  </si>
  <si>
    <t>Всего
исполнено
за 2018</t>
  </si>
  <si>
    <t>Переход в факт</t>
  </si>
  <si>
    <t>Переход в остаток</t>
  </si>
  <si>
    <t>в АТП</t>
  </si>
  <si>
    <t>в Приост.</t>
  </si>
  <si>
    <t>в Претенз.</t>
  </si>
  <si>
    <t>в Раст.</t>
  </si>
  <si>
    <t>в РВУН</t>
  </si>
  <si>
    <t>из АТП</t>
  </si>
  <si>
    <t>-</t>
  </si>
  <si>
    <t>из Приостановлен</t>
  </si>
  <si>
    <t>из Претензионная работа</t>
  </si>
  <si>
    <t>из Расторгнуто</t>
  </si>
  <si>
    <t>из Остаток РВ УН</t>
  </si>
  <si>
    <t>Заключенные за период</t>
  </si>
  <si>
    <t>[:p8.all.new_col_f]</t>
  </si>
  <si>
    <t>[:p8.all.new_col_i]</t>
  </si>
  <si>
    <t>[:p8.all.new_col_l2]</t>
  </si>
  <si>
    <t>[:p8.all.new_col_l]</t>
  </si>
  <si>
    <t>[:p8.all.new_col_p]</t>
  </si>
  <si>
    <t>end:p8.all;</t>
  </si>
  <si>
    <t>[:p5.all.col_no_fact_nxt1_1_ispoln]</t>
  </si>
  <si>
    <t>[:p5.by_dep.col_no_fact_nxt1_1_ispoln]</t>
  </si>
  <si>
    <r>
      <rPr>
        <b/>
        <sz val="8"/>
        <color theme="1"/>
        <rFont val="Arial"/>
        <family val="2"/>
        <charset val="204"/>
      </rPr>
      <t>Заключено</t>
    </r>
    <r>
      <rPr>
        <sz val="8"/>
        <color theme="1"/>
        <rFont val="Arial"/>
        <family val="2"/>
        <charset val="204"/>
      </rPr>
      <t xml:space="preserve">
</t>
    </r>
    <r>
      <rPr>
        <sz val="7"/>
        <color theme="1"/>
        <rFont val="Arial"/>
        <family val="2"/>
        <charset val="204"/>
      </rPr>
      <t>перевод в с/р (в б/р)
восстановление, прочее</t>
    </r>
  </si>
  <si>
    <t>Анализ снижения остатка на 2018 год</t>
  </si>
  <si>
    <t>Анализ снижения остатка договоров с работами, выполняемыми подрядным способом, на 2018 год</t>
  </si>
  <si>
    <t>Анализ снижения остатка договоров с работами, выполняемыми хоз. способом, на 2018 год</t>
  </si>
  <si>
    <t>[:p5.all_p.col_no_fact_nxt1_1_ispoln]</t>
  </si>
  <si>
    <t>[:p5.by_dep_p.col_no_fact_nxt1_1_ispoln]</t>
  </si>
  <si>
    <t>[:p5.all_h.col_no_fact_nxt1_1_ispoln]</t>
  </si>
  <si>
    <t>[:p5.by_dep_h.col_no_fact_nxt1_1_ispoln]</t>
  </si>
  <si>
    <t>Действующие договоры ТП с работами к исполнению: срок оказания услуги</t>
  </si>
  <si>
    <t>таблица 3</t>
  </si>
  <si>
    <t>в т.ч. по сроку оказания услуги</t>
  </si>
  <si>
    <t>2019
и позднее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</si>
  <si>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</si>
  <si>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</si>
  <si>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</si>
  <si>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</si>
  <si>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</si>
  <si>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</si>
  <si>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</si>
  <si>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</si>
  <si>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</si>
  <si>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[:p5.all.col_no_fact_mon3]</t>
  </si>
  <si>
    <t>[:p5.all.col_no_fact_mon4]</t>
  </si>
  <si>
    <t>[:p5.all.col_no_fact_mon5]</t>
  </si>
  <si>
    <t>[:p5.all.col_no_fact_mon6]</t>
  </si>
  <si>
    <t>[:p5.all.col_no_fact_mon7]</t>
  </si>
  <si>
    <t>[:p5.all.col_no_fact_mon8]</t>
  </si>
  <si>
    <t>[:p5.all.col_no_fact_mon9]</t>
  </si>
  <si>
    <t>[:p5.all.col_no_fact_mon10]</t>
  </si>
  <si>
    <t>[:p5.all.col_no_fact_mon11]</t>
  </si>
  <si>
    <t>[:p5.all.col_no_fact_mon12]</t>
  </si>
  <si>
    <t>[:p5.by_dep.col_no_fact_mon3]</t>
  </si>
  <si>
    <t>[:p5.by_dep.col_no_fact_mon4]</t>
  </si>
  <si>
    <t>[:p5.by_dep.col_no_fact_mon5]</t>
  </si>
  <si>
    <t>[:p5.by_dep.col_no_fact_mon6]</t>
  </si>
  <si>
    <t>[:p5.by_dep.col_no_fact_mon7]</t>
  </si>
  <si>
    <t>[:p5.by_dep.col_no_fact_mon8]</t>
  </si>
  <si>
    <t>[:p5.by_dep.col_no_fact_mon9]</t>
  </si>
  <si>
    <t>[:p5.by_dep.col_no_fact_mon10]</t>
  </si>
  <si>
    <t>[:p5.by_dep.col_no_fact_mon11]</t>
  </si>
  <si>
    <t>[:p5.by_dep.col_no_fact_mon12]</t>
  </si>
  <si>
    <t>Факт на 01.01.2018</t>
  </si>
  <si>
    <t>[:p3.all_do.fl_2018_fact]</t>
  </si>
  <si>
    <t>[:p3.do_no_rab.fl_2018_fact]</t>
  </si>
  <si>
    <t>[:p3.do_no_rab_do.fl_2018_fact]</t>
  </si>
  <si>
    <t>[:p3.do_no_rab_pos.fl_2018_fact]</t>
  </si>
  <si>
    <t>[:p3.do_no_rab_dzo.fl_2018_fact]</t>
  </si>
  <si>
    <t>[:p3.do_rab.fl_2018_fact]</t>
  </si>
  <si>
    <t>[:p3.do_rab_do.fl_2018_fact]</t>
  </si>
  <si>
    <t>[:p3.do_rab_pos.fl_2018_fact]</t>
  </si>
  <si>
    <t>[:p3.do_rab_dzo.fl_2018_fact]</t>
  </si>
  <si>
    <t>[:p3.all_tek.fl_2018_fact]</t>
  </si>
  <si>
    <t>[:p3.tek_no_rab.fl_2018_fact]</t>
  </si>
  <si>
    <t>[:p3.tek_rab.fl_2018_fact]</t>
  </si>
  <si>
    <t>[:p3.p_all_do.fl_2018_fact]</t>
  </si>
  <si>
    <t>[:p3.p_do_no_rab.fl_2018_fact]</t>
  </si>
  <si>
    <t>[:p3.p_do_no_rab_do.fl_2018_fact]</t>
  </si>
  <si>
    <t>[:p3.p_do_no_rab_pos.fl_2018_fact]</t>
  </si>
  <si>
    <t>[:p3.p_do_no_rab_dzo.fl_2018_fact]</t>
  </si>
  <si>
    <t>[:p3.p_do_rab.fl_2018_fact]</t>
  </si>
  <si>
    <t>[:p3.p_do_rab_do.fl_2018_fact]</t>
  </si>
  <si>
    <t>[:p3.p_do_rab_pos.fl_2018_fact]</t>
  </si>
  <si>
    <t>[:p3.p_do_rab_dzo.fl_2018_fact]</t>
  </si>
  <si>
    <t>[:p3.p_all_tek.fl_2018_fact]</t>
  </si>
  <si>
    <t>[:p3.p_tek_no_rab.fl_2018_fact]</t>
  </si>
  <si>
    <t>[:p3.p_tek_rab.fl_2018_fact]</t>
  </si>
  <si>
    <t>[:p3.p_all.name_podr]</t>
  </si>
  <si>
    <t>Всего
2018</t>
  </si>
  <si>
    <t>Было на
[:t.sdate_begin_full]</t>
  </si>
  <si>
    <t>Стало на
[:t.slice_date]</t>
  </si>
  <si>
    <t>из Факта</t>
  </si>
  <si>
    <t>begin:p8.all(+)</t>
  </si>
  <si>
    <t>[:p8.atp.col_fact_week]</t>
  </si>
  <si>
    <t>[:p8.atp.col_i_curr]</t>
  </si>
  <si>
    <t>[:p8.atp.col_l_2_curr]</t>
  </si>
  <si>
    <t>[:p8.atp.col_l_curr]</t>
  </si>
  <si>
    <t>[:p8.atp.col_p_curr]</t>
  </si>
  <si>
    <t>[:p8.atp.late]</t>
  </si>
  <si>
    <t>[:p8.atp.ost1]</t>
  </si>
  <si>
    <t>[:p8.atp.ost2]</t>
  </si>
  <si>
    <t>[:p8.atp.ost3]</t>
  </si>
  <si>
    <t>[:p8.atp.cur_cnt]</t>
  </si>
  <si>
    <t xml:space="preserve">p8.all.begin:p8.atp(+)  end:p8.atp; </t>
  </si>
  <si>
    <t>[:p8.priost.col_fact_week]</t>
  </si>
  <si>
    <t>[:p8.priost.col_f_curr]</t>
  </si>
  <si>
    <t>[:p8.priost.col_l_2_curr]</t>
  </si>
  <si>
    <t>[:p8.priost.col_l_curr]</t>
  </si>
  <si>
    <t>[:p8.priost.col_p_curr]</t>
  </si>
  <si>
    <t>[:p8.priost.late]</t>
  </si>
  <si>
    <t>[:p8.priost.ost1]</t>
  </si>
  <si>
    <t>[:p8.priost.ost2]</t>
  </si>
  <si>
    <t>[:p8.priost.ost3]</t>
  </si>
  <si>
    <t>[:p8.priost.cur_cnt]</t>
  </si>
  <si>
    <t xml:space="preserve">p8.all.begin:p8.priost(+)  end:p8.priost; </t>
  </si>
  <si>
    <t>[:p8.pretenz.col_fact_week]</t>
  </si>
  <si>
    <t>[:p8.pretenz.col_f_curr]</t>
  </si>
  <si>
    <t>[:p8.pretenz.col_i_curr]</t>
  </si>
  <si>
    <t>[:p8.pretenz.col_l_curr]</t>
  </si>
  <si>
    <t>[:p8.pretenz.col_p_curr]</t>
  </si>
  <si>
    <t>[:p8.pretenz.late]</t>
  </si>
  <si>
    <t>[:p8.pretenz.ost1]</t>
  </si>
  <si>
    <t>[:p8.pretenz.ost2]</t>
  </si>
  <si>
    <t>[:p8.pretenz.ost3]</t>
  </si>
  <si>
    <t>[:p8.pretenz.cur_cnt]</t>
  </si>
  <si>
    <t xml:space="preserve">p8.all.begin:p8.pretenz(+)  end:p8.pretenz; </t>
  </si>
  <si>
    <t>[:p8.rastorg.col_fact_week]</t>
  </si>
  <si>
    <t>[:p8.rastorg.col_f_curr]</t>
  </si>
  <si>
    <t>[:p8.rastorg.col_i_curr]</t>
  </si>
  <si>
    <t>[:p8.rastorg.col_l_2_curr]</t>
  </si>
  <si>
    <t>[:p8.rastorg.col_p_curr]</t>
  </si>
  <si>
    <t>[:p8.rastorg.late]</t>
  </si>
  <si>
    <t>[:p8.rastorg.ost1]</t>
  </si>
  <si>
    <t>[:p8.rastorg.ost2]</t>
  </si>
  <si>
    <t>[:p8.rastorg.ost3]</t>
  </si>
  <si>
    <t>[:p8.rastorg.cur_cnt]</t>
  </si>
  <si>
    <t xml:space="preserve">p8.all.begin:p8.rastorg(+)  end:p8.rastorg; </t>
  </si>
  <si>
    <t>[:p8.vipoln.col_fact_week]</t>
  </si>
  <si>
    <t>[:p8.vipoln.col_f_curr]</t>
  </si>
  <si>
    <t>[:p8.vipoln.col_i_curr]</t>
  </si>
  <si>
    <t>[:p8.vipoln.col_l_2_curr]</t>
  </si>
  <si>
    <t>[:p8.vipoln.col_l_curr]</t>
  </si>
  <si>
    <t>[:p8.vipoln.late]</t>
  </si>
  <si>
    <t>[:p8.vipoln.ost1]</t>
  </si>
  <si>
    <t>[:p8.vipoln.ost2]</t>
  </si>
  <si>
    <t>[:p8.vipoln.ost3]</t>
  </si>
  <si>
    <t>[:p8.vipoln.cur_cnt]</t>
  </si>
  <si>
    <t xml:space="preserve">p8.all.begin:p8.vipoln(+)  end:p8.vipoln; </t>
  </si>
  <si>
    <t>из Остатка</t>
  </si>
  <si>
    <t>[:p8.late.col_fact_week]</t>
  </si>
  <si>
    <t>[:p8.late.col_f_curr]</t>
  </si>
  <si>
    <t>[:p8.late.col_i_curr]</t>
  </si>
  <si>
    <t>[:p8.late.col_l_2_curr]</t>
  </si>
  <si>
    <t>[:p8.late.col_l_curr]</t>
  </si>
  <si>
    <t>[:p8.late.col_p_curr]</t>
  </si>
  <si>
    <t>[:p8.late.ost1]</t>
  </si>
  <si>
    <t>[:p8.late.ost2]</t>
  </si>
  <si>
    <t>[:p8.late.ost3]</t>
  </si>
  <si>
    <t>[:p8.late.cur_cnt]</t>
  </si>
  <si>
    <t xml:space="preserve">p8.all.begin:p8.late(+)  end:p8.late; </t>
  </si>
  <si>
    <t>[:p8.ost1.col_fact_week]</t>
  </si>
  <si>
    <t>[:p8.ost1.col_f_curr]</t>
  </si>
  <si>
    <t>[:p8.ost1.col_i_curr]</t>
  </si>
  <si>
    <t>[:p8.ost1.col_l_2_curr]</t>
  </si>
  <si>
    <t>[:p8.ost1.col_l_curr]</t>
  </si>
  <si>
    <t>[:p8.ost1.col_p_curr]</t>
  </si>
  <si>
    <t>[:p8.ost1.late]</t>
  </si>
  <si>
    <t>[:p8.ost1.ost2]</t>
  </si>
  <si>
    <t>[:p8.ost1.ost3]</t>
  </si>
  <si>
    <t>[:p8.ost1.cur_cnt]</t>
  </si>
  <si>
    <t xml:space="preserve">p8.all.begin:p8.ost1(+)  end:p8.ost1; </t>
  </si>
  <si>
    <t>[:p8.ost2.col_fact_week]</t>
  </si>
  <si>
    <t>[:p8.ost2.col_f_curr]</t>
  </si>
  <si>
    <t>[:p8.ost2.col_i_curr]</t>
  </si>
  <si>
    <t>[:p8.ost2.col_l_2_curr]</t>
  </si>
  <si>
    <t>[:p8.ost2.col_l_curr]</t>
  </si>
  <si>
    <t>[:p8.ost2.col_p_curr]</t>
  </si>
  <si>
    <t>[:p8.ost2.late]</t>
  </si>
  <si>
    <t>[:p8.ost2.ost1]</t>
  </si>
  <si>
    <t>[:p8.ost2.ost3]</t>
  </si>
  <si>
    <t>[:p8.ost2.cur_cnt]</t>
  </si>
  <si>
    <t xml:space="preserve">p8.all.begin:p8.ost2(+)  end:p8.ost2; </t>
  </si>
  <si>
    <t>из Остаток СОУ 2019+</t>
  </si>
  <si>
    <t>[:p8.ost3.col_fact_week]</t>
  </si>
  <si>
    <t>[:p8.ost3.col_f_curr]</t>
  </si>
  <si>
    <t>[:p8.ost3.col_i_curr]</t>
  </si>
  <si>
    <t>[:p8.ost3.col_l_2_curr]</t>
  </si>
  <si>
    <t>[:p8.ost3.col_l_curr]</t>
  </si>
  <si>
    <t>[:p8.ost3.col_p_curr]</t>
  </si>
  <si>
    <t>[:p8.ost3.late]</t>
  </si>
  <si>
    <t>[:p8.ost3.ost1]</t>
  </si>
  <si>
    <t>[:p8.ost3.ost2]</t>
  </si>
  <si>
    <t>[:p8.ost3.cur_cnt]</t>
  </si>
  <si>
    <t xml:space="preserve">p8.all.begin:p8.ost3(+)  end:p8.ost3; </t>
  </si>
  <si>
    <t>[:p8.all.new_late]</t>
  </si>
  <si>
    <t>[:p8.all.new_ost1]</t>
  </si>
  <si>
    <t>[:p8.all.new_ost2]</t>
  </si>
  <si>
    <t>[:p8.all.new_ost3]</t>
  </si>
  <si>
    <t>Анализ изменения категорий договоров с работами за период [:t.sdate_begin_full]-[:t.sdate_end_full] (ПАО "Ленэнерго")</t>
  </si>
  <si>
    <t>Переход в безработные</t>
  </si>
  <si>
    <t>begin:p8.rab(+)</t>
  </si>
  <si>
    <t>[:p8.rab_atp.col_fact_week_rab]</t>
  </si>
  <si>
    <t>[:p8.rab_atp.col_i_curr]</t>
  </si>
  <si>
    <t>[:p8.rab_atp.col_l_2_curr]</t>
  </si>
  <si>
    <t>[:p8.rab_atp.col_l_curr]</t>
  </si>
  <si>
    <t>[:p8.rab_atp.col_p_curr]</t>
  </si>
  <si>
    <t>[:p8.rab_atp.late]</t>
  </si>
  <si>
    <t>[:p8.rab_atp.ost1]</t>
  </si>
  <si>
    <t>[:p8.rab_atp.ost2]</t>
  </si>
  <si>
    <t>[:p8.rab_atp.ost3]</t>
  </si>
  <si>
    <t>[:p8.rab_atp.to_norab]</t>
  </si>
  <si>
    <t>[:p8.rab_atp.cur_cnt_rab]</t>
  </si>
  <si>
    <t xml:space="preserve">p8.rab.begin:p8.rab_atp(+)  end:p8.rab_atp; </t>
  </si>
  <si>
    <t>[:p8.rab_priost.col_fact_week_rab]</t>
  </si>
  <si>
    <t>[:p8.rab_priost.col_f_curr]</t>
  </si>
  <si>
    <t>[:p8.rab_priost.col_l_2_curr]</t>
  </si>
  <si>
    <t>[:p8.rab_priost.col_l_curr]</t>
  </si>
  <si>
    <t>[:p8.rab_priost.col_p_curr]</t>
  </si>
  <si>
    <t>[:p8.rab_priost.late]</t>
  </si>
  <si>
    <t>[:p8.rab_priost.ost1]</t>
  </si>
  <si>
    <t>[:p8.rab_priost.ost2]</t>
  </si>
  <si>
    <t>[:p8.rab_priost.ost3]</t>
  </si>
  <si>
    <t>[:p8.rab_priost.to_norab]</t>
  </si>
  <si>
    <t>[:p8.rab_priost.cur_cnt_rab]</t>
  </si>
  <si>
    <t xml:space="preserve">p8.rab.begin:p8.rab_priost(+)  end:p8.rab_priost; </t>
  </si>
  <si>
    <t>[:p8.rab_pretenz.col_fact_week_rab]</t>
  </si>
  <si>
    <t>[:p8.rab_pretenz.col_f_curr]</t>
  </si>
  <si>
    <t>[:p8.rab_pretenz.col_i_curr]</t>
  </si>
  <si>
    <t>[:p8.rab_pretenz.col_l_curr]</t>
  </si>
  <si>
    <t>[:p8.rab_pretenz.col_p_curr]</t>
  </si>
  <si>
    <t>[:p8.rab_pretenz.late]</t>
  </si>
  <si>
    <t>[:p8.rab_pretenz.ost1]</t>
  </si>
  <si>
    <t>[:p8.rab_pretenz.ost2]</t>
  </si>
  <si>
    <t>[:p8.rab_pretenz.ost3]</t>
  </si>
  <si>
    <t>[:p8.rab_pretenz.to_norab]</t>
  </si>
  <si>
    <t>[:p8.rab_pretenz.cur_cnt_rab]</t>
  </si>
  <si>
    <t xml:space="preserve">p8.rab.begin:p8.rab_pretenz(+)  end:p8.rab_pretenz; </t>
  </si>
  <si>
    <t>[:p8.rab_rastorg.col_fact_week_rab]</t>
  </si>
  <si>
    <t>[:p8.rab_rastorg.col_f_curr]</t>
  </si>
  <si>
    <t>[:p8.rab_rastorg.col_i_curr]</t>
  </si>
  <si>
    <t>[:p8.rab_rastorg.col_l_2_curr]</t>
  </si>
  <si>
    <t>[:p8.rab_rastorg.col_p_curr]</t>
  </si>
  <si>
    <t>[:p8.rab_rastorg.late]</t>
  </si>
  <si>
    <t>[:p8.rab_rastorg.ost1]</t>
  </si>
  <si>
    <t>[:p8.rab_rastorg.ost2]</t>
  </si>
  <si>
    <t>[:p8.rab_rastorg.ost3]</t>
  </si>
  <si>
    <t>[:p8.rab_rastorg.to_norab]</t>
  </si>
  <si>
    <t>[:p8.rab_rastorg.cur_cnt_rab]</t>
  </si>
  <si>
    <t xml:space="preserve">p8.rab.begin:p8.rab_rastorg(+)  end:p8.rab_rastorg; </t>
  </si>
  <si>
    <t>[:p8.rab_vipoln.col_fact_week_rab]</t>
  </si>
  <si>
    <t>[:p8.rab_vipoln.col_f_curr]</t>
  </si>
  <si>
    <t>[:p8.rab_vipoln.col_i_curr]</t>
  </si>
  <si>
    <t>[:p8.rab_vipoln.col_l_2_curr]</t>
  </si>
  <si>
    <t>[:p8.rab_vipoln.col_l_curr]</t>
  </si>
  <si>
    <t>[:p8.rab_vipoln.late]</t>
  </si>
  <si>
    <t>[:p8.rab_vipoln.ost1]</t>
  </si>
  <si>
    <t>[:p8.rab_vipoln.ost2]</t>
  </si>
  <si>
    <t>[:p8.rab_vipoln.ost3]</t>
  </si>
  <si>
    <t>[:p8.rab_vipoln.to_norab]</t>
  </si>
  <si>
    <t>[:p8.rab_vipoln.cur_cnt_rab]</t>
  </si>
  <si>
    <t xml:space="preserve">p8.rab.begin:p8.rab_vipoln(+)  end:p8.rab_vipoln; </t>
  </si>
  <si>
    <t>[:p8.rab_late.col_fact_week_rab]</t>
  </si>
  <si>
    <t>[:p8.rab_late.col_f_curr]</t>
  </si>
  <si>
    <t>[:p8.rab_late.col_i_curr]</t>
  </si>
  <si>
    <t>[:p8.rab_late.col_l_2_curr]</t>
  </si>
  <si>
    <t>[:p8.rab_late.col_l_curr]</t>
  </si>
  <si>
    <t>[:p8.rab_late.col_p_curr]</t>
  </si>
  <si>
    <t>[:p8.rab_late.ost1]</t>
  </si>
  <si>
    <t>[:p8.rab_late.ost2]</t>
  </si>
  <si>
    <t>[:p8.rab_late.ost3]</t>
  </si>
  <si>
    <t>[:p8.rab_late.to_norab]</t>
  </si>
  <si>
    <t>[:p8.rab_late.cur_cnt_rab]</t>
  </si>
  <si>
    <t xml:space="preserve">p8.rab.begin:p8.rab_late(+)  end:p8.rab_late; </t>
  </si>
  <si>
    <t>[:p8.rab_ost1.col_fact_week_rab]</t>
  </si>
  <si>
    <t>[:p8.rab_ost1.col_f_curr]</t>
  </si>
  <si>
    <t>[:p8.rab_ost1.col_i_curr]</t>
  </si>
  <si>
    <t>[:p8.rab_ost1.col_l_2_curr]</t>
  </si>
  <si>
    <t>[:p8.rab_ost1.col_l_curr]</t>
  </si>
  <si>
    <t>[:p8.rab_ost1.col_p_curr]</t>
  </si>
  <si>
    <t>[:p8.rab_ost1.late]</t>
  </si>
  <si>
    <t>[:p8.rab_ost1.ost2]</t>
  </si>
  <si>
    <t>[:p8.rab_ost1.ost3]</t>
  </si>
  <si>
    <t>[:p8.rab_ost1.to_norab]</t>
  </si>
  <si>
    <t>[:p8.rab_ost1.cur_cnt_rab]</t>
  </si>
  <si>
    <t xml:space="preserve">p8.rab.begin:p8.rab_ost1(+)  end:p8.rab_ost1; </t>
  </si>
  <si>
    <t>[:p8.rab_ost2.col_fact_week_rab]</t>
  </si>
  <si>
    <t>[:p8.rab_ost2.col_f_curr]</t>
  </si>
  <si>
    <t>[:p8.rab_ost2.col_i_curr]</t>
  </si>
  <si>
    <t>[:p8.rab_ost2.col_l_2_curr]</t>
  </si>
  <si>
    <t>[:p8.rab_ost2.col_l_curr]</t>
  </si>
  <si>
    <t>[:p8.rab_ost2.col_p_curr]</t>
  </si>
  <si>
    <t>[:p8.rab_ost2.late]</t>
  </si>
  <si>
    <t>[:p8.rab_ost2.ost1]</t>
  </si>
  <si>
    <t>[:p8.rab_ost2.ost3]</t>
  </si>
  <si>
    <t>[:p8.rab_ost2.to_norab]</t>
  </si>
  <si>
    <t>[:p8.rab_ost2.cur_cnt_rab]</t>
  </si>
  <si>
    <t xml:space="preserve">p8.rab.begin:p8.rab_ost2(+)  end:p8.rab_ost2; </t>
  </si>
  <si>
    <t>[:p8.rab_ost3.col_fact_week_rab]</t>
  </si>
  <si>
    <t>[:p8.rab_ost3.col_f_curr]</t>
  </si>
  <si>
    <t>[:p8.rab_ost3.col_i_curr]</t>
  </si>
  <si>
    <t>[:p8.rab_ost3.col_l_2_curr]</t>
  </si>
  <si>
    <t>[:p8.rab_ost3.col_l_curr]</t>
  </si>
  <si>
    <t>[:p8.rab_ost3.col_p_curr]</t>
  </si>
  <si>
    <t>[:p8.rab_ost3.late]</t>
  </si>
  <si>
    <t>[:p8.rab_ost3.ost1]</t>
  </si>
  <si>
    <t>[:p8.rab_ost3.ost2]</t>
  </si>
  <si>
    <t>[:p8.rab_ost3.to_norab]</t>
  </si>
  <si>
    <t>[:p8.rab_ost3.cur_cnt_rab]</t>
  </si>
  <si>
    <t>end:p8.rab;</t>
  </si>
  <si>
    <t xml:space="preserve">p8.rab.begin:p8.rab_ost3(+)  end:p8.rab_ost3; </t>
  </si>
  <si>
    <t>[:p8.rab_new.new_col_f]</t>
  </si>
  <si>
    <t>[:p8.rab_new.new_col_i]</t>
  </si>
  <si>
    <t>[:p8.rab_new.new_col_l2]</t>
  </si>
  <si>
    <t>[:p8.rab_new.new_col_l]</t>
  </si>
  <si>
    <t>[:p8.rab_new.new_col_p]</t>
  </si>
  <si>
    <t>[:p8.rab_new.new_late]</t>
  </si>
  <si>
    <t>[:p8.rab_new.new_ost1]</t>
  </si>
  <si>
    <t>[:p8.rab_new.new_ost2]</t>
  </si>
  <si>
    <t>[:p8.rab_new.new_ost3]</t>
  </si>
  <si>
    <t>begin:p8.rab_new(+) end:p8.rab_new;</t>
  </si>
  <si>
    <t>Из безработных</t>
  </si>
  <si>
    <t>[:p8.from_norab.col_f_curr]</t>
  </si>
  <si>
    <t>[:p8.from_norab.col_i_curr]</t>
  </si>
  <si>
    <t>[:p8.from_norab.col_l_2_curr]</t>
  </si>
  <si>
    <t>[:p8.from_norab.col_l_curr]</t>
  </si>
  <si>
    <t>[:p8.from_norab.col_p_curr]</t>
  </si>
  <si>
    <t>[:p8.from_norab.late]</t>
  </si>
  <si>
    <t>[:p8.from_norab.ost1]</t>
  </si>
  <si>
    <t>[:p8.from_norab.ost2]</t>
  </si>
  <si>
    <t>[:p8.from_norab.ost3]</t>
  </si>
  <si>
    <t>begin:p8.from_norab(+) end:p8.from_norab;</t>
  </si>
  <si>
    <t>Анализ изменения категорий договоров без работ за период [:t.sdate_begin_full]-[:t.sdate_end_full] (ПАО "Ленэнерго")</t>
  </si>
  <si>
    <t>Переход в работные</t>
  </si>
  <si>
    <t>begin:p8.norab(+)</t>
  </si>
  <si>
    <t>[:p8.norab_atp.col_fact_week_norab]</t>
  </si>
  <si>
    <t>[:p8.norab_atp.col_i_curr]</t>
  </si>
  <si>
    <t>[:p8.norab_atp.col_l_2_curr]</t>
  </si>
  <si>
    <t>[:p8.norab_atp.col_l_curr]</t>
  </si>
  <si>
    <t>[:p8.norab_atp.col_p_curr]</t>
  </si>
  <si>
    <t>[:p8.norab_atp.late]</t>
  </si>
  <si>
    <t>[:p8.norab_atp.ost1]</t>
  </si>
  <si>
    <t>[:p8.norab_atp.ost2]</t>
  </si>
  <si>
    <t>[:p8.norab_atp.ost3]</t>
  </si>
  <si>
    <t>[:p8.norab_atp.to_rab]</t>
  </si>
  <si>
    <t>[:p8.norab_atp.cur_cnt_norab]</t>
  </si>
  <si>
    <t xml:space="preserve">p8.norab.begin:p8.norab_atp(+)  end:p8.norab_atp; </t>
  </si>
  <si>
    <t>[:p8.norab_priost.col_fact_week_norab]</t>
  </si>
  <si>
    <t>[:p8.norab_priost.col_f_curr]</t>
  </si>
  <si>
    <t>[:p8.norab_priost.col_l_2_curr]</t>
  </si>
  <si>
    <t>[:p8.norab_priost.col_l_curr]</t>
  </si>
  <si>
    <t>[:p8.norab_priost.col_p_curr]</t>
  </si>
  <si>
    <t>[:p8.norab_priost.late]</t>
  </si>
  <si>
    <t>[:p8.norab_priost.ost1]</t>
  </si>
  <si>
    <t>[:p8.norab_priost.ost2]</t>
  </si>
  <si>
    <t>[:p8.norab_priost.ost3]</t>
  </si>
  <si>
    <t>[:p8.norab_priost.to_rab]</t>
  </si>
  <si>
    <t>[:p8.norab_priost.cur_cnt_norab]</t>
  </si>
  <si>
    <t xml:space="preserve">p8.norab.begin:p8.norab_priost(+)  end:p8.norab_priost; </t>
  </si>
  <si>
    <t>[:p8.norab_pretenz.col_fact_week_norab]</t>
  </si>
  <si>
    <t>[:p8.norab_pretenz.col_f_curr]</t>
  </si>
  <si>
    <t>[:p8.norab_pretenz.col_i_curr]</t>
  </si>
  <si>
    <t>[:p8.norab_pretenz.col_l_curr]</t>
  </si>
  <si>
    <t>[:p8.norab_pretenz.col_p_curr]</t>
  </si>
  <si>
    <t>[:p8.norab_pretenz.late]</t>
  </si>
  <si>
    <t>[:p8.norab_pretenz.ost1]</t>
  </si>
  <si>
    <t>[:p8.norab_pretenz.ost2]</t>
  </si>
  <si>
    <t>[:p8.norab_pretenz.ost3]</t>
  </si>
  <si>
    <t>[:p8.norab_pretenz.to_rab]</t>
  </si>
  <si>
    <t>[:p8.norab_pretenz.cur_cnt_norab]</t>
  </si>
  <si>
    <t xml:space="preserve">p8.norab.begin:p8.norab_pretenz(+)  end:p8.norab_pretenz; </t>
  </si>
  <si>
    <t>[:p8.norab_rastorg.col_fact_week_norab]</t>
  </si>
  <si>
    <t>[:p8.norab_rastorg.col_f_curr]</t>
  </si>
  <si>
    <t>[:p8.norab_rastorg.col_i_curr]</t>
  </si>
  <si>
    <t>[:p8.norab_rastorg.col_l_2_curr]</t>
  </si>
  <si>
    <t>[:p8.norab_rastorg.col_p_curr]</t>
  </si>
  <si>
    <t>[:p8.norab_rastorg.late]</t>
  </si>
  <si>
    <t>[:p8.norab_rastorg.ost1]</t>
  </si>
  <si>
    <t>[:p8.norab_rastorg.ost2]</t>
  </si>
  <si>
    <t>[:p8.norab_rastorg.ost3]</t>
  </si>
  <si>
    <t>[:p8.norab_rastorg.to_rab]</t>
  </si>
  <si>
    <t>[:p8.norab_rastorg.cur_cnt_norab]</t>
  </si>
  <si>
    <t xml:space="preserve">p8.norab.begin:p8.norab_rastorg(+)  end:p8.norab_rastorg; </t>
  </si>
  <si>
    <t>[:p8.norab_vipoln.col_fact_week_norab]</t>
  </si>
  <si>
    <t>[:p8.norab_vipoln.col_f_curr]</t>
  </si>
  <si>
    <t>[:p8.norab_vipoln.col_i_curr]</t>
  </si>
  <si>
    <t>[:p8.norab_vipoln.col_l_2_curr]</t>
  </si>
  <si>
    <t>[:p8.norab_vipoln.col_l_curr]</t>
  </si>
  <si>
    <t>[:p8.norab_vipoln.late]</t>
  </si>
  <si>
    <t>[:p8.norab_vipoln.ost1]</t>
  </si>
  <si>
    <t>[:p8.norab_vipoln.ost2]</t>
  </si>
  <si>
    <t>[:p8.norab_vipoln.ost3]</t>
  </si>
  <si>
    <t>[:p8.norab_vipoln.to_rab]</t>
  </si>
  <si>
    <t>[:p8.norab_vipoln.cur_cnt_norab]</t>
  </si>
  <si>
    <t xml:space="preserve">p8.norab.begin:p8.norab_vipoln(+)  end:p8.norab_vipoln; </t>
  </si>
  <si>
    <t>[:p8.norab_late.col_fact_week_norab]</t>
  </si>
  <si>
    <t>[:p8.norab_late.col_f_curr]</t>
  </si>
  <si>
    <t>[:p8.norab_late.col_i_curr]</t>
  </si>
  <si>
    <t>[:p8.norab_late.col_l_2_curr]</t>
  </si>
  <si>
    <t>[:p8.norab_late.col_l_curr]</t>
  </si>
  <si>
    <t>[:p8.norab_late.col_p_curr]</t>
  </si>
  <si>
    <t>[:p8.norab_late.ost1]</t>
  </si>
  <si>
    <t>[:p8.norab_late.ost2]</t>
  </si>
  <si>
    <t>[:p8.norab_late.ost3]</t>
  </si>
  <si>
    <t>[:p8.norab_late.to_rab]</t>
  </si>
  <si>
    <t>[:p8.norab_late.cur_cnt_norab]</t>
  </si>
  <si>
    <t xml:space="preserve">p8.norab.begin:p8.norab_late(+)  end:p8.norab_late; </t>
  </si>
  <si>
    <t>[:p8.norab_ost1.col_fact_week_norab]</t>
  </si>
  <si>
    <t>[:p8.norab_ost1.col_f_curr]</t>
  </si>
  <si>
    <t>[:p8.norab_ost1.col_i_curr]</t>
  </si>
  <si>
    <t>[:p8.norab_ost1.col_l_2_curr]</t>
  </si>
  <si>
    <t>[:p8.norab_ost1.col_l_curr]</t>
  </si>
  <si>
    <t>[:p8.norab_ost1.col_p_curr]</t>
  </si>
  <si>
    <t>[:p8.norab_ost1.late]</t>
  </si>
  <si>
    <t>[:p8.norab_ost1.ost2]</t>
  </si>
  <si>
    <t>[:p8.norab_ost1.ost3]</t>
  </si>
  <si>
    <t>[:p8.norab_ost1.to_rab]</t>
  </si>
  <si>
    <t>[:p8.norab_ost1.cur_cnt_norab]</t>
  </si>
  <si>
    <t xml:space="preserve">p8.norab.begin:p8.norab_ost1(+)  end:p8.norab_ost1; </t>
  </si>
  <si>
    <t>[:p8.norab_ost2.col_fact_week_norab]</t>
  </si>
  <si>
    <t>[:p8.norab_ost2.col_f_curr]</t>
  </si>
  <si>
    <t>[:p8.norab_ost2.col_i_curr]</t>
  </si>
  <si>
    <t>[:p8.norab_ost2.col_l_2_curr]</t>
  </si>
  <si>
    <t>[:p8.norab_ost2.col_l_curr]</t>
  </si>
  <si>
    <t>[:p8.norab_ost2.col_p_curr]</t>
  </si>
  <si>
    <t>[:p8.norab_ost2.late]</t>
  </si>
  <si>
    <t>[:p8.norab_ost2.ost1]</t>
  </si>
  <si>
    <t>[:p8.norab_ost2.ost3]</t>
  </si>
  <si>
    <t>[:p8.norab_ost2.to_rab]</t>
  </si>
  <si>
    <t>[:p8.norab_ost2.cur_cnt_norab]</t>
  </si>
  <si>
    <t xml:space="preserve">p8.norab.begin:p8.norab_ost2(+)  end:p8.norab_ost2; </t>
  </si>
  <si>
    <t>[:p8.norab_ost3.col_fact_week_norab]</t>
  </si>
  <si>
    <t>[:p8.norab_ost3.col_f_curr]</t>
  </si>
  <si>
    <t>[:p8.norab_ost3.col_i_curr]</t>
  </si>
  <si>
    <t>[:p8.norab_ost3.col_l_2_curr]</t>
  </si>
  <si>
    <t>[:p8.norab_ost3.col_l_curr]</t>
  </si>
  <si>
    <t>[:p8.norab_ost3.col_p_curr]</t>
  </si>
  <si>
    <t>[:p8.norab_ost3.late]</t>
  </si>
  <si>
    <t>[:p8.norab_ost3.ost1]</t>
  </si>
  <si>
    <t>[:p8.norab_ost3.ost2]</t>
  </si>
  <si>
    <t>[:p8.norab_ost3.to_rab]</t>
  </si>
  <si>
    <t>[:p8.norab_ost3.cur_cnt_norab]</t>
  </si>
  <si>
    <t>end:p8.norab;</t>
  </si>
  <si>
    <t xml:space="preserve">p8.norab.begin:p8.norab_ost3(+)  end:p8.norab_ost3; </t>
  </si>
  <si>
    <t>[:p8.norab_new.new_col_f]</t>
  </si>
  <si>
    <t>[:p8.norab_new.new_col_i]</t>
  </si>
  <si>
    <t>[:p8.norab_new.new_col_l2]</t>
  </si>
  <si>
    <t>[:p8.norab_new.new_col_l]</t>
  </si>
  <si>
    <t>[:p8.norab_new.new_col_p]</t>
  </si>
  <si>
    <t>[:p8.norab_new.new_late]</t>
  </si>
  <si>
    <t>[:p8.norab_new.new_ost1]</t>
  </si>
  <si>
    <t>[:p8.norab_new.new_ost2]</t>
  </si>
  <si>
    <t>[:p8.norab_new.new_ost3]</t>
  </si>
  <si>
    <t>begin:p8.norab_new(+) end:p8.norab_new;</t>
  </si>
  <si>
    <t>Из работных</t>
  </si>
  <si>
    <t>[:p8.from_rab.col_f_curr]<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</si>
  <si>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</si>
  <si>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</si>
  <si>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</si>
  <si>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</si>
  <si>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</si>
  <si>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t>[:p8.from_rab.ost1]</t>
  </si>
  <si>
    <t>[:p8.from_rab.ost2]</t>
  </si>
  <si>
    <t>[:p8.from_rab.ost3]</t>
  </si>
  <si>
    <t>begin:p8.from_rab(+) end:p8.from_rab;</t>
  </si>
  <si>
    <t>begin:p9.by_dep</t>
  </si>
  <si>
    <t>[:p9.atp.col_fact_week]</t>
  </si>
  <si>
    <t>[:p9.atp.col_i_curr]</t>
  </si>
  <si>
    <t>[:p9.atp.col_l_2_curr]</t>
  </si>
  <si>
    <t>[:p9.atp.col_l_curr]</t>
  </si>
  <si>
    <t>[:p9.atp.col_p_curr]</t>
  </si>
  <si>
    <t>[:p9.atp.late]</t>
  </si>
  <si>
    <t>[:p9.atp.ost1]</t>
  </si>
  <si>
    <t>[:p9.atp.ost2]</t>
  </si>
  <si>
    <t>[:p9.atp.ost3]</t>
  </si>
  <si>
    <t>[:p9.atp.cur_cnt]</t>
  </si>
  <si>
    <t xml:space="preserve">p9.by_dep.begin:p9.atp(+)  end:p9.atp; </t>
  </si>
  <si>
    <t>[:p9.priost.col_fact_week]</t>
  </si>
  <si>
    <t>[:p9.priost.col_f_curr]</t>
  </si>
  <si>
    <t>[:p9.priost.col_l_2_curr]</t>
  </si>
  <si>
    <t>[:p9.priost.col_l_curr]</t>
  </si>
  <si>
    <t>[:p9.priost.col_p_curr]</t>
  </si>
  <si>
    <t>[:p9.priost.late]</t>
  </si>
  <si>
    <t>[:p9.priost.ost1]</t>
  </si>
  <si>
    <t>[:p9.priost.ost2]</t>
  </si>
  <si>
    <t>[:p9.priost.ost3]</t>
  </si>
  <si>
    <t>[:p9.priost.cur_cnt]</t>
  </si>
  <si>
    <t xml:space="preserve">p9.by_dep.begin:p9.priost(+)  end:p9.priost; </t>
  </si>
  <si>
    <t>[:p9.pretenz.col_fact_week]</t>
  </si>
  <si>
    <t>[:p9.pretenz.col_f_curr]</t>
  </si>
  <si>
    <t>[:p9.pretenz.col_i_curr]</t>
  </si>
  <si>
    <t>[:p9.pretenz.col_l_curr]</t>
  </si>
  <si>
    <t>[:p9.pretenz.col_p_curr]</t>
  </si>
  <si>
    <t>[:p9.pretenz.late]</t>
  </si>
  <si>
    <t>[:p9.pretenz.ost1]</t>
  </si>
  <si>
    <t>[:p9.pretenz.ost2]</t>
  </si>
  <si>
    <t>[:p9.pretenz.ost3]</t>
  </si>
  <si>
    <t>[:p9.pretenz.cur_cnt]</t>
  </si>
  <si>
    <t xml:space="preserve">p9.by_dep.begin:p9.pretenz(+)  end:p9.pretenz; </t>
  </si>
  <si>
    <t>[:p9.rastorg.col_fact_week]</t>
  </si>
  <si>
    <t>[:p9.rastorg.col_f_curr]</t>
  </si>
  <si>
    <t>[:p9.rastorg.col_i_curr]</t>
  </si>
  <si>
    <t>[:p9.rastorg.col_l_2_curr]</t>
  </si>
  <si>
    <t>[:p9.rastorg.col_p_curr]</t>
  </si>
  <si>
    <t>[:p9.rastorg.late]</t>
  </si>
  <si>
    <t>[:p9.rastorg.ost1]</t>
  </si>
  <si>
    <t>[:p9.rastorg.ost2]</t>
  </si>
  <si>
    <t>[:p9.rastorg.ost3]</t>
  </si>
  <si>
    <t>[:p9.rastorg.cur_cnt]</t>
  </si>
  <si>
    <t xml:space="preserve">p9.by_dep.begin:p9.rastorg(+)  end:p9.rastorg; </t>
  </si>
  <si>
    <t>[:p9.vipoln.col_fact_week]</t>
  </si>
  <si>
    <t>[:p9.vipoln.col_f_curr]</t>
  </si>
  <si>
    <t>[:p9.vipoln.col_i_curr]</t>
  </si>
  <si>
    <t>[:p9.vipoln.col_l_2_curr]</t>
  </si>
  <si>
    <t>[:p9.vipoln.col_l_curr]</t>
  </si>
  <si>
    <t>[:p9.vipoln.late]</t>
  </si>
  <si>
    <t>[:p9.vipoln.ost1]</t>
  </si>
  <si>
    <t>[:p9.vipoln.ost2]</t>
  </si>
  <si>
    <t>[:p9.vipoln.ost3]</t>
  </si>
  <si>
    <t>[:p9.vipoln.cur_cnt]</t>
  </si>
  <si>
    <t xml:space="preserve">p9.by_dep.begin:p9.vipoln(+)  end:p9.vipoln; </t>
  </si>
  <si>
    <t>[:p9.late.col_fact_week]</t>
  </si>
  <si>
    <t>[:p9.late.col_f_curr]</t>
  </si>
  <si>
    <t>[:p9.late.col_i_curr]</t>
  </si>
  <si>
    <t>[:p9.late.col_l_2_curr]</t>
  </si>
  <si>
    <t>[:p9.late.col_l_curr]</t>
  </si>
  <si>
    <t>[:p9.late.col_p_curr]</t>
  </si>
  <si>
    <t>[:p9.late.ost1]</t>
  </si>
  <si>
    <t>[:p9.late.ost2]</t>
  </si>
  <si>
    <t>[:p9.late.ost3]</t>
  </si>
  <si>
    <t>[:p9.late.cur_cnt]</t>
  </si>
  <si>
    <t xml:space="preserve">p9.by_dep.begin:p9.late(+)  end:p9.late; </t>
  </si>
  <si>
    <t>[:p9.ost1.col_fact_week]</t>
  </si>
  <si>
    <t>[:p9.ost1.col_f_curr]</t>
  </si>
  <si>
    <t>[:p9.ost1.col_i_curr]</t>
  </si>
  <si>
    <t>[:p9.ost1.col_l_2_curr]</t>
  </si>
  <si>
    <t>[:p9.ost1.col_l_curr]</t>
  </si>
  <si>
    <t>[:p9.ost1.col_p_curr]</t>
  </si>
  <si>
    <t>[:p9.ost1.late]</t>
  </si>
  <si>
    <t>[:p9.ost1.ost2]</t>
  </si>
  <si>
    <t>[:p9.ost1.ost3]</t>
  </si>
  <si>
    <t>[:p9.ost1.cur_cnt]</t>
  </si>
  <si>
    <t xml:space="preserve">p9.by_dep.begin:p9.ost1(+)  end:p9.ost1; </t>
  </si>
  <si>
    <t>[:p9.ost2.col_fact_week]</t>
  </si>
  <si>
    <t>[:p9.ost2.col_f_curr]</t>
  </si>
  <si>
    <t>[:p9.ost2.col_i_curr]</t>
  </si>
  <si>
    <t>[:p9.ost2.col_l_2_curr]</t>
  </si>
  <si>
    <t>[:p9.ost2.col_l_curr]</t>
  </si>
  <si>
    <t>[:p9.ost2.col_p_curr]</t>
  </si>
  <si>
    <t>[:p9.ost2.late]</t>
  </si>
  <si>
    <t>[:p9.ost2.ost1]</t>
  </si>
  <si>
    <t>[:p9.ost2.ost3]</t>
  </si>
  <si>
    <t>[:p9.ost2.cur_cnt]</t>
  </si>
  <si>
    <t xml:space="preserve">p9.by_dep.begin:p9.ost2(+)  end:p9.ost2; </t>
  </si>
  <si>
    <t>[:p9.ost3.col_fact_week]</t>
  </si>
  <si>
    <t>[:p9.ost3.col_f_curr]</t>
  </si>
  <si>
    <t>[:p9.ost3.col_i_curr]</t>
  </si>
  <si>
    <t>[:p9.ost3.col_l_2_curr]</t>
  </si>
  <si>
    <t>[:p9.ost3.col_l_curr]</t>
  </si>
  <si>
    <t>[:p9.ost3.col_p_curr]</t>
  </si>
  <si>
    <t>[:p9.ost3.late]</t>
  </si>
  <si>
    <t>[:p9.ost3.ost1]</t>
  </si>
  <si>
    <t>[:p9.ost3.ost2]</t>
  </si>
  <si>
    <t>[:p9.ost3.cur_cnt]</t>
  </si>
  <si>
    <t xml:space="preserve">p9.by_dep.begin:p9.ost3(+)  end:p9.ost3; </t>
  </si>
  <si>
    <t>[:p9.by_dep.new_col_f]</t>
  </si>
  <si>
    <t>[:p9.by_dep.new_col_i]</t>
  </si>
  <si>
    <t>[:p9.by_dep.new_col_l2]</t>
  </si>
  <si>
    <t>[:p9.by_dep.new_col_l]</t>
  </si>
  <si>
    <t>[:p9.by_dep.new_col_p]</t>
  </si>
  <si>
    <t>[:p9.by_dep.new_late]</t>
  </si>
  <si>
    <t>[:p9.by_dep.new_ost1]</t>
  </si>
  <si>
    <t>[:p9.by_dep.new_ost2]</t>
  </si>
  <si>
    <t>[:p9.by_dep.new_ost3]</t>
  </si>
  <si>
    <t>begin:p9.rab(+)</t>
  </si>
  <si>
    <t>[:p9.rab_atp.col_fact_week_rab]</t>
  </si>
  <si>
    <t>[:p9.rab_atp.col_i_curr]</t>
  </si>
  <si>
    <t>[:p9.rab_atp.col_l_2_curr]</t>
  </si>
  <si>
    <t>[:p9.rab_atp.col_l_curr]</t>
  </si>
  <si>
    <t>[:p9.rab_atp.col_p_curr]</t>
  </si>
  <si>
    <t>[:p9.rab_atp.late]</t>
  </si>
  <si>
    <t>[:p9.rab_atp.ost1]</t>
  </si>
  <si>
    <t>[:p9.rab_atp.ost2]</t>
  </si>
  <si>
    <t>[:p9.rab_atp.ost3]</t>
  </si>
  <si>
    <t>[:p9.rab_atp.to_norab]</t>
  </si>
  <si>
    <t>[:p9.rab_atp.cur_cnt_rab]</t>
  </si>
  <si>
    <t xml:space="preserve">p9.rab.begin:p9.rab_atp(+)  end:p9.rab_atp; </t>
  </si>
  <si>
    <t>[:p9.rab_priost.col_fact_week_rab]</t>
  </si>
  <si>
    <t>[:p9.rab_priost.col_f_curr]</t>
  </si>
  <si>
    <t>[:p9.rab_priost.col_l_2_curr]</t>
  </si>
  <si>
    <t>[:p9.rab_priost.col_l_curr]</t>
  </si>
  <si>
    <t>[:p9.rab_priost.col_p_curr]</t>
  </si>
  <si>
    <t>[:p9.rab_priost.late]</t>
  </si>
  <si>
    <t>[:p9.rab_priost.ost1]</t>
  </si>
  <si>
    <t>[:p9.rab_priost.ost2]</t>
  </si>
  <si>
    <t>[:p9.rab_priost.ost3]</t>
  </si>
  <si>
    <t>[:p9.rab_priost.to_norab]</t>
  </si>
  <si>
    <t>[:p9.rab_priost.cur_cnt_rab]</t>
  </si>
  <si>
    <t xml:space="preserve">p9.rab.begin:p9.rab_priost(+)  end:p9.rab_priost; </t>
  </si>
  <si>
    <t>[:p9.rab_pretenz.col_fact_week_rab]</t>
  </si>
  <si>
    <t>[:p9.rab_pretenz.col_f_curr]</t>
  </si>
  <si>
    <t>[:p9.rab_pretenz.col_i_curr]</t>
  </si>
  <si>
    <t>[:p9.rab_pretenz.col_l_curr]</t>
  </si>
  <si>
    <t>[:p9.rab_pretenz.col_p_curr]</t>
  </si>
  <si>
    <t>[:p9.rab_pretenz.late]</t>
  </si>
  <si>
    <t>[:p9.rab_pretenz.ost1]</t>
  </si>
  <si>
    <t>[:p9.rab_pretenz.ost2]</t>
  </si>
  <si>
    <t>[:p9.rab_pretenz.ost3]</t>
  </si>
  <si>
    <t>[:p9.rab_pretenz.to_norab]</t>
  </si>
  <si>
    <t>[:p9.rab_pretenz.cur_cnt_rab]</t>
  </si>
  <si>
    <t xml:space="preserve">p9.rab.begin:p9.rab_pretenz(+)  end:p9.rab_pretenz; </t>
  </si>
  <si>
    <t>[:p9.rab_rastorg.col_fact_week_rab]</t>
  </si>
  <si>
    <t>[:p9.rab_rastorg.col_f_curr]</t>
  </si>
  <si>
    <t>[:p9.rab_rastorg.col_i_curr]</t>
  </si>
  <si>
    <t>[:p9.rab_rastorg.col_l_2_curr]</t>
  </si>
  <si>
    <t>[:p9.rab_rastorg.col_p_curr]</t>
  </si>
  <si>
    <t>[:p9.rab_rastorg.late]</t>
  </si>
  <si>
    <t>[:p9.rab_rastorg.ost1]</t>
  </si>
  <si>
    <t>[:p9.rab_rastorg.ost2]</t>
  </si>
  <si>
    <t>[:p9.rab_rastorg.ost3]</t>
  </si>
  <si>
    <t>[:p9.rab_rastorg.to_norab]</t>
  </si>
  <si>
    <t>[:p9.rab_rastorg.cur_cnt_rab]</t>
  </si>
  <si>
    <t xml:space="preserve">p9.rab.begin:p9.rab_rastorg(+)  end:p9.rab_rastorg; </t>
  </si>
  <si>
    <t>[:p9.rab_vipoln.col_fact_week_rab]</t>
  </si>
  <si>
    <t>[:p9.rab_vipoln.col_f_curr]</t>
  </si>
  <si>
    <t>[:p9.rab_vipoln.col_i_curr]</t>
  </si>
  <si>
    <t>[:p9.rab_vipoln.col_l_2_curr]</t>
  </si>
  <si>
    <t>[:p9.rab_vipoln.col_l_curr]</t>
  </si>
  <si>
    <t>[:p9.rab_vipoln.late]</t>
  </si>
  <si>
    <t>[:p9.rab_vipoln.ost1]</t>
  </si>
  <si>
    <t>[:p9.rab_vipoln.ost2]</t>
  </si>
  <si>
    <t>[:p9.rab_vipoln.ost3]</t>
  </si>
  <si>
    <t>[:p9.rab_vipoln.to_norab]</t>
  </si>
  <si>
    <t>[:p9.rab_vipoln.cur_cnt_rab]</t>
  </si>
  <si>
    <t xml:space="preserve">p9.rab.begin:p9.rab_vipoln(+)  end:p9.rab_vipoln; </t>
  </si>
  <si>
    <t>[:p9.rab_late.col_fact_week_rab]</t>
  </si>
  <si>
    <t>[:p9.rab_late.col_f_curr]</t>
  </si>
  <si>
    <t>[:p9.rab_late.col_i_curr]</t>
  </si>
  <si>
    <t>[:p9.rab_late.col_l_2_curr]</t>
  </si>
  <si>
    <t>[:p9.rab_late.col_l_curr]</t>
  </si>
  <si>
    <t>[:p9.rab_late.col_p_curr]</t>
  </si>
  <si>
    <t>[:p9.rab_late.ost1]</t>
  </si>
  <si>
    <t>[:p9.rab_late.ost2]</t>
  </si>
  <si>
    <t>[:p9.rab_late.ost3]</t>
  </si>
  <si>
    <t>[:p9.rab_late.to_norab]</t>
  </si>
  <si>
    <t>[:p9.rab_late.cur_cnt_rab]</t>
  </si>
  <si>
    <t xml:space="preserve">p9.rab.begin:p9.rab_late(+)  end:p9.rab_late; </t>
  </si>
  <si>
    <t>[:p9.rab_ost1.col_fact_week_rab]</t>
  </si>
  <si>
    <t>[:p9.rab_ost1.col_f_curr]</t>
  </si>
  <si>
    <t>[:p9.rab_ost1.col_i_curr]</t>
  </si>
  <si>
    <t>[:p9.rab_ost1.col_l_2_curr]</t>
  </si>
  <si>
    <t>[:p9.rab_ost1.col_l_curr]</t>
  </si>
  <si>
    <t>[:p9.rab_ost1.col_p_curr]</t>
  </si>
  <si>
    <t>[:p9.rab_ost1.late]</t>
  </si>
  <si>
    <t>[:p9.rab_ost1.ost2]</t>
  </si>
  <si>
    <t>[:p9.rab_ost1.ost3]</t>
  </si>
  <si>
    <t>[:p9.rab_ost1.to_norab]</t>
  </si>
  <si>
    <t>[:p9.rab_ost1.cur_cnt_rab]</t>
  </si>
  <si>
    <t xml:space="preserve">p9.rab.begin:p9.rab_ost1(+)  end:p9.rab_ost1; </t>
  </si>
  <si>
    <t>[:p9.rab_ost2.col_fact_week_rab]</t>
  </si>
  <si>
    <t>[:p9.rab_ost2.col_f_curr]</t>
  </si>
  <si>
    <t>[:p9.rab_ost2.col_i_curr]</t>
  </si>
  <si>
    <t>[:p9.rab_ost2.col_l_2_curr]</t>
  </si>
  <si>
    <t>[:p9.rab_ost2.col_l_curr]</t>
  </si>
  <si>
    <t>[:p9.rab_ost2.col_p_curr]</t>
  </si>
  <si>
    <t>[:p9.rab_ost2.late]</t>
  </si>
  <si>
    <t>[:p9.rab_ost2.ost1]</t>
  </si>
  <si>
    <t>[:p9.rab_ost2.ost3]</t>
  </si>
  <si>
    <t>[:p9.rab_ost2.to_norab]</t>
  </si>
  <si>
    <t>[:p9.rab_ost2.cur_cnt_rab]</t>
  </si>
  <si>
    <t xml:space="preserve">p9.rab.begin:p9.rab_ost2(+)  end:p9.rab_ost2; </t>
  </si>
  <si>
    <t>[:p9.rab_ost3.col_fact_week_rab]</t>
  </si>
  <si>
    <t>[:p9.rab_ost3.col_f_curr]</t>
  </si>
  <si>
    <t>[:p9.rab_ost3.col_i_curr]</t>
  </si>
  <si>
    <t>[:p9.rab_ost3.col_l_2_curr]</t>
  </si>
  <si>
    <t>[:p9.rab_ost3.col_l_curr]</t>
  </si>
  <si>
    <t>[:p9.rab_ost3.col_p_curr]</t>
  </si>
  <si>
    <t>[:p9.rab_ost3.late]</t>
  </si>
  <si>
    <t>[:p9.rab_ost3.ost1]</t>
  </si>
  <si>
    <t>[:p9.rab_ost3.ost2]</t>
  </si>
  <si>
    <t>[:p9.rab_ost3.to_norab]</t>
  </si>
  <si>
    <t>[:p9.rab_ost3.cur_cnt_rab]</t>
  </si>
  <si>
    <t>end:p9.rab;</t>
  </si>
  <si>
    <t xml:space="preserve">p9.rab.begin:p9.rab_ost3(+)  end:p9.rab_ost3; </t>
  </si>
  <si>
    <t>[:p9.rab_new.new_col_f]</t>
  </si>
  <si>
    <t>[:p9.rab_new.new_col_i]</t>
  </si>
  <si>
    <t>[:p9.rab_new.new_col_l2]</t>
  </si>
  <si>
    <t>[:p9.rab_new.new_col_l]</t>
  </si>
  <si>
    <t>[:p9.rab_new.new_col_p]</t>
  </si>
  <si>
    <t>[:p9.rab_new.new_late]</t>
  </si>
  <si>
    <t>[:p9.rab_new.new_ost1]</t>
  </si>
  <si>
    <t>[:p9.rab_new.new_ost2]</t>
  </si>
  <si>
    <t>[:p9.rab_new.new_ost3]</t>
  </si>
  <si>
    <t>begin:p9.rab_new(+) end:p9.rab_new;</t>
  </si>
  <si>
    <t>[:p9.from_norab.col_f_curr]</t>
  </si>
  <si>
    <t>[:p9.from_norab.col_i_curr]</t>
  </si>
  <si>
    <t>[:p9.from_norab.col_l_2_curr]</t>
  </si>
  <si>
    <t>[:p9.from_norab.col_l_curr]</t>
  </si>
  <si>
    <t>[:p9.from_norab.col_p_curr]</t>
  </si>
  <si>
    <t>[:p9.from_norab.late]</t>
  </si>
  <si>
    <t>[:p9.from_norab.ost1]</t>
  </si>
  <si>
    <t>[:p9.from_norab.ost2]</t>
  </si>
  <si>
    <t>[:p9.from_norab.ost3]</t>
  </si>
  <si>
    <t>begin:p9.from_norab(+) end:p9.from_norab;</t>
  </si>
  <si>
    <t>begin:p9.norab(+)</t>
  </si>
  <si>
    <t>[:p9.norab_atp.col_fact_week_norab]</t>
  </si>
  <si>
    <t>[:p9.norab_atp.col_i_curr]</t>
  </si>
  <si>
    <t>[:p9.norab_atp.col_l_2_curr]</t>
  </si>
  <si>
    <t>[:p9.norab_atp.col_l_curr]</t>
  </si>
  <si>
    <t>[:p9.norab_atp.col_p_curr]</t>
  </si>
  <si>
    <t>[:p9.norab_atp.late]</t>
  </si>
  <si>
    <t>[:p9.norab_atp.ost1]</t>
  </si>
  <si>
    <t>[:p9.norab_atp.ost2]</t>
  </si>
  <si>
    <t>[:p9.norab_atp.ost3]</t>
  </si>
  <si>
    <t>[:p9.norab_atp.to_rab]</t>
  </si>
  <si>
    <t>[:p9.norab_atp.cur_cnt_norab]</t>
  </si>
  <si>
    <t xml:space="preserve">p9.norab.begin:p9.norab_atp(+)  end:p9.norab_atp; </t>
  </si>
  <si>
    <t>[:p9.norab_priost.col_fact_week_norab]</t>
  </si>
  <si>
    <t>[:p9.norab_priost.col_f_curr]</t>
  </si>
  <si>
    <t>[:p9.norab_priost.col_l_2_curr]</t>
  </si>
  <si>
    <t>[:p9.norab_priost.col_l_curr]</t>
  </si>
  <si>
    <t>[:p9.norab_priost.col_p_curr]</t>
  </si>
  <si>
    <t>[:p9.norab_priost.late]</t>
  </si>
  <si>
    <t>[:p9.norab_priost.ost1]</t>
  </si>
  <si>
    <t>[:p9.norab_priost.ost2]</t>
  </si>
  <si>
    <t>[:p9.norab_priost.ost3]</t>
  </si>
  <si>
    <t>[:p9.norab_priost.to_rab]</t>
  </si>
  <si>
    <t>[:p9.norab_priost.cur_cnt_norab]</t>
  </si>
  <si>
    <t xml:space="preserve">p9.norab.begin:p9.norab_priost(+)  end:p9.norab_priost; </t>
  </si>
  <si>
    <t>[:p9.norab_pretenz.col_fact_week_norab]</t>
  </si>
  <si>
    <t>[:p9.norab_pretenz.col_f_curr]</t>
  </si>
  <si>
    <t>[:p9.norab_pretenz.col_i_curr]</t>
  </si>
  <si>
    <t>[:p9.norab_pretenz.col_l_curr]</t>
  </si>
  <si>
    <t>[:p9.norab_pretenz.col_p_curr]</t>
  </si>
  <si>
    <t>[:p9.norab_pretenz.late]</t>
  </si>
  <si>
    <t>[:p9.norab_pretenz.ost1]</t>
  </si>
  <si>
    <t>[:p9.norab_pretenz.ost2]</t>
  </si>
  <si>
    <t>[:p9.norab_pretenz.ost3]</t>
  </si>
  <si>
    <t>[:p9.norab_pretenz.to_rab]</t>
  </si>
  <si>
    <t>[:p9.norab_pretenz.cur_cnt_norab]</t>
  </si>
  <si>
    <t xml:space="preserve">p9.norab.begin:p9.norab_pretenz(+)  end:p9.norab_pretenz; </t>
  </si>
  <si>
    <t>[:p9.norab_rastorg.col_fact_week_norab]</t>
  </si>
  <si>
    <t>[:p9.norab_rastorg.col_f_curr]</t>
  </si>
  <si>
    <t>[:p9.norab_rastorg.col_i_curr]</t>
  </si>
  <si>
    <t>[:p9.norab_rastorg.col_l_2_curr]</t>
  </si>
  <si>
    <t>[:p9.norab_rastorg.col_p_curr]</t>
  </si>
  <si>
    <t>[:p9.norab_rastorg.late]</t>
  </si>
  <si>
    <t>[:p9.norab_rastorg.ost1]</t>
  </si>
  <si>
    <t>[:p9.norab_rastorg.ost2]</t>
  </si>
  <si>
    <t>[:p9.norab_rastorg.ost3]</t>
  </si>
  <si>
    <t>[:p9.norab_rastorg.to_rab]</t>
  </si>
  <si>
    <t>[:p9.norab_rastorg.cur_cnt_norab]</t>
  </si>
  <si>
    <t xml:space="preserve">p9.norab.begin:p9.norab_rastorg(+)  end:p9.norab_rastorg; </t>
  </si>
  <si>
    <t>[:p9.norab_vipoln.col_fact_week_norab]</t>
  </si>
  <si>
    <t>[:p9.norab_vipoln.col_f_curr]</t>
  </si>
  <si>
    <t>[:p9.norab_vipoln.col_i_curr]</t>
  </si>
  <si>
    <t>[:p9.norab_vipoln.col_l_2_curr]</t>
  </si>
  <si>
    <t>[:p9.norab_vipoln.col_l_curr]</t>
  </si>
  <si>
    <t>[:p9.norab_vipoln.late]</t>
  </si>
  <si>
    <t>[:p9.norab_vipoln.ost1]</t>
  </si>
  <si>
    <t>[:p9.norab_vipoln.ost2]</t>
  </si>
  <si>
    <t>[:p9.norab_vipoln.ost3]</t>
  </si>
  <si>
    <t>[:p9.norab_vipoln.to_rab]</t>
  </si>
  <si>
    <t>[:p9.norab_vipoln.cur_cnt_norab]</t>
  </si>
  <si>
    <t xml:space="preserve">p9.norab.begin:p9.norab_vipoln(+)  end:p9.norab_vipoln; </t>
  </si>
  <si>
    <t>[:p9.norab_late.col_fact_week_norab]</t>
  </si>
  <si>
    <t>[:p9.norab_late.col_f_curr]</t>
  </si>
  <si>
    <t>[:p9.norab_late.col_i_curr]</t>
  </si>
  <si>
    <t>[:p9.norab_late.col_l_2_curr]</t>
  </si>
  <si>
    <t>[:p9.norab_late.col_l_curr]</t>
  </si>
  <si>
    <t>[:p9.norab_late.col_p_curr]</t>
  </si>
  <si>
    <t>[:p9.norab_late.ost1]</t>
  </si>
  <si>
    <t>[:p9.norab_late.ost2]</t>
  </si>
  <si>
    <t>[:p9.norab_late.ost3]</t>
  </si>
  <si>
    <t>[:p9.norab_late.to_rab]</t>
  </si>
  <si>
    <t>[:p9.norab_late.cur_cnt_norab]</t>
  </si>
  <si>
    <t xml:space="preserve">p9.norab.begin:p9.norab_late(+)  end:p9.norab_late; </t>
  </si>
  <si>
    <t>[:p9.norab_ost1.col_fact_week_norab]</t>
  </si>
  <si>
    <t>[:p9.norab_ost1.col_f_curr]</t>
  </si>
  <si>
    <t>[:p9.norab_ost1.col_i_curr]</t>
  </si>
  <si>
    <t>[:p9.norab_ost1.col_l_2_curr]</t>
  </si>
  <si>
    <t>[:p9.norab_ost1.col_l_curr]</t>
  </si>
  <si>
    <t>[:p9.norab_ost1.col_p_curr]</t>
  </si>
  <si>
    <t>[:p9.norab_ost1.late]</t>
  </si>
  <si>
    <t>[:p9.norab_ost1.ost2]</t>
  </si>
  <si>
    <t>[:p9.norab_ost1.ost3]</t>
  </si>
  <si>
    <t>[:p9.norab_ost1.to_rab]</t>
  </si>
  <si>
    <t>[:p9.norab_ost1.cur_cnt_norab]</t>
  </si>
  <si>
    <t xml:space="preserve">p9.norab.begin:p9.norab_ost1(+)  end:p9.norab_ost1; </t>
  </si>
  <si>
    <t>[:p9.norab_ost2.col_fact_week_norab]</t>
  </si>
  <si>
    <t>[:p9.norab_ost2.col_f_curr]</t>
  </si>
  <si>
    <t>[:p9.norab_ost2.col_i_curr]</t>
  </si>
  <si>
    <t>[:p9.norab_ost2.col_l_2_curr]</t>
  </si>
  <si>
    <t>[:p9.norab_ost2.col_l_curr]</t>
  </si>
  <si>
    <t>[:p9.norab_ost2.col_p_curr]</t>
  </si>
  <si>
    <t>[:p9.norab_ost2.late]</t>
  </si>
  <si>
    <t>[:p9.norab_ost2.ost1]</t>
  </si>
  <si>
    <t>[:p9.norab_ost2.ost3]</t>
  </si>
  <si>
    <t>[:p9.norab_ost2.to_rab]</t>
  </si>
  <si>
    <t>[:p9.norab_ost2.cur_cnt_norab]</t>
  </si>
  <si>
    <t xml:space="preserve">p9.norab.begin:p9.norab_ost2(+)  end:p9.norab_ost2; </t>
  </si>
  <si>
    <t>[:p9.norab_ost3.col_fact_week_norab]</t>
  </si>
  <si>
    <t>[:p9.norab_ost3.col_f_curr]</t>
  </si>
  <si>
    <t>[:p9.norab_ost3.col_i_curr]</t>
  </si>
  <si>
    <t>[:p9.norab_ost3.col_l_2_curr]</t>
  </si>
  <si>
    <t>[:p9.norab_ost3.col_l_curr]</t>
  </si>
  <si>
    <t>[:p9.norab_ost3.col_p_curr]</t>
  </si>
  <si>
    <t>[:p9.norab_ost3.late]</t>
  </si>
  <si>
    <t>[:p9.norab_ost3.ost1]</t>
  </si>
  <si>
    <t>[:p9.norab_ost3.ost2]</t>
  </si>
  <si>
    <t>[:p9.norab_ost3.to_rab]</t>
  </si>
  <si>
    <t>[:p9.norab_ost3.cur_cnt_norab]</t>
  </si>
  <si>
    <t>end:p9.norab;</t>
  </si>
  <si>
    <t xml:space="preserve">p9.norab.begin:p9.norab_ost3(+)  end:p9.norab_ost3; </t>
  </si>
  <si>
    <t>[:p9.norab_new.new_col_f]</t>
  </si>
  <si>
    <t>[:p9.norab_new.new_col_i]</t>
  </si>
  <si>
    <t>[:p9.norab_new.new_col_l2]</t>
  </si>
  <si>
    <t>[:p9.norab_new.new_col_l]</t>
  </si>
  <si>
    <t>[:p9.norab_new.new_col_p]</t>
  </si>
  <si>
    <t>[:p9.norab_new.new_late]</t>
  </si>
  <si>
    <t>[:p9.norab_new.new_ost1]</t>
  </si>
  <si>
    <t>[:p9.norab_new.new_ost2]</t>
  </si>
  <si>
    <t>[:p9.norab_new.new_ost3]</t>
  </si>
  <si>
    <t>begin:p9.norab_new(+) end:p9.norab_new;</t>
  </si>
  <si>
    <t>[:p9.from_rab.col_f_curr]</t>
  </si>
  <si>
    <t>[:p9.from_rab.col_i_curr]</t>
  </si>
  <si>
    <t>[:p9.from_rab.col_l_2_curr]</t>
  </si>
  <si>
    <t>[:p9.from_rab.col_l_curr]</t>
  </si>
  <si>
    <t>[:p9.from_rab.col_p_curr]</t>
  </si>
  <si>
    <t>[:p9.from_rab.late]</t>
  </si>
  <si>
    <t>[:p9.from_rab.ost1]</t>
  </si>
  <si>
    <t>[:p9.from_rab.ost2]</t>
  </si>
  <si>
    <t>[:p9.from_rab.ost3]</t>
  </si>
  <si>
    <t>begin:p9.from_rab(+) end:p9.from_rab;</t>
  </si>
  <si>
    <t>end:p9.by_dep;</t>
  </si>
  <si>
    <t>!rowheight:25</t>
  </si>
  <si>
    <t>в т.ч. исполнено за 2018 год</t>
  </si>
  <si>
    <t>[:p5.all.col_any_fact_2018]</t>
  </si>
  <si>
    <t>[:p5.all.col_any_fact_hoz_2018]</t>
  </si>
  <si>
    <t>[:p5.all.col_any_fact_pd_2018]</t>
  </si>
  <si>
    <t>[:p5.all.col_any_fact_not_hs_pd_2018]</t>
  </si>
  <si>
    <t>[:p5.by_dep.col_any_fact_2018]</t>
  </si>
  <si>
    <t>[:p5.by_dep.col_any_fact_hoz_2018]</t>
  </si>
  <si>
    <t>[:p5.by_dep.col_any_fact_pd_2018]</t>
  </si>
  <si>
    <t>[:p5.by_dep.col_any_fact_not_hs_pd_2018]</t>
  </si>
  <si>
    <t>Дата отчёта</t>
  </si>
  <si>
    <t>[:t.slice_date]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</si>
  <si>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</si>
  <si>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</si>
  <si>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</si>
  <si>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</si>
  <si>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</si>
  <si>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[:t.slice_month_name]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</si>
  <si>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</si>
  <si>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</si>
  <si>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</si>
  <si>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</si>
  <si>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</si>
  <si>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</si>
  <si>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</si>
  <si>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</si>
  <si>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[:p5.all.col_no_fact_mon0]</t>
  </si>
  <si>
    <t>[:p5.all.col_no_fact_mon1]</t>
  </si>
  <si>
    <t>[:p5.all.col_no_fact_mon2]</t>
  </si>
  <si>
    <t>остаток год %</t>
  </si>
  <si>
    <t>[:p5.by_dep.col_no_fact_mon0]</t>
  </si>
  <si>
    <t>[:p5.by_dep.col_no_fact_mon1]</t>
  </si>
  <si>
    <t>[:p5.by_dep.col_no_fact_mon2]</t>
  </si>
  <si>
    <t>Анализ периода [:t.sdate_begin_full]-[:t.sdate_end_full] (ПАО "Ленэнерго")</t>
  </si>
  <si>
    <t>Изменение за период [:t.sdate_begin_full]-[:t.sdate_end_full]</t>
  </si>
  <si>
    <t>Стало на [:t.slice_date]</t>
  </si>
  <si>
    <t>Исключено
из ВКС</t>
  </si>
  <si>
    <t>в СОУ
2019+</t>
  </si>
  <si>
    <t>в просроч.</t>
  </si>
  <si>
    <t>в текущие</t>
  </si>
  <si>
    <t>[:p8.atp.exclude_from_vks]</t>
  </si>
  <si>
    <t>АТП</t>
  </si>
  <si>
    <t>[:p8.priost.exclude_from_vks]</t>
  </si>
  <si>
    <t>Приостановлен</t>
  </si>
  <si>
    <t>[:p8.pretenz.exclude_from_vks]</t>
  </si>
  <si>
    <t>Претензионная работа</t>
  </si>
  <si>
    <t>[:p8.rastorg.exclude_from_vks]</t>
  </si>
  <si>
    <t>[:p8.vipoln.exclude_from_vks]</t>
  </si>
  <si>
    <t>Остаток РВ УН</t>
  </si>
  <si>
    <t xml:space="preserve"> из просроч.</t>
  </si>
  <si>
    <t>[:p8.late.exclude_from_vks]</t>
  </si>
  <si>
    <t>из текущ.</t>
  </si>
  <si>
    <t>[:p8.ost1.exclude_from_vks]</t>
  </si>
  <si>
    <t>[:p8.ost2.exclude_from_vks]</t>
  </si>
  <si>
    <t>[:p8.ost3.exclude_from_vks]</t>
  </si>
  <si>
    <t>Остаток СОУ 2019+</t>
  </si>
  <si>
    <t>Выделить (за отчетный период):</t>
  </si>
  <si>
    <t>Очистить</t>
  </si>
  <si>
    <t>[:p8.rab_atp.exclude_from_vks]</t>
  </si>
  <si>
    <t>[:p8.rab_priost.exclude_from_vks]</t>
  </si>
  <si>
    <t>[:p8.rab_pretenz.exclude_from_vks]</t>
  </si>
  <si>
    <t>[:p8.rab_rastorg.exclude_from_vks]</t>
  </si>
  <si>
    <t>[:p8.rab_vipoln.exclude_from_vks]</t>
  </si>
  <si>
    <t>[:p8.rab_late.exclude_from_vks]</t>
  </si>
  <si>
    <t>[:p8.rab_ost1.exclude_from_vks]</t>
  </si>
  <si>
    <t>[:p8.rab_ost2.exclude_from_vks]</t>
  </si>
  <si>
    <t>[:p8.rab_ost3.exclude_from_vks]</t>
  </si>
  <si>
    <t>[:p8.norab_atp.exclude_from_vks]</t>
  </si>
  <si>
    <t>[:p8.norab_priost.exclude_from_vks]</t>
  </si>
  <si>
    <t>[:p8.norab_pretenz.exclude_from_vks]</t>
  </si>
  <si>
    <t>[:p8.norab_rastorg.exclude_from_vks]</t>
  </si>
  <si>
    <t>[:p8.norab_vipoln.exclude_from_vks]</t>
  </si>
  <si>
    <t>[:p8.norab_late.exclude_from_vks]</t>
  </si>
  <si>
    <t>[:p8.norab_ost1.exclude_from_vks]</t>
  </si>
  <si>
    <t>[:p8.norab_ost2.exclude_from_vks]</t>
  </si>
  <si>
    <t>[:p8.norab_ost3.exclude_from_vks]</t>
  </si>
  <si>
    <t>[:p9.atp.exclude_from_vks]</t>
  </si>
  <si>
    <t>[:p9.priost.exclude_from_vks]</t>
  </si>
  <si>
    <t>[:p9.pretenz.exclude_from_vks]</t>
  </si>
  <si>
    <t>[:p9.rastorg.exclude_from_vks]</t>
  </si>
  <si>
    <t>[:p9.vipoln.exclude_from_vks]</t>
  </si>
  <si>
    <t>[:p9.late.exclude_from_vks]</t>
  </si>
  <si>
    <t>[:p9.ost1.exclude_from_vks]</t>
  </si>
  <si>
    <t>[:p9.ost2.exclude_from_vks]</t>
  </si>
  <si>
    <t>[:p9.ost3.exclude_from_vks]</t>
  </si>
  <si>
    <t>[:p9.rab_atp.exclude_from_vks]</t>
  </si>
  <si>
    <t>[:p9.rab_priost.exclude_from_vks]</t>
  </si>
  <si>
    <t>[:p9.rab_pretenz.exclude_from_vks]</t>
  </si>
  <si>
    <t>[:p9.rab_rastorg.exclude_from_vks]</t>
  </si>
  <si>
    <t>[:p9.rab_vipoln.exclude_from_vks]</t>
  </si>
  <si>
    <t>[:p9.rab_late.exclude_from_vks]</t>
  </si>
  <si>
    <t>[:p9.rab_ost1.exclude_from_vks]</t>
  </si>
  <si>
    <t>[:p9.rab_ost2.exclude_from_vks]</t>
  </si>
  <si>
    <t>[:p9.rab_ost3.exclude_from_vks]</t>
  </si>
  <si>
    <t>[:p9.norab_atp.exclude_from_vks]</t>
  </si>
  <si>
    <t>[:p9.norab_priost.exclude_from_vks]</t>
  </si>
  <si>
    <t>[:p9.norab_pretenz.exclude_from_vks]</t>
  </si>
  <si>
    <t>[:p9.norab_rastorg.exclude_from_vks]</t>
  </si>
  <si>
    <t>[:p9.norab_vipoln.exclude_from_vks]</t>
  </si>
  <si>
    <t>[:p9.norab_late.exclude_from_vks]</t>
  </si>
  <si>
    <t>[:p9.norab_ost1.exclude_from_vks]</t>
  </si>
  <si>
    <t>[:p9.norab_ost2.exclude_from_vks]</t>
  </si>
  <si>
    <t>[:p9.norab_ost3.exclude_from_vks]</t>
  </si>
  <si>
    <t>Перешло в факт</t>
  </si>
  <si>
    <t>Восстановлено в остаток</t>
  </si>
  <si>
    <t>Заактировано</t>
  </si>
  <si>
    <t>Построено</t>
  </si>
  <si>
    <t>Продлено</t>
  </si>
  <si>
    <t>Наступил СОУ</t>
  </si>
  <si>
    <t>Изменена работность</t>
  </si>
  <si>
    <t>Неформатные преобразования</t>
  </si>
  <si>
    <t>Срок
оказания услуги
 4 кв. 2018
и позднее</t>
  </si>
  <si>
    <t>Срок оказания услуги
 3 кв. 2018 и ранее</t>
  </si>
  <si>
    <t>СПРАВОЧНО:
Остаток СОУ
3 кв. 2018
и ранее
на [:t.sdate_begin]</t>
  </si>
  <si>
    <t>в т.ч.
СОУ 4 кв. 2018</t>
  </si>
  <si>
    <t>в т.ч. СОУ 3 кв. 2018 и ранее</t>
  </si>
  <si>
    <t>Остаток плана до конца
3 кв. 2018</t>
  </si>
  <si>
    <t>Остаток плана на 3 кв. 2018</t>
  </si>
  <si>
    <t>Остаток плана на 4 кв. 2018</t>
  </si>
  <si>
    <t>Продлено 
на 4 кв. 2018</t>
  </si>
  <si>
    <t>в СОУ 3 кв. 2018 и ранее</t>
  </si>
  <si>
    <t>в СОУ
4 кв. 2018</t>
  </si>
  <si>
    <t>из Остаток СОУ 3 кв 2018-</t>
  </si>
  <si>
    <t>из Остаток СОУ 4 кв 2018</t>
  </si>
  <si>
    <t>Остаток СОУ 3 кв 2018-</t>
  </si>
  <si>
    <t>Остаток СОУ 4 кв 2018</t>
  </si>
  <si>
    <t>Прогноз на [:t.date_end_cur_Q] ([:p5.all_p.weeks_to_end] недель)</t>
  </si>
  <si>
    <t>Прогноз на [:t.date_end_cur_Q] ([:p5.all.weeks_to_end] недель)</t>
  </si>
  <si>
    <t>Прогноз на [:t.date_end_cur_Q] ([:p5.all_h.weeks_to_end] недель)</t>
  </si>
  <si>
    <t>[:p5.all.col_any_fact_mon_avg0]</t>
  </si>
  <si>
    <t>[:p5.by_dep.col_any_fact_mon_avg0]</t>
  </si>
  <si>
    <t>Анализ периода [:t.sdate_begin_full]-[:t.sdate_end_full] ([:p9.by_dep.name_podr])</t>
  </si>
  <si>
    <t>Анализ изменения категорий договоров с работами за период [:t.sdate_begin_full]-[:t.sdate_end_full] ([:p9.by_dep.name_podr])</t>
  </si>
  <si>
    <t>Анализ изменения категорий договоров без работ за период [:t.sdate_begin_full]-[:t.sdate_end_full] ([:p9.by_dep.name_podr])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</si>
</sst>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;\-#,##0"/>
    <numFmt numFmtId="165" formatCode="\+0%;\-0%"/>
    <numFmt numFmtId="166" formatCode="#,##0;\(#,##0\)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i/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36"/>
      <color theme="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2"/>
      <color rgb="FF008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3"/>
      <name val="Calibri"/>
      <family val="2"/>
      <charset val="204"/>
      <scheme val="minor"/>
    </font>
    <font>
      <sz val="22"/>
      <color theme="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rgb="FF008000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13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Cambria"/>
      <family val="1"/>
      <charset val="204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9"/>
      <name val="Cambria"/>
      <family val="1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1.5"/>
      <color theme="1"/>
      <name val="Arial"/>
      <family val="2"/>
      <charset val="204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/>
      <diagonal/>
    </border>
    <border>
      <left style="dashed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ott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 style="medium">
        <color indexed="64"/>
      </bottom>
      <diagonal/>
    </border>
    <border>
      <left/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/>
      <top style="medium">
        <color theme="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4"/>
      </right>
      <top style="hair">
        <color indexed="64"/>
      </top>
      <bottom/>
      <diagonal/>
    </border>
    <border>
      <left style="medium">
        <color theme="4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4"/>
      </right>
      <top/>
      <bottom style="hair">
        <color indexed="64"/>
      </bottom>
      <diagonal/>
    </border>
    <border>
      <left style="medium">
        <color theme="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4"/>
      </left>
      <right style="medium">
        <color theme="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4"/>
      </left>
      <right/>
      <top style="hair">
        <color indexed="64"/>
      </top>
      <bottom style="medium">
        <color theme="4"/>
      </bottom>
      <diagonal/>
    </border>
    <border>
      <left/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medium">
        <color theme="4"/>
      </top>
      <bottom/>
      <diagonal/>
    </border>
    <border>
      <left style="medium">
        <color theme="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/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4"/>
      </left>
      <right style="medium">
        <color theme="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theme="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2">
    <xf numFmtId="0" fontId="0" fillId="0" borderId="0"/>
    <xf numFmtId="0" fontId="1" fillId="0" borderId="0"/>
    <xf numFmtId="0" fontId="13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63" fillId="0" borderId="0" applyNumberForma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  <xf numFmtId="0" fontId="1" fillId="10" borderId="153" applyNumberFormat="0" applyFont="0" applyAlignment="0" applyProtection="0"/>
  </cellStyleXfs>
  <cellXfs count="1386">
    <xf numFmtId="0" fontId="0" fillId="0" borderId="0" xfId="0"/>
    <xf numFmtId="0" fontId="3" fillId="0" borderId="0" xfId="0" applyFont="1"/>
    <xf numFmtId="0" fontId="3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Continuous" vertical="center" wrapText="1"/>
    </xf>
    <xf numFmtId="0" fontId="5" fillId="0" borderId="42" xfId="0" applyFont="1" applyBorder="1" applyAlignment="1">
      <alignment horizontal="centerContinuous" vertical="center"/>
    </xf>
    <xf numFmtId="0" fontId="5" fillId="0" borderId="39" xfId="0" applyFont="1" applyBorder="1" applyAlignment="1">
      <alignment horizontal="centerContinuous" vertical="center"/>
    </xf>
    <xf numFmtId="0" fontId="5" fillId="0" borderId="47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3" fillId="0" borderId="49" xfId="0" applyFont="1" applyBorder="1" applyAlignment="1">
      <alignment horizontal="centerContinuous"/>
    </xf>
    <xf numFmtId="3" fontId="4" fillId="0" borderId="46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9" xfId="0" applyNumberFormat="1" applyFont="1" applyBorder="1" applyAlignment="1">
      <alignment horizontal="center" vertical="center"/>
    </xf>
    <xf numFmtId="9" fontId="4" fillId="0" borderId="49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3" fillId="0" borderId="53" xfId="0" applyFont="1" applyBorder="1" applyAlignment="1">
      <alignment horizontal="centerContinuous"/>
    </xf>
    <xf numFmtId="3" fontId="4" fillId="0" borderId="7" xfId="0" applyNumberFormat="1" applyFont="1" applyBorder="1" applyAlignment="1">
      <alignment horizontal="center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9" fontId="4" fillId="0" borderId="53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9" fontId="6" fillId="0" borderId="56" xfId="0" applyNumberFormat="1" applyFont="1" applyBorder="1" applyAlignment="1">
      <alignment horizontal="center" vertical="center"/>
    </xf>
    <xf numFmtId="3" fontId="6" fillId="0" borderId="5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9" fontId="6" fillId="0" borderId="38" xfId="0" applyNumberFormat="1" applyFont="1" applyBorder="1" applyAlignment="1">
      <alignment horizontal="center" vertical="center"/>
    </xf>
    <xf numFmtId="3" fontId="6" fillId="0" borderId="59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0" borderId="0" xfId="0" applyFont="1"/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Continuous" vertical="center"/>
    </xf>
    <xf numFmtId="0" fontId="5" fillId="0" borderId="44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24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62" xfId="0" applyFont="1" applyBorder="1" applyAlignment="1">
      <alignment horizontal="left" vertical="center" wrapText="1"/>
    </xf>
    <xf numFmtId="3" fontId="6" fillId="0" borderId="1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9" fontId="6" fillId="0" borderId="20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6" fillId="0" borderId="64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9" fontId="6" fillId="0" borderId="31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1"/>
    <xf numFmtId="0" fontId="9" fillId="0" borderId="0" xfId="0" applyFont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11" fillId="0" borderId="47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0" fontId="2" fillId="0" borderId="48" xfId="1" applyFont="1" applyBorder="1" applyAlignment="1">
      <alignment horizontal="center" vertical="center" wrapText="1"/>
    </xf>
    <xf numFmtId="0" fontId="2" fillId="0" borderId="49" xfId="1" applyFont="1" applyBorder="1" applyAlignment="1">
      <alignment horizontal="center" vertical="center" wrapText="1"/>
    </xf>
    <xf numFmtId="0" fontId="2" fillId="0" borderId="46" xfId="1" applyFont="1" applyBorder="1" applyAlignment="1">
      <alignment horizontal="center" vertical="center" wrapText="1"/>
    </xf>
    <xf numFmtId="0" fontId="2" fillId="0" borderId="4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center" vertical="center"/>
    </xf>
    <xf numFmtId="3" fontId="16" fillId="0" borderId="0" xfId="2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19" fillId="0" borderId="0" xfId="1" applyFont="1"/>
    <xf numFmtId="0" fontId="14" fillId="0" borderId="0" xfId="1" applyFont="1"/>
    <xf numFmtId="0" fontId="2" fillId="0" borderId="0" xfId="1" applyFont="1"/>
    <xf numFmtId="0" fontId="0" fillId="0" borderId="34" xfId="0" applyBorder="1"/>
    <xf numFmtId="0" fontId="10" fillId="2" borderId="9" xfId="3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" fillId="2" borderId="79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1" fillId="2" borderId="80" xfId="3" applyFont="1" applyFill="1" applyBorder="1" applyAlignment="1">
      <alignment horizontal="center" vertical="center" wrapText="1"/>
    </xf>
    <xf numFmtId="0" fontId="1" fillId="2" borderId="81" xfId="3" applyFont="1" applyFill="1" applyBorder="1" applyAlignment="1">
      <alignment horizontal="center" vertical="center" wrapText="1"/>
    </xf>
    <xf numFmtId="0" fontId="1" fillId="2" borderId="67" xfId="3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62" xfId="2" applyFont="1" applyFill="1" applyBorder="1" applyAlignment="1">
      <alignment horizontal="center" vertical="center" wrapText="1"/>
    </xf>
    <xf numFmtId="49" fontId="21" fillId="2" borderId="37" xfId="3" applyNumberFormat="1" applyFont="1" applyFill="1" applyBorder="1" applyAlignment="1">
      <alignment horizontal="center" vertical="center" wrapText="1"/>
    </xf>
    <xf numFmtId="49" fontId="21" fillId="2" borderId="59" xfId="3" applyNumberFormat="1" applyFont="1" applyFill="1" applyBorder="1" applyAlignment="1">
      <alignment horizontal="center" vertical="center" wrapText="1"/>
    </xf>
    <xf numFmtId="0" fontId="21" fillId="2" borderId="72" xfId="2" applyNumberFormat="1" applyFont="1" applyFill="1" applyBorder="1" applyAlignment="1">
      <alignment horizontal="center" vertical="center" wrapText="1"/>
    </xf>
    <xf numFmtId="49" fontId="21" fillId="2" borderId="71" xfId="3" applyNumberFormat="1" applyFont="1" applyFill="1" applyBorder="1" applyAlignment="1">
      <alignment horizontal="center" vertical="center" wrapText="1"/>
    </xf>
    <xf numFmtId="49" fontId="21" fillId="2" borderId="82" xfId="3" applyNumberFormat="1" applyFont="1" applyFill="1" applyBorder="1" applyAlignment="1">
      <alignment horizontal="center" vertical="center" wrapText="1"/>
    </xf>
    <xf numFmtId="49" fontId="21" fillId="2" borderId="83" xfId="3" applyNumberFormat="1" applyFont="1" applyFill="1" applyBorder="1" applyAlignment="1">
      <alignment horizontal="center" vertical="center" wrapText="1"/>
    </xf>
    <xf numFmtId="49" fontId="21" fillId="2" borderId="84" xfId="3" applyNumberFormat="1" applyFont="1" applyFill="1" applyBorder="1" applyAlignment="1">
      <alignment horizontal="center" vertical="center" wrapText="1"/>
    </xf>
    <xf numFmtId="49" fontId="21" fillId="2" borderId="85" xfId="3" applyNumberFormat="1" applyFont="1" applyFill="1" applyBorder="1" applyAlignment="1">
      <alignment horizontal="center" vertical="center" wrapText="1"/>
    </xf>
    <xf numFmtId="49" fontId="21" fillId="2" borderId="86" xfId="3" applyNumberFormat="1" applyFont="1" applyFill="1" applyBorder="1" applyAlignment="1">
      <alignment horizontal="center" vertical="center" wrapText="1"/>
    </xf>
    <xf numFmtId="49" fontId="21" fillId="2" borderId="60" xfId="3" applyNumberFormat="1" applyFont="1" applyFill="1" applyBorder="1" applyAlignment="1">
      <alignment horizontal="center" vertical="center" wrapText="1"/>
    </xf>
    <xf numFmtId="49" fontId="21" fillId="2" borderId="87" xfId="3" applyNumberFormat="1" applyFont="1" applyFill="1" applyBorder="1" applyAlignment="1">
      <alignment horizontal="center" vertical="center" wrapText="1"/>
    </xf>
    <xf numFmtId="49" fontId="21" fillId="2" borderId="88" xfId="3" applyNumberFormat="1" applyFont="1" applyFill="1" applyBorder="1" applyAlignment="1">
      <alignment horizontal="center" vertical="center" wrapText="1"/>
    </xf>
    <xf numFmtId="49" fontId="21" fillId="2" borderId="72" xfId="3" applyNumberFormat="1" applyFont="1" applyFill="1" applyBorder="1" applyAlignment="1">
      <alignment horizontal="center" vertical="center" wrapText="1"/>
    </xf>
    <xf numFmtId="49" fontId="21" fillId="2" borderId="71" xfId="2" applyNumberFormat="1" applyFont="1" applyFill="1" applyBorder="1" applyAlignment="1">
      <alignment horizontal="center" vertical="center" wrapText="1"/>
    </xf>
    <xf numFmtId="0" fontId="21" fillId="2" borderId="71" xfId="2" applyNumberFormat="1" applyFont="1" applyFill="1" applyBorder="1" applyAlignment="1">
      <alignment horizontal="center" vertical="center" wrapText="1"/>
    </xf>
    <xf numFmtId="3" fontId="2" fillId="3" borderId="89" xfId="3" applyNumberFormat="1" applyFont="1" applyFill="1" applyBorder="1" applyAlignment="1">
      <alignment horizontal="center"/>
    </xf>
    <xf numFmtId="3" fontId="2" fillId="3" borderId="90" xfId="2" applyNumberFormat="1" applyFont="1" applyFill="1" applyBorder="1" applyAlignment="1">
      <alignment horizontal="center"/>
    </xf>
    <xf numFmtId="164" fontId="2" fillId="3" borderId="65" xfId="3" applyNumberFormat="1" applyFont="1" applyFill="1" applyBorder="1" applyAlignment="1">
      <alignment horizontal="center"/>
    </xf>
    <xf numFmtId="9" fontId="2" fillId="3" borderId="90" xfId="2" applyNumberFormat="1" applyFont="1" applyFill="1" applyBorder="1" applyAlignment="1">
      <alignment horizontal="center"/>
    </xf>
    <xf numFmtId="3" fontId="2" fillId="3" borderId="91" xfId="3" applyNumberFormat="1" applyFont="1" applyFill="1" applyBorder="1" applyAlignment="1">
      <alignment horizontal="center"/>
    </xf>
    <xf numFmtId="3" fontId="2" fillId="3" borderId="92" xfId="3" applyNumberFormat="1" applyFont="1" applyFill="1" applyBorder="1" applyAlignment="1">
      <alignment horizontal="center"/>
    </xf>
    <xf numFmtId="3" fontId="2" fillId="3" borderId="93" xfId="3" applyNumberFormat="1" applyFont="1" applyFill="1" applyBorder="1" applyAlignment="1">
      <alignment horizontal="center"/>
    </xf>
    <xf numFmtId="3" fontId="2" fillId="3" borderId="10" xfId="3" applyNumberFormat="1" applyFont="1" applyFill="1" applyBorder="1" applyAlignment="1">
      <alignment horizontal="center"/>
    </xf>
    <xf numFmtId="3" fontId="2" fillId="3" borderId="53" xfId="3" applyNumberFormat="1" applyFont="1" applyFill="1" applyBorder="1" applyAlignment="1">
      <alignment horizontal="center"/>
    </xf>
    <xf numFmtId="3" fontId="14" fillId="3" borderId="53" xfId="3" applyNumberFormat="1" applyFont="1" applyFill="1" applyBorder="1" applyAlignment="1">
      <alignment horizontal="center"/>
    </xf>
    <xf numFmtId="3" fontId="2" fillId="3" borderId="54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 vertical="center"/>
    </xf>
    <xf numFmtId="3" fontId="1" fillId="2" borderId="94" xfId="3" applyNumberFormat="1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horizontal="center"/>
    </xf>
    <xf numFmtId="164" fontId="1" fillId="2" borderId="66" xfId="3" applyNumberFormat="1" applyFont="1" applyFill="1" applyBorder="1" applyAlignment="1">
      <alignment horizontal="center"/>
    </xf>
    <xf numFmtId="9" fontId="1" fillId="2" borderId="95" xfId="2" applyNumberFormat="1" applyFont="1" applyFill="1" applyBorder="1" applyAlignment="1">
      <alignment horizontal="center"/>
    </xf>
    <xf numFmtId="3" fontId="1" fillId="2" borderId="78" xfId="3" applyNumberFormat="1" applyFont="1" applyFill="1" applyBorder="1" applyAlignment="1">
      <alignment horizontal="center"/>
    </xf>
    <xf numFmtId="3" fontId="1" fillId="2" borderId="79" xfId="3" applyNumberFormat="1" applyFont="1" applyFill="1" applyBorder="1" applyAlignment="1">
      <alignment horizontal="center"/>
    </xf>
    <xf numFmtId="3" fontId="1" fillId="2" borderId="96" xfId="3" applyNumberFormat="1" applyFont="1" applyFill="1" applyBorder="1" applyAlignment="1">
      <alignment horizontal="center"/>
    </xf>
    <xf numFmtId="3" fontId="1" fillId="2" borderId="67" xfId="3" applyNumberFormat="1" applyFont="1" applyFill="1" applyBorder="1" applyAlignment="1">
      <alignment horizontal="center"/>
    </xf>
    <xf numFmtId="3" fontId="1" fillId="2" borderId="20" xfId="3" applyNumberFormat="1" applyFont="1" applyFill="1" applyBorder="1" applyAlignment="1">
      <alignment horizontal="center"/>
    </xf>
    <xf numFmtId="3" fontId="22" fillId="2" borderId="20" xfId="3" applyNumberFormat="1" applyFont="1" applyFill="1" applyBorder="1" applyAlignment="1">
      <alignment horizontal="center"/>
    </xf>
    <xf numFmtId="3" fontId="1" fillId="2" borderId="62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vertical="center"/>
    </xf>
    <xf numFmtId="9" fontId="1" fillId="2" borderId="95" xfId="2" applyNumberFormat="1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right"/>
    </xf>
    <xf numFmtId="3" fontId="16" fillId="2" borderId="94" xfId="3" applyNumberFormat="1" applyFont="1" applyFill="1" applyBorder="1"/>
    <xf numFmtId="164" fontId="16" fillId="2" borderId="66" xfId="3" applyNumberFormat="1" applyFont="1" applyFill="1" applyBorder="1"/>
    <xf numFmtId="3" fontId="16" fillId="2" borderId="78" xfId="3" applyNumberFormat="1" applyFont="1" applyFill="1" applyBorder="1"/>
    <xf numFmtId="3" fontId="16" fillId="2" borderId="79" xfId="3" applyNumberFormat="1" applyFont="1" applyFill="1" applyBorder="1"/>
    <xf numFmtId="3" fontId="16" fillId="2" borderId="96" xfId="3" applyNumberFormat="1" applyFont="1" applyFill="1" applyBorder="1"/>
    <xf numFmtId="3" fontId="16" fillId="2" borderId="67" xfId="3" applyNumberFormat="1" applyFont="1" applyFill="1" applyBorder="1"/>
    <xf numFmtId="3" fontId="16" fillId="2" borderId="20" xfId="3" applyNumberFormat="1" applyFont="1" applyFill="1" applyBorder="1"/>
    <xf numFmtId="3" fontId="15" fillId="2" borderId="20" xfId="3" applyNumberFormat="1" applyFont="1" applyFill="1" applyBorder="1"/>
    <xf numFmtId="3" fontId="16" fillId="2" borderId="62" xfId="3" applyNumberFormat="1" applyFont="1" applyFill="1" applyBorder="1"/>
    <xf numFmtId="0" fontId="17" fillId="2" borderId="32" xfId="2" applyFont="1" applyFill="1" applyBorder="1" applyAlignment="1">
      <alignment horizontal="right"/>
    </xf>
    <xf numFmtId="3" fontId="16" fillId="2" borderId="97" xfId="3" applyNumberFormat="1" applyFont="1" applyFill="1" applyBorder="1"/>
    <xf numFmtId="3" fontId="1" fillId="2" borderId="98" xfId="2" applyNumberFormat="1" applyFont="1" applyFill="1" applyBorder="1" applyAlignment="1">
      <alignment vertical="center"/>
    </xf>
    <xf numFmtId="164" fontId="16" fillId="2" borderId="68" xfId="3" applyNumberFormat="1" applyFont="1" applyFill="1" applyBorder="1"/>
    <xf numFmtId="9" fontId="1" fillId="2" borderId="98" xfId="2" applyNumberFormat="1" applyFont="1" applyFill="1" applyBorder="1" applyAlignment="1">
      <alignment horizontal="center" vertical="center"/>
    </xf>
    <xf numFmtId="3" fontId="16" fillId="2" borderId="99" xfId="3" applyNumberFormat="1" applyFont="1" applyFill="1" applyBorder="1"/>
    <xf numFmtId="3" fontId="16" fillId="2" borderId="100" xfId="3" applyNumberFormat="1" applyFont="1" applyFill="1" applyBorder="1"/>
    <xf numFmtId="3" fontId="16" fillId="2" borderId="101" xfId="3" applyNumberFormat="1" applyFont="1" applyFill="1" applyBorder="1"/>
    <xf numFmtId="3" fontId="16" fillId="2" borderId="21" xfId="3" applyNumberFormat="1" applyFont="1" applyFill="1" applyBorder="1"/>
    <xf numFmtId="3" fontId="16" fillId="2" borderId="31" xfId="3" applyNumberFormat="1" applyFont="1" applyFill="1" applyBorder="1"/>
    <xf numFmtId="3" fontId="15" fillId="2" borderId="31" xfId="3" applyNumberFormat="1" applyFont="1" applyFill="1" applyBorder="1"/>
    <xf numFmtId="3" fontId="16" fillId="2" borderId="32" xfId="3" applyNumberFormat="1" applyFont="1" applyFill="1" applyBorder="1"/>
    <xf numFmtId="0" fontId="17" fillId="2" borderId="59" xfId="2" applyFont="1" applyFill="1" applyBorder="1" applyAlignment="1">
      <alignment horizontal="right"/>
    </xf>
    <xf numFmtId="3" fontId="1" fillId="2" borderId="102" xfId="2" applyNumberFormat="1" applyFont="1" applyFill="1" applyBorder="1" applyAlignment="1">
      <alignment vertical="center"/>
    </xf>
    <xf numFmtId="164" fontId="16" fillId="2" borderId="71" xfId="3" applyNumberFormat="1" applyFont="1" applyFill="1" applyBorder="1"/>
    <xf numFmtId="9" fontId="1" fillId="2" borderId="102" xfId="2" applyNumberFormat="1" applyFont="1" applyFill="1" applyBorder="1" applyAlignment="1">
      <alignment horizontal="center" vertical="center"/>
    </xf>
    <xf numFmtId="3" fontId="2" fillId="3" borderId="103" xfId="2" applyNumberFormat="1" applyFont="1" applyFill="1" applyBorder="1" applyAlignment="1">
      <alignment horizontal="center"/>
    </xf>
    <xf numFmtId="164" fontId="2" fillId="3" borderId="10" xfId="3" applyNumberFormat="1" applyFont="1" applyFill="1" applyBorder="1" applyAlignment="1">
      <alignment horizontal="center"/>
    </xf>
    <xf numFmtId="9" fontId="2" fillId="3" borderId="104" xfId="2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horizontal="center"/>
    </xf>
    <xf numFmtId="164" fontId="1" fillId="2" borderId="67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vertical="center"/>
    </xf>
    <xf numFmtId="164" fontId="16" fillId="2" borderId="67" xfId="3" applyNumberFormat="1" applyFont="1" applyFill="1" applyBorder="1"/>
    <xf numFmtId="3" fontId="1" fillId="2" borderId="105" xfId="2" applyNumberFormat="1" applyFont="1" applyFill="1" applyBorder="1" applyAlignment="1">
      <alignment vertical="center"/>
    </xf>
    <xf numFmtId="164" fontId="16" fillId="2" borderId="21" xfId="3" applyNumberFormat="1" applyFont="1" applyFill="1" applyBorder="1"/>
    <xf numFmtId="3" fontId="1" fillId="2" borderId="82" xfId="2" applyNumberFormat="1" applyFont="1" applyFill="1" applyBorder="1" applyAlignment="1">
      <alignment vertical="center"/>
    </xf>
    <xf numFmtId="164" fontId="16" fillId="2" borderId="72" xfId="3" applyNumberFormat="1" applyFont="1" applyFill="1" applyBorder="1"/>
    <xf numFmtId="3" fontId="16" fillId="2" borderId="106" xfId="3" applyNumberFormat="1" applyFont="1" applyFill="1" applyBorder="1"/>
    <xf numFmtId="3" fontId="16" fillId="2" borderId="83" xfId="3" applyNumberFormat="1" applyFont="1" applyFill="1" applyBorder="1"/>
    <xf numFmtId="3" fontId="16" fillId="2" borderId="86" xfId="3" applyNumberFormat="1" applyFont="1" applyFill="1" applyBorder="1"/>
    <xf numFmtId="3" fontId="16" fillId="2" borderId="107" xfId="3" applyNumberFormat="1" applyFont="1" applyFill="1" applyBorder="1"/>
    <xf numFmtId="3" fontId="16" fillId="2" borderId="72" xfId="3" applyNumberFormat="1" applyFont="1" applyFill="1" applyBorder="1"/>
    <xf numFmtId="3" fontId="16" fillId="2" borderId="38" xfId="3" applyNumberFormat="1" applyFont="1" applyFill="1" applyBorder="1"/>
    <xf numFmtId="3" fontId="15" fillId="2" borderId="38" xfId="3" applyNumberFormat="1" applyFont="1" applyFill="1" applyBorder="1"/>
    <xf numFmtId="3" fontId="16" fillId="2" borderId="59" xfId="3" applyNumberFormat="1" applyFont="1" applyFill="1" applyBorder="1"/>
    <xf numFmtId="0" fontId="23" fillId="0" borderId="0" xfId="0" applyFont="1" applyAlignment="1">
      <alignment horizontal="right" vertical="center"/>
    </xf>
    <xf numFmtId="0" fontId="0" fillId="0" borderId="0" xfId="0" applyAlignment="1">
      <alignment horizontal="centerContinuous"/>
    </xf>
    <xf numFmtId="0" fontId="24" fillId="0" borderId="0" xfId="0" applyFont="1" applyAlignment="1">
      <alignment horizontal="right" vertical="center"/>
    </xf>
    <xf numFmtId="0" fontId="26" fillId="0" borderId="45" xfId="0" applyFont="1" applyFill="1" applyBorder="1" applyAlignment="1">
      <alignment horizontal="center" vertical="center" wrapText="1"/>
    </xf>
    <xf numFmtId="0" fontId="27" fillId="0" borderId="0" xfId="0" applyFont="1"/>
    <xf numFmtId="0" fontId="25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Continuous" vertical="center"/>
    </xf>
    <xf numFmtId="0" fontId="26" fillId="0" borderId="44" xfId="0" applyFont="1" applyBorder="1" applyAlignment="1">
      <alignment horizontal="centerContinuous" vertical="center"/>
    </xf>
    <xf numFmtId="0" fontId="26" fillId="0" borderId="63" xfId="0" applyFont="1" applyBorder="1" applyAlignment="1">
      <alignment horizontal="centerContinuous" vertical="center"/>
    </xf>
    <xf numFmtId="0" fontId="29" fillId="0" borderId="65" xfId="0" applyFont="1" applyFill="1" applyBorder="1" applyAlignment="1">
      <alignment horizontal="center" vertical="center"/>
    </xf>
    <xf numFmtId="3" fontId="29" fillId="0" borderId="52" xfId="0" applyNumberFormat="1" applyFont="1" applyFill="1" applyBorder="1" applyAlignment="1">
      <alignment horizontal="center" vertical="center"/>
    </xf>
    <xf numFmtId="3" fontId="29" fillId="0" borderId="53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3" fontId="29" fillId="0" borderId="54" xfId="0" applyNumberFormat="1" applyFont="1" applyFill="1" applyBorder="1" applyAlignment="1">
      <alignment horizontal="center" vertical="center"/>
    </xf>
    <xf numFmtId="0" fontId="31" fillId="0" borderId="71" xfId="0" applyFont="1" applyFill="1" applyBorder="1" applyAlignment="1">
      <alignment horizontal="right" vertical="center"/>
    </xf>
    <xf numFmtId="3" fontId="31" fillId="0" borderId="58" xfId="0" applyNumberFormat="1" applyFont="1" applyFill="1" applyBorder="1" applyAlignment="1">
      <alignment horizontal="right" vertical="center"/>
    </xf>
    <xf numFmtId="3" fontId="31" fillId="0" borderId="38" xfId="0" applyNumberFormat="1" applyFont="1" applyFill="1" applyBorder="1" applyAlignment="1">
      <alignment horizontal="right" vertical="center"/>
    </xf>
    <xf numFmtId="3" fontId="31" fillId="0" borderId="59" xfId="0" applyNumberFormat="1" applyFont="1" applyFill="1" applyBorder="1" applyAlignment="1">
      <alignment horizontal="right" vertical="center"/>
    </xf>
    <xf numFmtId="0" fontId="32" fillId="0" borderId="0" xfId="0" applyFont="1"/>
    <xf numFmtId="0" fontId="24" fillId="0" borderId="34" xfId="0" applyFont="1" applyBorder="1" applyAlignment="1">
      <alignment horizontal="right" vertical="center"/>
    </xf>
    <xf numFmtId="0" fontId="28" fillId="0" borderId="20" xfId="4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Continuous" vertical="center"/>
    </xf>
    <xf numFmtId="0" fontId="26" fillId="0" borderId="38" xfId="0" applyFont="1" applyFill="1" applyBorder="1" applyAlignment="1">
      <alignment horizontal="centerContinuous" vertical="center"/>
    </xf>
    <xf numFmtId="0" fontId="26" fillId="0" borderId="14" xfId="0" applyFont="1" applyFill="1" applyBorder="1" applyAlignment="1">
      <alignment horizontal="centerContinuous" vertical="center"/>
    </xf>
    <xf numFmtId="0" fontId="26" fillId="0" borderId="44" xfId="0" applyFont="1" applyFill="1" applyBorder="1" applyAlignment="1">
      <alignment horizontal="centerContinuous" vertical="center"/>
    </xf>
    <xf numFmtId="0" fontId="26" fillId="0" borderId="23" xfId="0" applyFont="1" applyFill="1" applyBorder="1" applyAlignment="1">
      <alignment horizontal="centerContinuous" vertical="center"/>
    </xf>
    <xf numFmtId="0" fontId="29" fillId="0" borderId="27" xfId="0" applyFont="1" applyFill="1" applyBorder="1" applyAlignment="1">
      <alignment horizontal="center" vertical="center"/>
    </xf>
    <xf numFmtId="3" fontId="29" fillId="0" borderId="51" xfId="0" applyNumberFormat="1" applyFont="1" applyFill="1" applyBorder="1" applyAlignment="1">
      <alignment horizontal="center" vertical="center"/>
    </xf>
    <xf numFmtId="3" fontId="30" fillId="0" borderId="54" xfId="0" applyNumberFormat="1" applyFont="1" applyFill="1" applyBorder="1" applyAlignment="1">
      <alignment horizontal="center" vertical="center"/>
    </xf>
    <xf numFmtId="0" fontId="31" fillId="0" borderId="70" xfId="0" applyFont="1" applyFill="1" applyBorder="1" applyAlignment="1">
      <alignment horizontal="right" vertical="center"/>
    </xf>
    <xf numFmtId="3" fontId="0" fillId="0" borderId="38" xfId="0" applyNumberFormat="1" applyFont="1" applyFill="1" applyBorder="1" applyAlignment="1">
      <alignment horizontal="right" vertical="center"/>
    </xf>
    <xf numFmtId="0" fontId="26" fillId="0" borderId="45" xfId="0" applyFont="1" applyFill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Continuous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Continuous" vertical="center"/>
    </xf>
    <xf numFmtId="0" fontId="26" fillId="0" borderId="38" xfId="0" applyFont="1" applyBorder="1" applyAlignment="1">
      <alignment horizontal="centerContinuous" vertical="center"/>
    </xf>
    <xf numFmtId="0" fontId="26" fillId="0" borderId="59" xfId="0" applyFont="1" applyBorder="1" applyAlignment="1">
      <alignment horizontal="centerContinuous" vertical="center"/>
    </xf>
    <xf numFmtId="3" fontId="29" fillId="0" borderId="75" xfId="0" applyNumberFormat="1" applyFont="1" applyFill="1" applyBorder="1" applyAlignment="1">
      <alignment horizontal="center" vertical="center"/>
    </xf>
    <xf numFmtId="3" fontId="29" fillId="0" borderId="25" xfId="0" applyNumberFormat="1" applyFont="1" applyFill="1" applyBorder="1" applyAlignment="1">
      <alignment horizontal="center" vertical="center"/>
    </xf>
    <xf numFmtId="3" fontId="29" fillId="0" borderId="56" xfId="0" applyNumberFormat="1" applyFont="1" applyFill="1" applyBorder="1" applyAlignment="1">
      <alignment horizontal="center" vertical="center"/>
    </xf>
    <xf numFmtId="165" fontId="29" fillId="0" borderId="26" xfId="0" applyNumberFormat="1" applyFont="1" applyFill="1" applyBorder="1" applyAlignment="1">
      <alignment horizontal="center" vertical="center"/>
    </xf>
    <xf numFmtId="9" fontId="29" fillId="0" borderId="5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31" fillId="0" borderId="71" xfId="0" applyNumberFormat="1" applyFont="1" applyFill="1" applyBorder="1" applyAlignment="1">
      <alignment horizontal="right" vertical="center"/>
    </xf>
    <xf numFmtId="165" fontId="31" fillId="0" borderId="72" xfId="0" applyNumberFormat="1" applyFont="1" applyFill="1" applyBorder="1" applyAlignment="1">
      <alignment horizontal="right" vertical="center"/>
    </xf>
    <xf numFmtId="9" fontId="31" fillId="0" borderId="59" xfId="0" applyNumberFormat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26" fillId="0" borderId="0" xfId="0" applyFont="1" applyFill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6" fillId="0" borderId="37" xfId="4" applyFont="1" applyBorder="1" applyAlignment="1">
      <alignment horizontal="center" vertical="center"/>
    </xf>
    <xf numFmtId="0" fontId="26" fillId="0" borderId="38" xfId="4" applyFont="1" applyBorder="1" applyAlignment="1">
      <alignment horizontal="center" vertical="center"/>
    </xf>
    <xf numFmtId="0" fontId="26" fillId="0" borderId="59" xfId="4" applyFont="1" applyBorder="1" applyAlignment="1">
      <alignment horizontal="center" vertical="center"/>
    </xf>
    <xf numFmtId="0" fontId="33" fillId="0" borderId="58" xfId="4" applyBorder="1" applyAlignment="1">
      <alignment horizontal="center" vertical="center"/>
    </xf>
    <xf numFmtId="3" fontId="35" fillId="0" borderId="51" xfId="0" applyNumberFormat="1" applyFont="1" applyFill="1" applyBorder="1" applyAlignment="1">
      <alignment horizontal="center" vertical="center"/>
    </xf>
    <xf numFmtId="3" fontId="29" fillId="0" borderId="53" xfId="4" applyNumberFormat="1" applyFont="1" applyFill="1" applyBorder="1" applyAlignment="1">
      <alignment horizontal="center" vertical="center"/>
    </xf>
    <xf numFmtId="3" fontId="29" fillId="0" borderId="54" xfId="4" applyNumberFormat="1" applyFont="1" applyFill="1" applyBorder="1" applyAlignment="1">
      <alignment horizontal="center" vertical="center"/>
    </xf>
    <xf numFmtId="166" fontId="29" fillId="0" borderId="52" xfId="4" applyNumberFormat="1" applyFont="1" applyBorder="1" applyAlignment="1">
      <alignment horizontal="center"/>
    </xf>
    <xf numFmtId="1" fontId="36" fillId="0" borderId="0" xfId="4" applyNumberFormat="1" applyFont="1" applyAlignment="1"/>
    <xf numFmtId="0" fontId="29" fillId="0" borderId="30" xfId="4" applyFont="1" applyBorder="1" applyAlignment="1">
      <alignment horizontal="centerContinuous" vertical="center"/>
    </xf>
    <xf numFmtId="0" fontId="25" fillId="0" borderId="62" xfId="4" applyFont="1" applyBorder="1" applyAlignment="1">
      <alignment horizontal="centerContinuous" vertical="center"/>
    </xf>
    <xf numFmtId="0" fontId="31" fillId="0" borderId="0" xfId="0" applyFont="1" applyFill="1" applyBorder="1" applyAlignment="1">
      <alignment horizontal="left" vertical="center"/>
    </xf>
    <xf numFmtId="0" fontId="19" fillId="0" borderId="0" xfId="5" applyFont="1"/>
    <xf numFmtId="0" fontId="0" fillId="0" borderId="0" xfId="0" applyFont="1" applyAlignment="1">
      <alignment wrapText="1"/>
    </xf>
    <xf numFmtId="0" fontId="0" fillId="0" borderId="0" xfId="0" applyFont="1"/>
    <xf numFmtId="0" fontId="22" fillId="0" borderId="0" xfId="0" applyFont="1"/>
    <xf numFmtId="0" fontId="38" fillId="0" borderId="0" xfId="0" applyFont="1" applyAlignment="1">
      <alignment horizontal="right"/>
    </xf>
    <xf numFmtId="0" fontId="39" fillId="0" borderId="0" xfId="0" applyFont="1" applyAlignment="1">
      <alignment horizontal="centerContinuous"/>
    </xf>
    <xf numFmtId="10" fontId="0" fillId="0" borderId="0" xfId="0" applyNumberFormat="1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2" fillId="0" borderId="0" xfId="0" applyFont="1"/>
    <xf numFmtId="0" fontId="44" fillId="0" borderId="0" xfId="0" applyFont="1" applyAlignment="1">
      <alignment horizontal="left"/>
    </xf>
    <xf numFmtId="0" fontId="45" fillId="0" borderId="0" xfId="0" applyFont="1" applyAlignment="1">
      <alignment vertical="center"/>
    </xf>
    <xf numFmtId="9" fontId="46" fillId="0" borderId="0" xfId="0" applyNumberFormat="1" applyFont="1" applyAlignment="1">
      <alignment horizontal="left"/>
    </xf>
    <xf numFmtId="0" fontId="47" fillId="0" borderId="0" xfId="0" applyFont="1" applyAlignment="1">
      <alignment vertical="center"/>
    </xf>
    <xf numFmtId="9" fontId="46" fillId="0" borderId="0" xfId="0" quotePrefix="1" applyNumberFormat="1" applyFont="1" applyAlignment="1">
      <alignment horizontal="left"/>
    </xf>
    <xf numFmtId="9" fontId="45" fillId="0" borderId="0" xfId="0" applyNumberFormat="1" applyFont="1" applyAlignment="1">
      <alignment vertical="center"/>
    </xf>
    <xf numFmtId="0" fontId="20" fillId="6" borderId="109" xfId="0" applyFont="1" applyFill="1" applyBorder="1" applyAlignment="1">
      <alignment horizontal="centerContinuous" vertical="center" wrapText="1"/>
    </xf>
    <xf numFmtId="0" fontId="20" fillId="6" borderId="112" xfId="0" applyFont="1" applyFill="1" applyBorder="1" applyAlignment="1">
      <alignment horizontal="centerContinuous" vertical="center" wrapText="1"/>
    </xf>
    <xf numFmtId="0" fontId="20" fillId="6" borderId="113" xfId="0" applyFont="1" applyFill="1" applyBorder="1" applyAlignment="1">
      <alignment horizontal="centerContinuous" vertical="center" wrapText="1"/>
    </xf>
    <xf numFmtId="0" fontId="20" fillId="6" borderId="117" xfId="0" applyFont="1" applyFill="1" applyBorder="1" applyAlignment="1">
      <alignment horizontal="centerContinuous" vertical="center" wrapText="1"/>
    </xf>
    <xf numFmtId="0" fontId="20" fillId="6" borderId="118" xfId="0" applyFont="1" applyFill="1" applyBorder="1" applyAlignment="1">
      <alignment horizontal="centerContinuous" vertical="center" wrapText="1"/>
    </xf>
    <xf numFmtId="0" fontId="49" fillId="0" borderId="0" xfId="0" applyFont="1"/>
    <xf numFmtId="0" fontId="49" fillId="0" borderId="0" xfId="0" applyNumberFormat="1" applyFont="1"/>
    <xf numFmtId="9" fontId="50" fillId="6" borderId="117" xfId="0" applyNumberFormat="1" applyFont="1" applyFill="1" applyBorder="1" applyAlignment="1">
      <alignment horizontal="center" vertical="center" wrapText="1"/>
    </xf>
    <xf numFmtId="9" fontId="50" fillId="6" borderId="118" xfId="0" applyNumberFormat="1" applyFont="1" applyFill="1" applyBorder="1" applyAlignment="1">
      <alignment horizontal="center" vertical="center" wrapText="1"/>
    </xf>
    <xf numFmtId="0" fontId="51" fillId="6" borderId="125" xfId="0" applyFont="1" applyFill="1" applyBorder="1" applyAlignment="1">
      <alignment horizontal="centerContinuous" vertical="center" wrapText="1"/>
    </xf>
    <xf numFmtId="0" fontId="10" fillId="6" borderId="126" xfId="0" applyFont="1" applyFill="1" applyBorder="1" applyAlignment="1">
      <alignment horizontal="centerContinuous" vertical="center" wrapText="1"/>
    </xf>
    <xf numFmtId="0" fontId="50" fillId="6" borderId="127" xfId="0" applyNumberFormat="1" applyFont="1" applyFill="1" applyBorder="1" applyAlignment="1">
      <alignment horizontal="center" vertical="center" wrapText="1"/>
    </xf>
    <xf numFmtId="0" fontId="50" fillId="6" borderId="119" xfId="0" applyNumberFormat="1" applyFont="1" applyFill="1" applyBorder="1" applyAlignment="1">
      <alignment horizontal="center" vertical="center" wrapText="1"/>
    </xf>
    <xf numFmtId="0" fontId="50" fillId="6" borderId="128" xfId="0" applyNumberFormat="1" applyFont="1" applyFill="1" applyBorder="1" applyAlignment="1">
      <alignment horizontal="center" vertical="center" wrapText="1"/>
    </xf>
    <xf numFmtId="0" fontId="50" fillId="6" borderId="120" xfId="0" applyNumberFormat="1" applyFont="1" applyFill="1" applyBorder="1" applyAlignment="1">
      <alignment horizontal="center" vertical="center" wrapText="1"/>
    </xf>
    <xf numFmtId="3" fontId="52" fillId="7" borderId="127" xfId="0" applyNumberFormat="1" applyFont="1" applyFill="1" applyBorder="1" applyAlignment="1">
      <alignment horizontal="center" vertical="center"/>
    </xf>
    <xf numFmtId="3" fontId="53" fillId="7" borderId="120" xfId="0" applyNumberFormat="1" applyFont="1" applyFill="1" applyBorder="1" applyAlignment="1">
      <alignment horizontal="center" vertical="center"/>
    </xf>
    <xf numFmtId="3" fontId="52" fillId="7" borderId="119" xfId="0" applyNumberFormat="1" applyFont="1" applyFill="1" applyBorder="1" applyAlignment="1">
      <alignment horizontal="center" vertical="center"/>
    </xf>
    <xf numFmtId="3" fontId="53" fillId="7" borderId="128" xfId="0" applyNumberFormat="1" applyFont="1" applyFill="1" applyBorder="1" applyAlignment="1">
      <alignment horizontal="center" vertical="center"/>
    </xf>
    <xf numFmtId="3" fontId="52" fillId="7" borderId="120" xfId="0" applyNumberFormat="1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Continuous" vertical="center" wrapText="1"/>
    </xf>
    <xf numFmtId="0" fontId="10" fillId="0" borderId="110" xfId="0" applyFont="1" applyFill="1" applyBorder="1" applyAlignment="1">
      <alignment horizontal="centerContinuous" vertical="center"/>
    </xf>
    <xf numFmtId="3" fontId="52" fillId="0" borderId="111" xfId="0" applyNumberFormat="1" applyFont="1" applyFill="1" applyBorder="1" applyAlignment="1">
      <alignment horizontal="center" vertical="center"/>
    </xf>
    <xf numFmtId="3" fontId="52" fillId="6" borderId="109" xfId="0" applyNumberFormat="1" applyFont="1" applyFill="1" applyBorder="1" applyAlignment="1">
      <alignment horizontal="center" vertical="center"/>
    </xf>
    <xf numFmtId="3" fontId="53" fillId="0" borderId="112" xfId="0" applyNumberFormat="1" applyFont="1" applyFill="1" applyBorder="1" applyAlignment="1">
      <alignment horizontal="center" vertical="center"/>
    </xf>
    <xf numFmtId="3" fontId="53" fillId="0" borderId="113" xfId="0" applyNumberFormat="1" applyFont="1" applyFill="1" applyBorder="1" applyAlignment="1">
      <alignment horizontal="center" vertical="center"/>
    </xf>
    <xf numFmtId="3" fontId="52" fillId="0" borderId="109" xfId="0" applyNumberFormat="1" applyFont="1" applyFill="1" applyBorder="1" applyAlignment="1">
      <alignment horizontal="center" vertical="center"/>
    </xf>
    <xf numFmtId="3" fontId="52" fillId="0" borderId="113" xfId="0" applyNumberFormat="1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0" fontId="54" fillId="0" borderId="115" xfId="0" applyFont="1" applyFill="1" applyBorder="1" applyAlignment="1">
      <alignment horizontal="right" vertical="center"/>
    </xf>
    <xf numFmtId="3" fontId="55" fillId="0" borderId="116" xfId="0" applyNumberFormat="1" applyFont="1" applyFill="1" applyBorder="1" applyAlignment="1">
      <alignment horizontal="right" vertical="center"/>
    </xf>
    <xf numFmtId="3" fontId="55" fillId="6" borderId="114" xfId="0" applyNumberFormat="1" applyFont="1" applyFill="1" applyBorder="1" applyAlignment="1">
      <alignment horizontal="right" vertical="center"/>
    </xf>
    <xf numFmtId="3" fontId="55" fillId="0" borderId="117" xfId="0" applyNumberFormat="1" applyFont="1" applyFill="1" applyBorder="1" applyAlignment="1">
      <alignment horizontal="right" vertical="center"/>
    </xf>
    <xf numFmtId="3" fontId="55" fillId="0" borderId="118" xfId="0" applyNumberFormat="1" applyFont="1" applyFill="1" applyBorder="1" applyAlignment="1">
      <alignment horizontal="right" vertical="center"/>
    </xf>
    <xf numFmtId="3" fontId="55" fillId="0" borderId="114" xfId="0" applyNumberFormat="1" applyFont="1" applyFill="1" applyBorder="1" applyAlignment="1">
      <alignment horizontal="right" vertical="center"/>
    </xf>
    <xf numFmtId="0" fontId="56" fillId="0" borderId="133" xfId="0" applyFont="1" applyFill="1" applyBorder="1" applyAlignment="1">
      <alignment horizontal="right" vertical="center" wrapText="1"/>
    </xf>
    <xf numFmtId="3" fontId="55" fillId="0" borderId="134" xfId="0" applyNumberFormat="1" applyFont="1" applyFill="1" applyBorder="1" applyAlignment="1">
      <alignment horizontal="right" vertical="center"/>
    </xf>
    <xf numFmtId="3" fontId="55" fillId="6" borderId="135" xfId="0" applyNumberFormat="1" applyFont="1" applyFill="1" applyBorder="1" applyAlignment="1">
      <alignment horizontal="right" vertical="center"/>
    </xf>
    <xf numFmtId="3" fontId="55" fillId="0" borderId="136" xfId="0" applyNumberFormat="1" applyFont="1" applyFill="1" applyBorder="1" applyAlignment="1">
      <alignment horizontal="right" vertical="center"/>
    </xf>
    <xf numFmtId="3" fontId="55" fillId="0" borderId="137" xfId="0" applyNumberFormat="1" applyFont="1" applyFill="1" applyBorder="1" applyAlignment="1">
      <alignment horizontal="right" vertical="center"/>
    </xf>
    <xf numFmtId="3" fontId="55" fillId="0" borderId="135" xfId="0" applyNumberFormat="1" applyFont="1" applyFill="1" applyBorder="1" applyAlignment="1">
      <alignment horizontal="right" vertical="center"/>
    </xf>
    <xf numFmtId="0" fontId="20" fillId="9" borderId="109" xfId="0" applyFont="1" applyFill="1" applyBorder="1" applyAlignment="1">
      <alignment horizontal="centerContinuous" vertical="center" wrapText="1"/>
    </xf>
    <xf numFmtId="0" fontId="20" fillId="9" borderId="112" xfId="0" applyFont="1" applyFill="1" applyBorder="1" applyAlignment="1">
      <alignment horizontal="centerContinuous" vertical="center" wrapText="1"/>
    </xf>
    <xf numFmtId="0" fontId="20" fillId="9" borderId="113" xfId="0" applyFont="1" applyFill="1" applyBorder="1" applyAlignment="1">
      <alignment horizontal="centerContinuous" vertical="center" wrapText="1"/>
    </xf>
    <xf numFmtId="0" fontId="20" fillId="9" borderId="117" xfId="0" applyFont="1" applyFill="1" applyBorder="1" applyAlignment="1">
      <alignment horizontal="centerContinuous" vertical="center" wrapText="1"/>
    </xf>
    <xf numFmtId="0" fontId="20" fillId="9" borderId="118" xfId="0" applyFont="1" applyFill="1" applyBorder="1" applyAlignment="1">
      <alignment horizontal="centerContinuous" vertical="center" wrapText="1"/>
    </xf>
    <xf numFmtId="9" fontId="50" fillId="9" borderId="117" xfId="0" applyNumberFormat="1" applyFont="1" applyFill="1" applyBorder="1" applyAlignment="1">
      <alignment horizontal="center" vertical="center" wrapText="1"/>
    </xf>
    <xf numFmtId="9" fontId="50" fillId="9" borderId="118" xfId="0" applyNumberFormat="1" applyFont="1" applyFill="1" applyBorder="1" applyAlignment="1">
      <alignment horizontal="center" vertical="center" wrapText="1"/>
    </xf>
    <xf numFmtId="0" fontId="51" fillId="8" borderId="125" xfId="0" applyFont="1" applyFill="1" applyBorder="1" applyAlignment="1">
      <alignment horizontal="centerContinuous" vertical="center" wrapText="1"/>
    </xf>
    <xf numFmtId="0" fontId="10" fillId="8" borderId="126" xfId="0" applyFont="1" applyFill="1" applyBorder="1" applyAlignment="1">
      <alignment horizontal="centerContinuous" vertical="center" wrapText="1"/>
    </xf>
    <xf numFmtId="0" fontId="50" fillId="9" borderId="127" xfId="0" applyNumberFormat="1" applyFont="1" applyFill="1" applyBorder="1" applyAlignment="1">
      <alignment horizontal="center" vertical="center" wrapText="1"/>
    </xf>
    <xf numFmtId="0" fontId="50" fillId="9" borderId="119" xfId="0" applyNumberFormat="1" applyFont="1" applyFill="1" applyBorder="1" applyAlignment="1">
      <alignment horizontal="center" vertical="center" wrapText="1"/>
    </xf>
    <xf numFmtId="0" fontId="50" fillId="9" borderId="128" xfId="0" applyNumberFormat="1" applyFont="1" applyFill="1" applyBorder="1" applyAlignment="1">
      <alignment horizontal="center" vertical="center" wrapText="1"/>
    </xf>
    <xf numFmtId="0" fontId="50" fillId="9" borderId="120" xfId="0" applyNumberFormat="1" applyFont="1" applyFill="1" applyBorder="1" applyAlignment="1">
      <alignment horizontal="center" vertical="center" wrapText="1"/>
    </xf>
    <xf numFmtId="0" fontId="51" fillId="0" borderId="109" xfId="0" applyFont="1" applyFill="1" applyBorder="1" applyAlignment="1">
      <alignment horizontal="centerContinuous" vertical="center" wrapText="1"/>
    </xf>
    <xf numFmtId="0" fontId="51" fillId="0" borderId="110" xfId="0" applyFont="1" applyFill="1" applyBorder="1" applyAlignment="1">
      <alignment horizontal="centerContinuous" vertical="center"/>
    </xf>
    <xf numFmtId="3" fontId="52" fillId="9" borderId="109" xfId="0" applyNumberFormat="1" applyFont="1" applyFill="1" applyBorder="1" applyAlignment="1">
      <alignment horizontal="center" vertical="center"/>
    </xf>
    <xf numFmtId="0" fontId="51" fillId="0" borderId="110" xfId="0" applyFont="1" applyFill="1" applyBorder="1" applyAlignment="1">
      <alignment horizontal="center" vertical="center"/>
    </xf>
    <xf numFmtId="3" fontId="55" fillId="9" borderId="114" xfId="0" applyNumberFormat="1" applyFont="1" applyFill="1" applyBorder="1" applyAlignment="1">
      <alignment horizontal="right" vertical="center"/>
    </xf>
    <xf numFmtId="3" fontId="55" fillId="9" borderId="135" xfId="0" applyNumberFormat="1" applyFont="1" applyFill="1" applyBorder="1" applyAlignment="1">
      <alignment horizontal="right" vertical="center"/>
    </xf>
    <xf numFmtId="0" fontId="57" fillId="0" borderId="0" xfId="0" applyFont="1" applyAlignment="1">
      <alignment horizontal="left"/>
    </xf>
    <xf numFmtId="3" fontId="38" fillId="0" borderId="0" xfId="0" applyNumberFormat="1" applyFont="1" applyBorder="1"/>
    <xf numFmtId="3" fontId="55" fillId="7" borderId="128" xfId="0" applyNumberFormat="1" applyFont="1" applyFill="1" applyBorder="1" applyAlignment="1">
      <alignment horizontal="center" vertical="center"/>
    </xf>
    <xf numFmtId="3" fontId="55" fillId="7" borderId="120" xfId="0" applyNumberFormat="1" applyFont="1" applyFill="1" applyBorder="1" applyAlignment="1">
      <alignment horizontal="center" vertical="center"/>
    </xf>
    <xf numFmtId="3" fontId="52" fillId="7" borderId="132" xfId="0" applyNumberFormat="1" applyFont="1" applyFill="1" applyBorder="1" applyAlignment="1">
      <alignment horizontal="center" vertical="center"/>
    </xf>
    <xf numFmtId="3" fontId="55" fillId="7" borderId="144" xfId="0" applyNumberFormat="1" applyFont="1" applyFill="1" applyBorder="1" applyAlignment="1">
      <alignment horizontal="center" vertical="center"/>
    </xf>
    <xf numFmtId="3" fontId="55" fillId="7" borderId="145" xfId="0" applyNumberFormat="1" applyFont="1" applyFill="1" applyBorder="1" applyAlignment="1">
      <alignment horizontal="center" vertical="center"/>
    </xf>
    <xf numFmtId="3" fontId="31" fillId="0" borderId="59" xfId="4" applyNumberFormat="1" applyFont="1" applyFill="1" applyBorder="1" applyAlignment="1">
      <alignment horizontal="right" vertical="center"/>
    </xf>
    <xf numFmtId="166" fontId="6" fillId="0" borderId="5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32" xfId="0" applyNumberFormat="1" applyFont="1" applyBorder="1" applyAlignment="1">
      <alignment horizontal="center" vertical="center"/>
    </xf>
    <xf numFmtId="0" fontId="25" fillId="2" borderId="20" xfId="4" applyFont="1" applyFill="1" applyBorder="1" applyAlignment="1">
      <alignment horizontal="center" vertical="center" wrapText="1"/>
    </xf>
    <xf numFmtId="3" fontId="54" fillId="0" borderId="16" xfId="2" applyNumberFormat="1" applyFont="1" applyFill="1" applyBorder="1" applyAlignment="1">
      <alignment horizontal="right"/>
    </xf>
    <xf numFmtId="3" fontId="54" fillId="0" borderId="20" xfId="2" applyNumberFormat="1" applyFont="1" applyFill="1" applyBorder="1" applyAlignment="1">
      <alignment horizontal="right"/>
    </xf>
    <xf numFmtId="3" fontId="54" fillId="0" borderId="62" xfId="2" applyNumberFormat="1" applyFont="1" applyFill="1" applyBorder="1" applyAlignment="1">
      <alignment horizontal="right"/>
    </xf>
    <xf numFmtId="3" fontId="54" fillId="0" borderId="37" xfId="2" applyNumberFormat="1" applyFont="1" applyFill="1" applyBorder="1" applyAlignment="1">
      <alignment horizontal="right"/>
    </xf>
    <xf numFmtId="3" fontId="54" fillId="0" borderId="38" xfId="2" applyNumberFormat="1" applyFont="1" applyFill="1" applyBorder="1" applyAlignment="1">
      <alignment horizontal="right"/>
    </xf>
    <xf numFmtId="3" fontId="54" fillId="0" borderId="59" xfId="2" applyNumberFormat="1" applyFont="1" applyFill="1" applyBorder="1" applyAlignment="1">
      <alignment horizontal="right"/>
    </xf>
    <xf numFmtId="3" fontId="10" fillId="3" borderId="65" xfId="2" applyNumberFormat="1" applyFont="1" applyFill="1" applyBorder="1" applyAlignment="1">
      <alignment horizontal="center"/>
    </xf>
    <xf numFmtId="3" fontId="10" fillId="3" borderId="51" xfId="2" applyNumberFormat="1" applyFont="1" applyFill="1" applyBorder="1" applyAlignment="1">
      <alignment horizontal="center"/>
    </xf>
    <xf numFmtId="3" fontId="10" fillId="3" borderId="53" xfId="2" applyNumberFormat="1" applyFont="1" applyFill="1" applyBorder="1" applyAlignment="1">
      <alignment horizontal="center"/>
    </xf>
    <xf numFmtId="3" fontId="10" fillId="3" borderId="54" xfId="2" applyNumberFormat="1" applyFont="1" applyFill="1" applyBorder="1" applyAlignment="1">
      <alignment horizontal="center"/>
    </xf>
    <xf numFmtId="3" fontId="10" fillId="3" borderId="52" xfId="1" applyNumberFormat="1" applyFont="1" applyFill="1" applyBorder="1" applyAlignment="1">
      <alignment horizontal="center"/>
    </xf>
    <xf numFmtId="3" fontId="10" fillId="3" borderId="53" xfId="1" applyNumberFormat="1" applyFont="1" applyFill="1" applyBorder="1" applyAlignment="1">
      <alignment horizontal="center"/>
    </xf>
    <xf numFmtId="3" fontId="10" fillId="3" borderId="7" xfId="1" applyNumberFormat="1" applyFont="1" applyFill="1" applyBorder="1" applyAlignment="1">
      <alignment horizontal="center"/>
    </xf>
    <xf numFmtId="3" fontId="10" fillId="3" borderId="51" xfId="1" applyNumberFormat="1" applyFont="1" applyFill="1" applyBorder="1" applyAlignment="1">
      <alignment horizontal="center"/>
    </xf>
    <xf numFmtId="3" fontId="10" fillId="3" borderId="54" xfId="1" applyNumberFormat="1" applyFont="1" applyFill="1" applyBorder="1" applyAlignment="1">
      <alignment horizontal="center"/>
    </xf>
    <xf numFmtId="3" fontId="10" fillId="3" borderId="10" xfId="1" applyNumberFormat="1" applyFont="1" applyFill="1" applyBorder="1" applyAlignment="1">
      <alignment horizontal="center"/>
    </xf>
    <xf numFmtId="3" fontId="54" fillId="4" borderId="30" xfId="1" applyNumberFormat="1" applyFont="1" applyFill="1" applyBorder="1"/>
    <xf numFmtId="3" fontId="54" fillId="4" borderId="20" xfId="1" applyNumberFormat="1" applyFont="1" applyFill="1" applyBorder="1"/>
    <xf numFmtId="3" fontId="54" fillId="4" borderId="28" xfId="1" applyNumberFormat="1" applyFont="1" applyFill="1" applyBorder="1"/>
    <xf numFmtId="3" fontId="54" fillId="4" borderId="16" xfId="1" applyNumberFormat="1" applyFont="1" applyFill="1" applyBorder="1"/>
    <xf numFmtId="3" fontId="54" fillId="4" borderId="62" xfId="1" applyNumberFormat="1" applyFont="1" applyFill="1" applyBorder="1"/>
    <xf numFmtId="3" fontId="54" fillId="4" borderId="67" xfId="1" applyNumberFormat="1" applyFont="1" applyFill="1" applyBorder="1"/>
    <xf numFmtId="3" fontId="54" fillId="5" borderId="66" xfId="2" applyNumberFormat="1" applyFont="1" applyFill="1" applyBorder="1"/>
    <xf numFmtId="3" fontId="54" fillId="5" borderId="16" xfId="2" applyNumberFormat="1" applyFont="1" applyFill="1" applyBorder="1"/>
    <xf numFmtId="3" fontId="54" fillId="5" borderId="20" xfId="2" applyNumberFormat="1" applyFont="1" applyFill="1" applyBorder="1"/>
    <xf numFmtId="3" fontId="54" fillId="5" borderId="62" xfId="2" applyNumberFormat="1" applyFont="1" applyFill="1" applyBorder="1"/>
    <xf numFmtId="3" fontId="54" fillId="5" borderId="30" xfId="1" applyNumberFormat="1" applyFont="1" applyFill="1" applyBorder="1"/>
    <xf numFmtId="3" fontId="54" fillId="5" borderId="20" xfId="1" applyNumberFormat="1" applyFont="1" applyFill="1" applyBorder="1"/>
    <xf numFmtId="3" fontId="54" fillId="5" borderId="28" xfId="1" applyNumberFormat="1" applyFont="1" applyFill="1" applyBorder="1"/>
    <xf numFmtId="3" fontId="54" fillId="5" borderId="16" xfId="1" applyNumberFormat="1" applyFont="1" applyFill="1" applyBorder="1"/>
    <xf numFmtId="3" fontId="54" fillId="5" borderId="62" xfId="1" applyNumberFormat="1" applyFont="1" applyFill="1" applyBorder="1"/>
    <xf numFmtId="3" fontId="54" fillId="5" borderId="67" xfId="1" applyNumberFormat="1" applyFont="1" applyFill="1" applyBorder="1"/>
    <xf numFmtId="3" fontId="10" fillId="3" borderId="56" xfId="2" applyNumberFormat="1" applyFont="1" applyFill="1" applyBorder="1" applyAlignment="1">
      <alignment horizontal="center"/>
    </xf>
    <xf numFmtId="3" fontId="10" fillId="3" borderId="57" xfId="2" applyNumberFormat="1" applyFont="1" applyFill="1" applyBorder="1" applyAlignment="1">
      <alignment horizontal="center"/>
    </xf>
    <xf numFmtId="3" fontId="10" fillId="3" borderId="55" xfId="1" applyNumberFormat="1" applyFont="1" applyFill="1" applyBorder="1" applyAlignment="1">
      <alignment horizontal="center"/>
    </xf>
    <xf numFmtId="3" fontId="10" fillId="3" borderId="56" xfId="1" applyNumberFormat="1" applyFont="1" applyFill="1" applyBorder="1" applyAlignment="1">
      <alignment horizontal="center"/>
    </xf>
    <xf numFmtId="3" fontId="10" fillId="3" borderId="57" xfId="1" applyNumberFormat="1" applyFont="1" applyFill="1" applyBorder="1" applyAlignment="1">
      <alignment horizontal="center"/>
    </xf>
    <xf numFmtId="3" fontId="54" fillId="0" borderId="30" xfId="1" applyNumberFormat="1" applyFont="1" applyBorder="1" applyAlignment="1">
      <alignment horizontal="right"/>
    </xf>
    <xf numFmtId="3" fontId="54" fillId="0" borderId="20" xfId="1" applyNumberFormat="1" applyFont="1" applyBorder="1" applyAlignment="1">
      <alignment horizontal="right"/>
    </xf>
    <xf numFmtId="3" fontId="54" fillId="0" borderId="28" xfId="1" applyNumberFormat="1" applyFont="1" applyBorder="1" applyAlignment="1">
      <alignment horizontal="right"/>
    </xf>
    <xf numFmtId="3" fontId="54" fillId="0" borderId="16" xfId="1" applyNumberFormat="1" applyFont="1" applyBorder="1" applyAlignment="1">
      <alignment horizontal="right"/>
    </xf>
    <xf numFmtId="3" fontId="54" fillId="0" borderId="62" xfId="1" applyNumberFormat="1" applyFont="1" applyBorder="1" applyAlignment="1">
      <alignment horizontal="right"/>
    </xf>
    <xf numFmtId="3" fontId="54" fillId="0" borderId="67" xfId="1" applyNumberFormat="1" applyFont="1" applyBorder="1" applyAlignment="1">
      <alignment horizontal="right"/>
    </xf>
    <xf numFmtId="3" fontId="54" fillId="0" borderId="58" xfId="1" applyNumberFormat="1" applyFont="1" applyBorder="1" applyAlignment="1">
      <alignment horizontal="right"/>
    </xf>
    <xf numFmtId="3" fontId="54" fillId="0" borderId="38" xfId="1" applyNumberFormat="1" applyFont="1" applyBorder="1" applyAlignment="1">
      <alignment horizontal="right"/>
    </xf>
    <xf numFmtId="3" fontId="54" fillId="0" borderId="36" xfId="1" applyNumberFormat="1" applyFont="1" applyBorder="1" applyAlignment="1">
      <alignment horizontal="right"/>
    </xf>
    <xf numFmtId="3" fontId="54" fillId="0" borderId="37" xfId="1" applyNumberFormat="1" applyFont="1" applyBorder="1" applyAlignment="1">
      <alignment horizontal="right"/>
    </xf>
    <xf numFmtId="3" fontId="54" fillId="0" borderId="59" xfId="1" applyNumberFormat="1" applyFont="1" applyBorder="1" applyAlignment="1">
      <alignment horizontal="right"/>
    </xf>
    <xf numFmtId="3" fontId="54" fillId="0" borderId="72" xfId="1" applyNumberFormat="1" applyFont="1" applyBorder="1" applyAlignment="1">
      <alignment horizontal="right"/>
    </xf>
    <xf numFmtId="0" fontId="10" fillId="2" borderId="31" xfId="1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147" xfId="0" applyFont="1" applyBorder="1" applyAlignment="1">
      <alignment horizontal="centerContinuous"/>
    </xf>
    <xf numFmtId="10" fontId="0" fillId="0" borderId="148" xfId="0" applyNumberFormat="1" applyFont="1" applyBorder="1" applyAlignment="1">
      <alignment horizontal="centerContinuous"/>
    </xf>
    <xf numFmtId="0" fontId="0" fillId="0" borderId="148" xfId="0" applyFont="1" applyBorder="1" applyAlignment="1">
      <alignment horizontal="centerContinuous"/>
    </xf>
    <xf numFmtId="0" fontId="39" fillId="0" borderId="148" xfId="0" applyFont="1" applyBorder="1" applyAlignment="1">
      <alignment horizontal="centerContinuous"/>
    </xf>
    <xf numFmtId="0" fontId="0" fillId="0" borderId="148" xfId="0" applyBorder="1" applyAlignment="1">
      <alignment horizontal="centerContinuous"/>
    </xf>
    <xf numFmtId="0" fontId="40" fillId="0" borderId="148" xfId="0" applyFont="1" applyBorder="1" applyAlignment="1">
      <alignment horizontal="centerContinuous"/>
    </xf>
    <xf numFmtId="0" fontId="40" fillId="0" borderId="149" xfId="0" applyFont="1" applyBorder="1" applyAlignment="1">
      <alignment horizontal="centerContinuous"/>
    </xf>
    <xf numFmtId="49" fontId="43" fillId="2" borderId="146" xfId="0" applyNumberFormat="1" applyFont="1" applyFill="1" applyBorder="1" applyAlignment="1"/>
    <xf numFmtId="10" fontId="0" fillId="2" borderId="146" xfId="0" applyNumberFormat="1" applyFont="1" applyFill="1" applyBorder="1" applyAlignment="1">
      <alignment horizontal="centerContinuous"/>
    </xf>
    <xf numFmtId="0" fontId="0" fillId="2" borderId="146" xfId="0" applyFont="1" applyFill="1" applyBorder="1" applyAlignment="1">
      <alignment horizontal="centerContinuous"/>
    </xf>
    <xf numFmtId="0" fontId="39" fillId="2" borderId="146" xfId="0" applyFont="1" applyFill="1" applyBorder="1" applyAlignment="1">
      <alignment horizontal="centerContinuous"/>
    </xf>
    <xf numFmtId="0" fontId="0" fillId="2" borderId="146" xfId="0" applyFill="1" applyBorder="1" applyAlignment="1">
      <alignment horizontal="centerContinuous"/>
    </xf>
    <xf numFmtId="0" fontId="40" fillId="2" borderId="146" xfId="0" applyFont="1" applyFill="1" applyBorder="1" applyAlignment="1">
      <alignment horizontal="centerContinuous"/>
    </xf>
    <xf numFmtId="0" fontId="2" fillId="2" borderId="31" xfId="1" applyFont="1" applyFill="1" applyBorder="1" applyAlignment="1">
      <alignment horizontal="center" vertical="center" wrapText="1"/>
    </xf>
    <xf numFmtId="3" fontId="59" fillId="5" borderId="66" xfId="2" applyNumberFormat="1" applyFont="1" applyFill="1" applyBorder="1" applyAlignment="1">
      <alignment horizontal="center"/>
    </xf>
    <xf numFmtId="3" fontId="59" fillId="5" borderId="16" xfId="2" applyNumberFormat="1" applyFont="1" applyFill="1" applyBorder="1" applyAlignment="1">
      <alignment horizontal="center"/>
    </xf>
    <xf numFmtId="3" fontId="59" fillId="5" borderId="20" xfId="2" applyNumberFormat="1" applyFont="1" applyFill="1" applyBorder="1" applyAlignment="1">
      <alignment horizontal="center"/>
    </xf>
    <xf numFmtId="3" fontId="59" fillId="5" borderId="62" xfId="2" applyNumberFormat="1" applyFont="1" applyFill="1" applyBorder="1" applyAlignment="1">
      <alignment horizontal="center"/>
    </xf>
    <xf numFmtId="3" fontId="59" fillId="5" borderId="25" xfId="1" applyNumberFormat="1" applyFont="1" applyFill="1" applyBorder="1" applyAlignment="1">
      <alignment horizontal="center"/>
    </xf>
    <xf numFmtId="3" fontId="59" fillId="5" borderId="56" xfId="1" applyNumberFormat="1" applyFont="1" applyFill="1" applyBorder="1" applyAlignment="1">
      <alignment horizontal="center"/>
    </xf>
    <xf numFmtId="3" fontId="59" fillId="5" borderId="15" xfId="1" applyNumberFormat="1" applyFont="1" applyFill="1" applyBorder="1" applyAlignment="1">
      <alignment horizontal="center"/>
    </xf>
    <xf numFmtId="3" fontId="59" fillId="5" borderId="28" xfId="1" applyNumberFormat="1" applyFont="1" applyFill="1" applyBorder="1" applyAlignment="1">
      <alignment horizontal="center"/>
    </xf>
    <xf numFmtId="3" fontId="59" fillId="5" borderId="16" xfId="1" applyNumberFormat="1" applyFont="1" applyFill="1" applyBorder="1" applyAlignment="1">
      <alignment horizontal="center"/>
    </xf>
    <xf numFmtId="3" fontId="59" fillId="5" borderId="20" xfId="1" applyNumberFormat="1" applyFont="1" applyFill="1" applyBorder="1" applyAlignment="1">
      <alignment horizontal="center"/>
    </xf>
    <xf numFmtId="3" fontId="59" fillId="5" borderId="62" xfId="1" applyNumberFormat="1" applyFont="1" applyFill="1" applyBorder="1" applyAlignment="1">
      <alignment horizontal="center"/>
    </xf>
    <xf numFmtId="3" fontId="59" fillId="5" borderId="67" xfId="1" applyNumberFormat="1" applyFont="1" applyFill="1" applyBorder="1" applyAlignment="1">
      <alignment horizontal="center"/>
    </xf>
    <xf numFmtId="3" fontId="59" fillId="4" borderId="66" xfId="2" applyNumberFormat="1" applyFont="1" applyFill="1" applyBorder="1" applyAlignment="1">
      <alignment horizontal="center"/>
    </xf>
    <xf numFmtId="3" fontId="59" fillId="4" borderId="16" xfId="2" applyNumberFormat="1" applyFont="1" applyFill="1" applyBorder="1" applyAlignment="1">
      <alignment horizontal="center"/>
    </xf>
    <xf numFmtId="3" fontId="59" fillId="4" borderId="20" xfId="2" applyNumberFormat="1" applyFont="1" applyFill="1" applyBorder="1" applyAlignment="1">
      <alignment horizontal="center"/>
    </xf>
    <xf numFmtId="3" fontId="59" fillId="4" borderId="62" xfId="2" applyNumberFormat="1" applyFont="1" applyFill="1" applyBorder="1" applyAlignment="1">
      <alignment horizontal="center"/>
    </xf>
    <xf numFmtId="3" fontId="59" fillId="4" borderId="25" xfId="1" applyNumberFormat="1" applyFont="1" applyFill="1" applyBorder="1" applyAlignment="1">
      <alignment horizontal="center"/>
    </xf>
    <xf numFmtId="3" fontId="59" fillId="4" borderId="56" xfId="1" applyNumberFormat="1" applyFont="1" applyFill="1" applyBorder="1" applyAlignment="1">
      <alignment horizontal="center"/>
    </xf>
    <xf numFmtId="3" fontId="59" fillId="4" borderId="15" xfId="1" applyNumberFormat="1" applyFont="1" applyFill="1" applyBorder="1" applyAlignment="1">
      <alignment horizontal="center"/>
    </xf>
    <xf numFmtId="3" fontId="59" fillId="4" borderId="28" xfId="1" applyNumberFormat="1" applyFont="1" applyFill="1" applyBorder="1" applyAlignment="1">
      <alignment horizontal="center"/>
    </xf>
    <xf numFmtId="3" fontId="59" fillId="4" borderId="16" xfId="1" applyNumberFormat="1" applyFont="1" applyFill="1" applyBorder="1" applyAlignment="1">
      <alignment horizontal="center"/>
    </xf>
    <xf numFmtId="3" fontId="59" fillId="4" borderId="20" xfId="1" applyNumberFormat="1" applyFont="1" applyFill="1" applyBorder="1" applyAlignment="1">
      <alignment horizontal="center"/>
    </xf>
    <xf numFmtId="3" fontId="59" fillId="4" borderId="62" xfId="1" applyNumberFormat="1" applyFont="1" applyFill="1" applyBorder="1" applyAlignment="1">
      <alignment horizontal="center"/>
    </xf>
    <xf numFmtId="3" fontId="59" fillId="4" borderId="67" xfId="1" applyNumberFormat="1" applyFont="1" applyFill="1" applyBorder="1" applyAlignment="1">
      <alignment horizontal="center"/>
    </xf>
    <xf numFmtId="3" fontId="54" fillId="4" borderId="66" xfId="2" applyNumberFormat="1" applyFont="1" applyFill="1" applyBorder="1"/>
    <xf numFmtId="3" fontId="54" fillId="4" borderId="16" xfId="2" applyNumberFormat="1" applyFont="1" applyFill="1" applyBorder="1"/>
    <xf numFmtId="3" fontId="54" fillId="4" borderId="20" xfId="2" applyNumberFormat="1" applyFont="1" applyFill="1" applyBorder="1"/>
    <xf numFmtId="3" fontId="54" fillId="4" borderId="62" xfId="2" applyNumberFormat="1" applyFont="1" applyFill="1" applyBorder="1"/>
    <xf numFmtId="3" fontId="0" fillId="2" borderId="20" xfId="3" applyNumberFormat="1" applyFont="1" applyFill="1" applyBorder="1" applyAlignment="1">
      <alignment horizontal="center"/>
    </xf>
    <xf numFmtId="0" fontId="27" fillId="0" borderId="0" xfId="0" applyFont="1" applyBorder="1"/>
    <xf numFmtId="0" fontId="24" fillId="0" borderId="0" xfId="0" applyFont="1" applyBorder="1" applyAlignment="1">
      <alignment horizontal="right" vertical="center"/>
    </xf>
    <xf numFmtId="0" fontId="0" fillId="0" borderId="0" xfId="0" applyBorder="1"/>
    <xf numFmtId="0" fontId="26" fillId="0" borderId="32" xfId="0" applyFont="1" applyFill="1" applyBorder="1" applyAlignment="1">
      <alignment horizontal="centerContinuous" vertical="center"/>
    </xf>
    <xf numFmtId="0" fontId="60" fillId="0" borderId="0" xfId="0" applyFont="1" applyAlignment="1">
      <alignment horizontal="left" vertical="center"/>
    </xf>
    <xf numFmtId="3" fontId="62" fillId="3" borderId="65" xfId="1" applyNumberFormat="1" applyFont="1" applyFill="1" applyBorder="1" applyAlignment="1">
      <alignment horizontal="center" vertical="center" wrapText="1"/>
    </xf>
    <xf numFmtId="3" fontId="62" fillId="3" borderId="51" xfId="1" applyNumberFormat="1" applyFont="1" applyFill="1" applyBorder="1" applyAlignment="1">
      <alignment horizontal="center" vertical="center" wrapText="1"/>
    </xf>
    <xf numFmtId="3" fontId="62" fillId="3" borderId="53" xfId="1" applyNumberFormat="1" applyFont="1" applyFill="1" applyBorder="1" applyAlignment="1">
      <alignment horizontal="center" vertical="center" wrapText="1"/>
    </xf>
    <xf numFmtId="3" fontId="62" fillId="3" borderId="54" xfId="1" applyNumberFormat="1" applyFont="1" applyFill="1" applyBorder="1" applyAlignment="1">
      <alignment horizontal="center" vertical="center" wrapText="1"/>
    </xf>
    <xf numFmtId="3" fontId="62" fillId="3" borderId="52" xfId="1" applyNumberFormat="1" applyFont="1" applyFill="1" applyBorder="1" applyAlignment="1">
      <alignment horizontal="center" vertical="center" wrapText="1"/>
    </xf>
    <xf numFmtId="3" fontId="62" fillId="3" borderId="7" xfId="1" applyNumberFormat="1" applyFont="1" applyFill="1" applyBorder="1" applyAlignment="1">
      <alignment horizontal="center" vertical="center" wrapText="1"/>
    </xf>
    <xf numFmtId="3" fontId="62" fillId="3" borderId="10" xfId="1" applyNumberFormat="1" applyFont="1" applyFill="1" applyBorder="1" applyAlignment="1">
      <alignment horizontal="center" vertical="center" wrapText="1"/>
    </xf>
    <xf numFmtId="3" fontId="2" fillId="3" borderId="66" xfId="2" applyNumberFormat="1" applyFont="1" applyFill="1" applyBorder="1" applyAlignment="1">
      <alignment horizontal="center"/>
    </xf>
    <xf numFmtId="3" fontId="2" fillId="3" borderId="16" xfId="2" applyNumberFormat="1" applyFont="1" applyFill="1" applyBorder="1" applyAlignment="1">
      <alignment horizontal="center"/>
    </xf>
    <xf numFmtId="3" fontId="2" fillId="3" borderId="20" xfId="2" applyNumberFormat="1" applyFont="1" applyFill="1" applyBorder="1" applyAlignment="1">
      <alignment horizontal="center"/>
    </xf>
    <xf numFmtId="3" fontId="2" fillId="3" borderId="62" xfId="2" applyNumberFormat="1" applyFont="1" applyFill="1" applyBorder="1" applyAlignment="1">
      <alignment horizontal="center"/>
    </xf>
    <xf numFmtId="3" fontId="2" fillId="3" borderId="30" xfId="1" applyNumberFormat="1" applyFont="1" applyFill="1" applyBorder="1" applyAlignment="1">
      <alignment horizontal="center"/>
    </xf>
    <xf numFmtId="3" fontId="2" fillId="3" borderId="20" xfId="1" applyNumberFormat="1" applyFont="1" applyFill="1" applyBorder="1" applyAlignment="1">
      <alignment horizontal="center"/>
    </xf>
    <xf numFmtId="3" fontId="2" fillId="3" borderId="28" xfId="1" applyNumberFormat="1" applyFont="1" applyFill="1" applyBorder="1" applyAlignment="1">
      <alignment horizontal="center"/>
    </xf>
    <xf numFmtId="3" fontId="2" fillId="3" borderId="16" xfId="1" applyNumberFormat="1" applyFont="1" applyFill="1" applyBorder="1" applyAlignment="1">
      <alignment horizontal="center"/>
    </xf>
    <xf numFmtId="3" fontId="2" fillId="3" borderId="62" xfId="1" applyNumberFormat="1" applyFont="1" applyFill="1" applyBorder="1" applyAlignment="1">
      <alignment horizontal="center"/>
    </xf>
    <xf numFmtId="3" fontId="2" fillId="3" borderId="67" xfId="1" applyNumberFormat="1" applyFont="1" applyFill="1" applyBorder="1" applyAlignment="1">
      <alignment horizontal="center"/>
    </xf>
    <xf numFmtId="3" fontId="16" fillId="0" borderId="66" xfId="2" applyNumberFormat="1" applyFont="1" applyFill="1" applyBorder="1" applyAlignment="1">
      <alignment horizontal="right"/>
    </xf>
    <xf numFmtId="3" fontId="16" fillId="0" borderId="16" xfId="2" applyNumberFormat="1" applyFont="1" applyFill="1" applyBorder="1" applyAlignment="1">
      <alignment horizontal="right"/>
    </xf>
    <xf numFmtId="3" fontId="16" fillId="0" borderId="20" xfId="2" applyNumberFormat="1" applyFont="1" applyFill="1" applyBorder="1" applyAlignment="1">
      <alignment horizontal="right"/>
    </xf>
    <xf numFmtId="3" fontId="16" fillId="0" borderId="62" xfId="2" applyNumberFormat="1" applyFont="1" applyFill="1" applyBorder="1" applyAlignment="1">
      <alignment horizontal="right"/>
    </xf>
    <xf numFmtId="3" fontId="16" fillId="0" borderId="30" xfId="1" applyNumberFormat="1" applyFont="1" applyFill="1" applyBorder="1" applyAlignment="1">
      <alignment horizontal="right"/>
    </xf>
    <xf numFmtId="3" fontId="16" fillId="0" borderId="20" xfId="1" applyNumberFormat="1" applyFont="1" applyFill="1" applyBorder="1" applyAlignment="1">
      <alignment horizontal="right"/>
    </xf>
    <xf numFmtId="3" fontId="16" fillId="0" borderId="28" xfId="1" applyNumberFormat="1" applyFont="1" applyFill="1" applyBorder="1" applyAlignment="1">
      <alignment horizontal="right"/>
    </xf>
    <xf numFmtId="3" fontId="16" fillId="0" borderId="16" xfId="1" applyNumberFormat="1" applyFont="1" applyFill="1" applyBorder="1" applyAlignment="1">
      <alignment horizontal="right"/>
    </xf>
    <xf numFmtId="3" fontId="16" fillId="0" borderId="62" xfId="1" applyNumberFormat="1" applyFont="1" applyFill="1" applyBorder="1" applyAlignment="1">
      <alignment horizontal="right"/>
    </xf>
    <xf numFmtId="3" fontId="16" fillId="0" borderId="67" xfId="1" applyNumberFormat="1" applyFont="1" applyFill="1" applyBorder="1" applyAlignment="1">
      <alignment horizontal="right"/>
    </xf>
    <xf numFmtId="3" fontId="16" fillId="0" borderId="71" xfId="2" applyNumberFormat="1" applyFont="1" applyFill="1" applyBorder="1" applyAlignment="1">
      <alignment horizontal="right"/>
    </xf>
    <xf numFmtId="3" fontId="16" fillId="0" borderId="37" xfId="2" applyNumberFormat="1" applyFont="1" applyFill="1" applyBorder="1" applyAlignment="1">
      <alignment horizontal="right"/>
    </xf>
    <xf numFmtId="3" fontId="16" fillId="0" borderId="38" xfId="2" applyNumberFormat="1" applyFont="1" applyFill="1" applyBorder="1" applyAlignment="1">
      <alignment horizontal="right"/>
    </xf>
    <xf numFmtId="3" fontId="16" fillId="0" borderId="59" xfId="2" applyNumberFormat="1" applyFont="1" applyFill="1" applyBorder="1" applyAlignment="1">
      <alignment horizontal="right"/>
    </xf>
    <xf numFmtId="3" fontId="16" fillId="0" borderId="58" xfId="1" applyNumberFormat="1" applyFont="1" applyFill="1" applyBorder="1" applyAlignment="1">
      <alignment horizontal="right"/>
    </xf>
    <xf numFmtId="3" fontId="16" fillId="0" borderId="38" xfId="1" applyNumberFormat="1" applyFont="1" applyFill="1" applyBorder="1" applyAlignment="1">
      <alignment horizontal="right"/>
    </xf>
    <xf numFmtId="3" fontId="16" fillId="0" borderId="36" xfId="1" applyNumberFormat="1" applyFont="1" applyFill="1" applyBorder="1" applyAlignment="1">
      <alignment horizontal="right"/>
    </xf>
    <xf numFmtId="3" fontId="16" fillId="0" borderId="37" xfId="1" applyNumberFormat="1" applyFont="1" applyFill="1" applyBorder="1" applyAlignment="1">
      <alignment horizontal="right"/>
    </xf>
    <xf numFmtId="3" fontId="16" fillId="0" borderId="59" xfId="1" applyNumberFormat="1" applyFont="1" applyFill="1" applyBorder="1" applyAlignment="1">
      <alignment horizontal="right"/>
    </xf>
    <xf numFmtId="3" fontId="16" fillId="0" borderId="72" xfId="1" applyNumberFormat="1" applyFont="1" applyFill="1" applyBorder="1" applyAlignment="1">
      <alignment horizontal="right"/>
    </xf>
    <xf numFmtId="3" fontId="2" fillId="3" borderId="65" xfId="2" applyNumberFormat="1" applyFont="1" applyFill="1" applyBorder="1" applyAlignment="1">
      <alignment horizontal="center"/>
    </xf>
    <xf numFmtId="3" fontId="2" fillId="3" borderId="51" xfId="2" applyNumberFormat="1" applyFont="1" applyFill="1" applyBorder="1" applyAlignment="1">
      <alignment horizontal="center"/>
    </xf>
    <xf numFmtId="3" fontId="2" fillId="3" borderId="53" xfId="2" applyNumberFormat="1" applyFont="1" applyFill="1" applyBorder="1" applyAlignment="1">
      <alignment horizontal="center"/>
    </xf>
    <xf numFmtId="3" fontId="2" fillId="3" borderId="54" xfId="2" applyNumberFormat="1" applyFont="1" applyFill="1" applyBorder="1" applyAlignment="1">
      <alignment horizontal="center"/>
    </xf>
    <xf numFmtId="3" fontId="2" fillId="3" borderId="52" xfId="1" applyNumberFormat="1" applyFont="1" applyFill="1" applyBorder="1" applyAlignment="1">
      <alignment horizontal="center"/>
    </xf>
    <xf numFmtId="3" fontId="2" fillId="3" borderId="53" xfId="1" applyNumberFormat="1" applyFont="1" applyFill="1" applyBorder="1" applyAlignment="1">
      <alignment horizontal="center"/>
    </xf>
    <xf numFmtId="3" fontId="2" fillId="3" borderId="7" xfId="1" applyNumberFormat="1" applyFont="1" applyFill="1" applyBorder="1" applyAlignment="1">
      <alignment horizontal="center"/>
    </xf>
    <xf numFmtId="3" fontId="2" fillId="3" borderId="51" xfId="1" applyNumberFormat="1" applyFont="1" applyFill="1" applyBorder="1" applyAlignment="1">
      <alignment horizontal="center"/>
    </xf>
    <xf numFmtId="3" fontId="2" fillId="3" borderId="54" xfId="1" applyNumberFormat="1" applyFont="1" applyFill="1" applyBorder="1" applyAlignment="1">
      <alignment horizontal="center"/>
    </xf>
    <xf numFmtId="3" fontId="2" fillId="3" borderId="10" xfId="1" applyNumberFormat="1" applyFont="1" applyFill="1" applyBorder="1" applyAlignment="1">
      <alignment horizontal="center"/>
    </xf>
    <xf numFmtId="3" fontId="1" fillId="0" borderId="66" xfId="2" applyNumberFormat="1" applyFont="1" applyFill="1" applyBorder="1" applyAlignment="1">
      <alignment horizontal="center"/>
    </xf>
    <xf numFmtId="3" fontId="1" fillId="0" borderId="16" xfId="2" applyNumberFormat="1" applyFont="1" applyFill="1" applyBorder="1" applyAlignment="1">
      <alignment horizontal="center"/>
    </xf>
    <xf numFmtId="3" fontId="1" fillId="0" borderId="20" xfId="2" applyNumberFormat="1" applyFont="1" applyFill="1" applyBorder="1" applyAlignment="1">
      <alignment horizontal="center"/>
    </xf>
    <xf numFmtId="3" fontId="1" fillId="0" borderId="62" xfId="2" applyNumberFormat="1" applyFont="1" applyFill="1" applyBorder="1" applyAlignment="1">
      <alignment horizontal="center"/>
    </xf>
    <xf numFmtId="3" fontId="1" fillId="0" borderId="25" xfId="1" applyNumberFormat="1" applyBorder="1" applyAlignment="1">
      <alignment horizontal="center"/>
    </xf>
    <xf numFmtId="3" fontId="1" fillId="0" borderId="56" xfId="1" applyNumberFormat="1" applyBorder="1" applyAlignment="1">
      <alignment horizontal="center"/>
    </xf>
    <xf numFmtId="3" fontId="1" fillId="0" borderId="15" xfId="1" applyNumberFormat="1" applyBorder="1" applyAlignment="1">
      <alignment horizontal="center"/>
    </xf>
    <xf numFmtId="3" fontId="1" fillId="0" borderId="28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3" fontId="1" fillId="0" borderId="20" xfId="1" applyNumberFormat="1" applyBorder="1" applyAlignment="1">
      <alignment horizontal="center"/>
    </xf>
    <xf numFmtId="3" fontId="1" fillId="0" borderId="62" xfId="1" applyNumberFormat="1" applyBorder="1" applyAlignment="1">
      <alignment horizontal="center"/>
    </xf>
    <xf numFmtId="3" fontId="1" fillId="0" borderId="67" xfId="1" applyNumberFormat="1" applyBorder="1" applyAlignment="1">
      <alignment horizontal="center"/>
    </xf>
    <xf numFmtId="3" fontId="17" fillId="0" borderId="66" xfId="2" applyNumberFormat="1" applyFont="1" applyFill="1" applyBorder="1" applyAlignment="1">
      <alignment horizontal="right"/>
    </xf>
    <xf numFmtId="3" fontId="17" fillId="0" borderId="16" xfId="2" applyNumberFormat="1" applyFont="1" applyFill="1" applyBorder="1" applyAlignment="1">
      <alignment horizontal="right"/>
    </xf>
    <xf numFmtId="3" fontId="17" fillId="0" borderId="20" xfId="2" applyNumberFormat="1" applyFont="1" applyFill="1" applyBorder="1" applyAlignment="1">
      <alignment horizontal="right"/>
    </xf>
    <xf numFmtId="3" fontId="17" fillId="0" borderId="62" xfId="2" applyNumberFormat="1" applyFont="1" applyFill="1" applyBorder="1" applyAlignment="1">
      <alignment horizontal="right"/>
    </xf>
    <xf numFmtId="3" fontId="17" fillId="0" borderId="66" xfId="2" applyNumberFormat="1" applyFont="1" applyBorder="1" applyAlignment="1">
      <alignment horizontal="right"/>
    </xf>
    <xf numFmtId="3" fontId="17" fillId="0" borderId="16" xfId="2" applyNumberFormat="1" applyFont="1" applyBorder="1" applyAlignment="1">
      <alignment horizontal="right"/>
    </xf>
    <xf numFmtId="3" fontId="17" fillId="0" borderId="20" xfId="2" applyNumberFormat="1" applyFont="1" applyBorder="1" applyAlignment="1">
      <alignment horizontal="right"/>
    </xf>
    <xf numFmtId="3" fontId="17" fillId="0" borderId="62" xfId="2" applyNumberFormat="1" applyFont="1" applyBorder="1" applyAlignment="1">
      <alignment horizontal="right"/>
    </xf>
    <xf numFmtId="3" fontId="16" fillId="0" borderId="30" xfId="1" applyNumberFormat="1" applyFont="1" applyBorder="1" applyAlignment="1">
      <alignment horizontal="right"/>
    </xf>
    <xf numFmtId="3" fontId="16" fillId="0" borderId="20" xfId="1" applyNumberFormat="1" applyFont="1" applyBorder="1" applyAlignment="1">
      <alignment horizontal="right"/>
    </xf>
    <xf numFmtId="3" fontId="16" fillId="0" borderId="28" xfId="1" applyNumberFormat="1" applyFont="1" applyBorder="1" applyAlignment="1">
      <alignment horizontal="right"/>
    </xf>
    <xf numFmtId="3" fontId="16" fillId="0" borderId="16" xfId="1" applyNumberFormat="1" applyFont="1" applyBorder="1" applyAlignment="1">
      <alignment horizontal="right"/>
    </xf>
    <xf numFmtId="3" fontId="16" fillId="0" borderId="62" xfId="1" applyNumberFormat="1" applyFont="1" applyBorder="1" applyAlignment="1">
      <alignment horizontal="right"/>
    </xf>
    <xf numFmtId="3" fontId="16" fillId="0" borderId="67" xfId="1" applyNumberFormat="1" applyFont="1" applyBorder="1" applyAlignment="1">
      <alignment horizontal="right"/>
    </xf>
    <xf numFmtId="3" fontId="1" fillId="4" borderId="66" xfId="2" applyNumberFormat="1" applyFont="1" applyFill="1" applyBorder="1" applyAlignment="1">
      <alignment horizontal="center"/>
    </xf>
    <xf numFmtId="3" fontId="1" fillId="4" borderId="16" xfId="2" applyNumberFormat="1" applyFont="1" applyFill="1" applyBorder="1" applyAlignment="1">
      <alignment horizontal="center"/>
    </xf>
    <xf numFmtId="3" fontId="1" fillId="4" borderId="20" xfId="2" applyNumberFormat="1" applyFont="1" applyFill="1" applyBorder="1" applyAlignment="1">
      <alignment horizontal="center"/>
    </xf>
    <xf numFmtId="3" fontId="1" fillId="4" borderId="62" xfId="2" applyNumberFormat="1" applyFont="1" applyFill="1" applyBorder="1" applyAlignment="1">
      <alignment horizontal="center"/>
    </xf>
    <xf numFmtId="3" fontId="1" fillId="4" borderId="30" xfId="1" applyNumberFormat="1" applyFill="1" applyBorder="1" applyAlignment="1">
      <alignment horizontal="center"/>
    </xf>
    <xf numFmtId="3" fontId="1" fillId="4" borderId="20" xfId="1" applyNumberFormat="1" applyFill="1" applyBorder="1" applyAlignment="1">
      <alignment horizontal="center"/>
    </xf>
    <xf numFmtId="3" fontId="1" fillId="4" borderId="28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62" xfId="1" applyNumberFormat="1" applyFill="1" applyBorder="1" applyAlignment="1">
      <alignment horizontal="center"/>
    </xf>
    <xf numFmtId="3" fontId="1" fillId="4" borderId="67" xfId="1" applyNumberFormat="1" applyFill="1" applyBorder="1" applyAlignment="1">
      <alignment horizontal="center"/>
    </xf>
    <xf numFmtId="3" fontId="17" fillId="4" borderId="66" xfId="2" applyNumberFormat="1" applyFont="1" applyFill="1" applyBorder="1" applyAlignment="1">
      <alignment horizontal="right"/>
    </xf>
    <xf numFmtId="3" fontId="17" fillId="4" borderId="16" xfId="2" applyNumberFormat="1" applyFont="1" applyFill="1" applyBorder="1" applyAlignment="1">
      <alignment horizontal="right"/>
    </xf>
    <xf numFmtId="3" fontId="17" fillId="4" borderId="20" xfId="2" applyNumberFormat="1" applyFont="1" applyFill="1" applyBorder="1" applyAlignment="1">
      <alignment horizontal="right"/>
    </xf>
    <xf numFmtId="3" fontId="17" fillId="4" borderId="62" xfId="2" applyNumberFormat="1" applyFont="1" applyFill="1" applyBorder="1" applyAlignment="1">
      <alignment horizontal="right"/>
    </xf>
    <xf numFmtId="3" fontId="16" fillId="4" borderId="30" xfId="1" applyNumberFormat="1" applyFont="1" applyFill="1" applyBorder="1"/>
    <xf numFmtId="3" fontId="16" fillId="4" borderId="20" xfId="1" applyNumberFormat="1" applyFont="1" applyFill="1" applyBorder="1"/>
    <xf numFmtId="3" fontId="16" fillId="4" borderId="28" xfId="1" applyNumberFormat="1" applyFont="1" applyFill="1" applyBorder="1"/>
    <xf numFmtId="3" fontId="16" fillId="4" borderId="16" xfId="1" applyNumberFormat="1" applyFont="1" applyFill="1" applyBorder="1"/>
    <xf numFmtId="3" fontId="16" fillId="4" borderId="62" xfId="1" applyNumberFormat="1" applyFont="1" applyFill="1" applyBorder="1"/>
    <xf numFmtId="3" fontId="16" fillId="4" borderId="67" xfId="1" applyNumberFormat="1" applyFont="1" applyFill="1" applyBorder="1"/>
    <xf numFmtId="3" fontId="17" fillId="4" borderId="71" xfId="2" applyNumberFormat="1" applyFont="1" applyFill="1" applyBorder="1" applyAlignment="1">
      <alignment horizontal="right"/>
    </xf>
    <xf numFmtId="3" fontId="17" fillId="4" borderId="37" xfId="2" applyNumberFormat="1" applyFont="1" applyFill="1" applyBorder="1" applyAlignment="1">
      <alignment horizontal="right"/>
    </xf>
    <xf numFmtId="3" fontId="17" fillId="4" borderId="38" xfId="2" applyNumberFormat="1" applyFont="1" applyFill="1" applyBorder="1" applyAlignment="1">
      <alignment horizontal="right"/>
    </xf>
    <xf numFmtId="3" fontId="17" fillId="4" borderId="59" xfId="2" applyNumberFormat="1" applyFont="1" applyFill="1" applyBorder="1" applyAlignment="1">
      <alignment horizontal="right"/>
    </xf>
    <xf numFmtId="3" fontId="16" fillId="4" borderId="37" xfId="1" applyNumberFormat="1" applyFont="1" applyFill="1" applyBorder="1"/>
    <xf numFmtId="3" fontId="16" fillId="4" borderId="38" xfId="1" applyNumberFormat="1" applyFont="1" applyFill="1" applyBorder="1"/>
    <xf numFmtId="3" fontId="16" fillId="4" borderId="59" xfId="1" applyNumberFormat="1" applyFont="1" applyFill="1" applyBorder="1"/>
    <xf numFmtId="3" fontId="16" fillId="4" borderId="72" xfId="1" applyNumberFormat="1" applyFont="1" applyFill="1" applyBorder="1"/>
    <xf numFmtId="3" fontId="2" fillId="3" borderId="75" xfId="2" applyNumberFormat="1" applyFont="1" applyFill="1" applyBorder="1" applyAlignment="1">
      <alignment horizontal="center"/>
    </xf>
    <xf numFmtId="3" fontId="2" fillId="3" borderId="55" xfId="2" applyNumberFormat="1" applyFont="1" applyFill="1" applyBorder="1" applyAlignment="1">
      <alignment horizontal="center"/>
    </xf>
    <xf numFmtId="3" fontId="2" fillId="3" borderId="56" xfId="2" applyNumberFormat="1" applyFont="1" applyFill="1" applyBorder="1" applyAlignment="1">
      <alignment horizontal="center"/>
    </xf>
    <xf numFmtId="3" fontId="2" fillId="3" borderId="57" xfId="2" applyNumberFormat="1" applyFont="1" applyFill="1" applyBorder="1" applyAlignment="1">
      <alignment horizontal="center"/>
    </xf>
    <xf numFmtId="3" fontId="2" fillId="3" borderId="55" xfId="1" applyNumberFormat="1" applyFont="1" applyFill="1" applyBorder="1" applyAlignment="1">
      <alignment horizontal="center"/>
    </xf>
    <xf numFmtId="3" fontId="2" fillId="3" borderId="56" xfId="1" applyNumberFormat="1" applyFont="1" applyFill="1" applyBorder="1" applyAlignment="1">
      <alignment horizontal="center"/>
    </xf>
    <xf numFmtId="3" fontId="2" fillId="3" borderId="57" xfId="1" applyNumberFormat="1" applyFont="1" applyFill="1" applyBorder="1" applyAlignment="1">
      <alignment horizontal="center"/>
    </xf>
    <xf numFmtId="3" fontId="2" fillId="3" borderId="26" xfId="1" applyNumberFormat="1" applyFont="1" applyFill="1" applyBorder="1" applyAlignment="1">
      <alignment horizontal="center"/>
    </xf>
    <xf numFmtId="3" fontId="16" fillId="0" borderId="58" xfId="1" applyNumberFormat="1" applyFont="1" applyBorder="1" applyAlignment="1">
      <alignment horizontal="right"/>
    </xf>
    <xf numFmtId="3" fontId="16" fillId="0" borderId="38" xfId="1" applyNumberFormat="1" applyFont="1" applyBorder="1" applyAlignment="1">
      <alignment horizontal="right"/>
    </xf>
    <xf numFmtId="3" fontId="16" fillId="0" borderId="36" xfId="1" applyNumberFormat="1" applyFont="1" applyBorder="1" applyAlignment="1">
      <alignment horizontal="right"/>
    </xf>
    <xf numFmtId="3" fontId="16" fillId="0" borderId="37" xfId="1" applyNumberFormat="1" applyFont="1" applyBorder="1" applyAlignment="1">
      <alignment horizontal="right"/>
    </xf>
    <xf numFmtId="3" fontId="16" fillId="0" borderId="59" xfId="1" applyNumberFormat="1" applyFont="1" applyBorder="1" applyAlignment="1">
      <alignment horizontal="right"/>
    </xf>
    <xf numFmtId="3" fontId="16" fillId="0" borderId="72" xfId="1" applyNumberFormat="1" applyFont="1" applyBorder="1" applyAlignment="1">
      <alignment horizontal="right"/>
    </xf>
    <xf numFmtId="0" fontId="63" fillId="0" borderId="0" xfId="6"/>
    <xf numFmtId="0" fontId="64" fillId="0" borderId="0" xfId="0" applyFont="1" applyAlignment="1">
      <alignment vertical="center"/>
    </xf>
    <xf numFmtId="3" fontId="29" fillId="0" borderId="65" xfId="0" applyNumberFormat="1" applyFont="1" applyFill="1" applyBorder="1" applyAlignment="1">
      <alignment horizontal="center" vertical="center"/>
    </xf>
    <xf numFmtId="0" fontId="26" fillId="2" borderId="20" xfId="4" applyFont="1" applyFill="1" applyBorder="1" applyAlignment="1">
      <alignment horizontal="center" vertical="center" wrapText="1"/>
    </xf>
    <xf numFmtId="3" fontId="51" fillId="3" borderId="8" xfId="1" applyNumberFormat="1" applyFont="1" applyFill="1" applyBorder="1" applyAlignment="1">
      <alignment horizontal="center" vertical="center" wrapText="1"/>
    </xf>
    <xf numFmtId="3" fontId="10" fillId="3" borderId="69" xfId="2" applyNumberFormat="1" applyFont="1" applyFill="1" applyBorder="1" applyAlignment="1">
      <alignment horizontal="center"/>
    </xf>
    <xf numFmtId="3" fontId="54" fillId="0" borderId="69" xfId="2" applyNumberFormat="1" applyFont="1" applyFill="1" applyBorder="1" applyAlignment="1">
      <alignment horizontal="right"/>
    </xf>
    <xf numFmtId="3" fontId="54" fillId="0" borderId="70" xfId="2" applyNumberFormat="1" applyFont="1" applyFill="1" applyBorder="1" applyAlignment="1">
      <alignment horizontal="right"/>
    </xf>
    <xf numFmtId="3" fontId="51" fillId="3" borderId="10" xfId="1" applyNumberFormat="1" applyFont="1" applyFill="1" applyBorder="1" applyAlignment="1">
      <alignment horizontal="center" vertical="center" wrapText="1"/>
    </xf>
    <xf numFmtId="3" fontId="10" fillId="3" borderId="67" xfId="2" applyNumberFormat="1" applyFont="1" applyFill="1" applyBorder="1" applyAlignment="1">
      <alignment horizontal="center"/>
    </xf>
    <xf numFmtId="3" fontId="54" fillId="0" borderId="67" xfId="2" applyNumberFormat="1" applyFont="1" applyFill="1" applyBorder="1" applyAlignment="1">
      <alignment horizontal="right"/>
    </xf>
    <xf numFmtId="3" fontId="54" fillId="0" borderId="72" xfId="2" applyNumberFormat="1" applyFont="1" applyFill="1" applyBorder="1" applyAlignment="1">
      <alignment horizontal="right"/>
    </xf>
    <xf numFmtId="0" fontId="11" fillId="0" borderId="11" xfId="1" applyFont="1" applyBorder="1" applyAlignment="1">
      <alignment horizontal="center" vertical="center" wrapText="1"/>
    </xf>
    <xf numFmtId="0" fontId="11" fillId="0" borderId="151" xfId="1" applyFont="1" applyBorder="1" applyAlignment="1">
      <alignment horizontal="center" vertical="center" wrapText="1"/>
    </xf>
    <xf numFmtId="0" fontId="11" fillId="0" borderId="61" xfId="1" applyFont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/>
    </xf>
    <xf numFmtId="3" fontId="51" fillId="3" borderId="51" xfId="1" applyNumberFormat="1" applyFont="1" applyFill="1" applyBorder="1" applyAlignment="1">
      <alignment horizontal="center" vertical="center" wrapText="1"/>
    </xf>
    <xf numFmtId="3" fontId="51" fillId="3" borderId="53" xfId="1" applyNumberFormat="1" applyFont="1" applyFill="1" applyBorder="1" applyAlignment="1">
      <alignment horizontal="center" vertical="center" wrapText="1"/>
    </xf>
    <xf numFmtId="3" fontId="51" fillId="3" borderId="54" xfId="1" applyNumberFormat="1" applyFont="1" applyFill="1" applyBorder="1" applyAlignment="1">
      <alignment horizontal="center" vertical="center" wrapText="1"/>
    </xf>
    <xf numFmtId="3" fontId="10" fillId="3" borderId="16" xfId="2" applyNumberFormat="1" applyFont="1" applyFill="1" applyBorder="1" applyAlignment="1">
      <alignment horizontal="center"/>
    </xf>
    <xf numFmtId="3" fontId="10" fillId="3" borderId="62" xfId="2" applyNumberFormat="1" applyFont="1" applyFill="1" applyBorder="1" applyAlignment="1">
      <alignment horizontal="center"/>
    </xf>
    <xf numFmtId="3" fontId="51" fillId="3" borderId="7" xfId="1" applyNumberFormat="1" applyFont="1" applyFill="1" applyBorder="1" applyAlignment="1">
      <alignment horizontal="center" vertical="center" wrapText="1"/>
    </xf>
    <xf numFmtId="3" fontId="10" fillId="3" borderId="28" xfId="2" applyNumberFormat="1" applyFont="1" applyFill="1" applyBorder="1" applyAlignment="1">
      <alignment horizontal="center"/>
    </xf>
    <xf numFmtId="3" fontId="54" fillId="0" borderId="28" xfId="2" applyNumberFormat="1" applyFont="1" applyFill="1" applyBorder="1" applyAlignment="1">
      <alignment horizontal="right"/>
    </xf>
    <xf numFmtId="3" fontId="54" fillId="0" borderId="36" xfId="2" applyNumberFormat="1" applyFont="1" applyFill="1" applyBorder="1" applyAlignment="1">
      <alignment horizontal="right"/>
    </xf>
    <xf numFmtId="0" fontId="2" fillId="0" borderId="6" xfId="1" applyFont="1" applyBorder="1" applyAlignment="1">
      <alignment horizontal="center" vertical="center" wrapText="1"/>
    </xf>
    <xf numFmtId="0" fontId="2" fillId="0" borderId="151" xfId="1" applyFont="1" applyBorder="1" applyAlignment="1">
      <alignment horizontal="center" vertical="center" wrapText="1"/>
    </xf>
    <xf numFmtId="0" fontId="2" fillId="0" borderId="152" xfId="1" applyFont="1" applyBorder="1" applyAlignment="1">
      <alignment horizontal="center" vertical="center" wrapText="1"/>
    </xf>
    <xf numFmtId="3" fontId="10" fillId="3" borderId="25" xfId="1" applyNumberFormat="1" applyFont="1" applyFill="1" applyBorder="1" applyAlignment="1">
      <alignment horizontal="center"/>
    </xf>
    <xf numFmtId="3" fontId="10" fillId="3" borderId="1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1" xfId="1" applyFont="1" applyBorder="1" applyAlignment="1">
      <alignment horizontal="center" vertical="center" wrapText="1"/>
    </xf>
    <xf numFmtId="3" fontId="54" fillId="4" borderId="37" xfId="1" applyNumberFormat="1" applyFont="1" applyFill="1" applyBorder="1"/>
    <xf numFmtId="3" fontId="54" fillId="4" borderId="38" xfId="1" applyNumberFormat="1" applyFont="1" applyFill="1" applyBorder="1"/>
    <xf numFmtId="3" fontId="54" fillId="4" borderId="59" xfId="1" applyNumberFormat="1" applyFont="1" applyFill="1" applyBorder="1"/>
    <xf numFmtId="3" fontId="54" fillId="4" borderId="71" xfId="2" applyNumberFormat="1" applyFont="1" applyFill="1" applyBorder="1"/>
    <xf numFmtId="3" fontId="14" fillId="3" borderId="8" xfId="3" applyNumberFormat="1" applyFont="1" applyFill="1" applyBorder="1" applyAlignment="1">
      <alignment horizontal="center"/>
    </xf>
    <xf numFmtId="3" fontId="22" fillId="2" borderId="69" xfId="3" applyNumberFormat="1" applyFont="1" applyFill="1" applyBorder="1" applyAlignment="1">
      <alignment horizontal="center"/>
    </xf>
    <xf numFmtId="3" fontId="15" fillId="2" borderId="69" xfId="3" applyNumberFormat="1" applyFont="1" applyFill="1" applyBorder="1"/>
    <xf numFmtId="3" fontId="15" fillId="2" borderId="108" xfId="3" applyNumberFormat="1" applyFont="1" applyFill="1" applyBorder="1"/>
    <xf numFmtId="3" fontId="2" fillId="3" borderId="67" xfId="3" applyNumberFormat="1" applyFont="1" applyFill="1" applyBorder="1" applyAlignment="1">
      <alignment horizontal="center"/>
    </xf>
    <xf numFmtId="0" fontId="21" fillId="2" borderId="19" xfId="2" applyNumberFormat="1" applyFont="1" applyFill="1" applyBorder="1" applyAlignment="1">
      <alignment horizontal="center" vertical="center" wrapText="1"/>
    </xf>
    <xf numFmtId="0" fontId="21" fillId="2" borderId="31" xfId="2" applyNumberFormat="1" applyFont="1" applyFill="1" applyBorder="1" applyAlignment="1">
      <alignment horizontal="center" vertical="center" wrapText="1"/>
    </xf>
    <xf numFmtId="49" fontId="21" fillId="2" borderId="14" xfId="2" applyNumberFormat="1" applyFont="1" applyFill="1" applyBorder="1" applyAlignment="1">
      <alignment horizontal="center" vertical="center" wrapText="1"/>
    </xf>
    <xf numFmtId="49" fontId="21" fillId="2" borderId="31" xfId="2" applyNumberFormat="1" applyFont="1" applyFill="1" applyBorder="1" applyAlignment="1">
      <alignment horizontal="center" vertical="center" wrapText="1"/>
    </xf>
    <xf numFmtId="49" fontId="21" fillId="2" borderId="32" xfId="2" applyNumberFormat="1" applyFont="1" applyFill="1" applyBorder="1" applyAlignment="1">
      <alignment horizontal="center" vertical="center" wrapText="1"/>
    </xf>
    <xf numFmtId="3" fontId="2" fillId="3" borderId="51" xfId="3" applyNumberFormat="1" applyFont="1" applyFill="1" applyBorder="1" applyAlignment="1">
      <alignment horizontal="center"/>
    </xf>
    <xf numFmtId="3" fontId="1" fillId="2" borderId="16" xfId="3" applyNumberFormat="1" applyFont="1" applyFill="1" applyBorder="1" applyAlignment="1">
      <alignment horizontal="center"/>
    </xf>
    <xf numFmtId="3" fontId="16" fillId="2" borderId="16" xfId="3" applyNumberFormat="1" applyFont="1" applyFill="1" applyBorder="1"/>
    <xf numFmtId="3" fontId="16" fillId="2" borderId="37" xfId="3" applyNumberFormat="1" applyFont="1" applyFill="1" applyBorder="1"/>
    <xf numFmtId="3" fontId="15" fillId="2" borderId="70" xfId="3" applyNumberFormat="1" applyFont="1" applyFill="1" applyBorder="1"/>
    <xf numFmtId="3" fontId="2" fillId="3" borderId="26" xfId="3" applyNumberFormat="1" applyFont="1" applyFill="1" applyBorder="1" applyAlignment="1">
      <alignment horizontal="center"/>
    </xf>
    <xf numFmtId="3" fontId="16" fillId="2" borderId="64" xfId="3" applyNumberFormat="1" applyFont="1" applyFill="1" applyBorder="1"/>
    <xf numFmtId="3" fontId="59" fillId="5" borderId="30" xfId="2" applyNumberFormat="1" applyFont="1" applyFill="1" applyBorder="1" applyAlignment="1">
      <alignment horizontal="center"/>
    </xf>
    <xf numFmtId="3" fontId="54" fillId="5" borderId="30" xfId="2" applyNumberFormat="1" applyFont="1" applyFill="1" applyBorder="1"/>
    <xf numFmtId="3" fontId="59" fillId="4" borderId="30" xfId="2" applyNumberFormat="1" applyFont="1" applyFill="1" applyBorder="1" applyAlignment="1">
      <alignment horizontal="center"/>
    </xf>
    <xf numFmtId="3" fontId="54" fillId="4" borderId="30" xfId="2" applyNumberFormat="1" applyFont="1" applyFill="1" applyBorder="1"/>
    <xf numFmtId="3" fontId="54" fillId="0" borderId="108" xfId="2" applyNumberFormat="1" applyFont="1" applyFill="1" applyBorder="1" applyAlignment="1">
      <alignment horizontal="right"/>
    </xf>
    <xf numFmtId="0" fontId="25" fillId="0" borderId="67" xfId="0" applyFont="1" applyBorder="1" applyAlignment="1">
      <alignment horizontal="centerContinuous" vertical="center"/>
    </xf>
    <xf numFmtId="0" fontId="26" fillId="0" borderId="72" xfId="0" applyFont="1" applyBorder="1" applyAlignment="1">
      <alignment horizontal="centerContinuous" vertical="center"/>
    </xf>
    <xf numFmtId="3" fontId="37" fillId="0" borderId="37" xfId="0" applyNumberFormat="1" applyFont="1" applyFill="1" applyBorder="1" applyAlignment="1">
      <alignment horizontal="right" vertical="center"/>
    </xf>
    <xf numFmtId="3" fontId="31" fillId="0" borderId="38" xfId="4" applyNumberFormat="1" applyFont="1" applyFill="1" applyBorder="1" applyAlignment="1">
      <alignment horizontal="right" vertical="center"/>
    </xf>
    <xf numFmtId="166" fontId="31" fillId="0" borderId="58" xfId="4" applyNumberFormat="1" applyFont="1" applyBorder="1" applyAlignment="1"/>
    <xf numFmtId="0" fontId="33" fillId="0" borderId="0" xfId="4" applyAlignment="1"/>
    <xf numFmtId="0" fontId="34" fillId="0" borderId="0" xfId="4" applyFont="1" applyAlignment="1">
      <alignment horizontal="left" vertical="center"/>
    </xf>
    <xf numFmtId="0" fontId="33" fillId="0" borderId="0" xfId="4" applyBorder="1" applyAlignment="1"/>
    <xf numFmtId="0" fontId="24" fillId="0" borderId="0" xfId="4" applyFont="1" applyAlignment="1">
      <alignment horizontal="right" vertical="center"/>
    </xf>
    <xf numFmtId="0" fontId="67" fillId="0" borderId="38" xfId="4" applyFont="1" applyBorder="1" applyAlignment="1">
      <alignment horizontal="center" vertical="center"/>
    </xf>
    <xf numFmtId="0" fontId="67" fillId="0" borderId="59" xfId="4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68" fillId="0" borderId="0" xfId="0" applyFont="1"/>
    <xf numFmtId="3" fontId="0" fillId="0" borderId="0" xfId="0" applyNumberFormat="1"/>
    <xf numFmtId="3" fontId="31" fillId="0" borderId="38" xfId="0" applyNumberFormat="1" applyFont="1" applyBorder="1" applyAlignment="1">
      <alignment horizontal="right" vertical="center"/>
    </xf>
    <xf numFmtId="3" fontId="31" fillId="0" borderId="59" xfId="0" applyNumberFormat="1" applyFont="1" applyBorder="1" applyAlignment="1">
      <alignment horizontal="right" vertical="center"/>
    </xf>
    <xf numFmtId="0" fontId="31" fillId="0" borderId="70" xfId="0" applyFont="1" applyBorder="1" applyAlignment="1">
      <alignment horizontal="right" vertical="center"/>
    </xf>
    <xf numFmtId="0" fontId="26" fillId="0" borderId="71" xfId="0" applyFont="1" applyBorder="1" applyAlignment="1">
      <alignment horizontal="center" vertical="center"/>
    </xf>
    <xf numFmtId="3" fontId="31" fillId="0" borderId="71" xfId="0" applyNumberFormat="1" applyFont="1" applyBorder="1" applyAlignment="1">
      <alignment horizontal="right" vertical="center"/>
    </xf>
    <xf numFmtId="3" fontId="10" fillId="3" borderId="27" xfId="2" applyNumberFormat="1" applyFont="1" applyFill="1" applyBorder="1" applyAlignment="1">
      <alignment horizontal="center"/>
    </xf>
    <xf numFmtId="3" fontId="10" fillId="3" borderId="8" xfId="2" applyNumberFormat="1" applyFont="1" applyFill="1" applyBorder="1" applyAlignment="1">
      <alignment horizontal="center"/>
    </xf>
    <xf numFmtId="3" fontId="59" fillId="5" borderId="69" xfId="2" applyNumberFormat="1" applyFont="1" applyFill="1" applyBorder="1" applyAlignment="1">
      <alignment horizontal="center"/>
    </xf>
    <xf numFmtId="3" fontId="54" fillId="5" borderId="69" xfId="2" applyNumberFormat="1" applyFont="1" applyFill="1" applyBorder="1"/>
    <xf numFmtId="3" fontId="59" fillId="4" borderId="69" xfId="2" applyNumberFormat="1" applyFont="1" applyFill="1" applyBorder="1" applyAlignment="1">
      <alignment horizontal="center"/>
    </xf>
    <xf numFmtId="3" fontId="54" fillId="4" borderId="69" xfId="2" applyNumberFormat="1" applyFont="1" applyFill="1" applyBorder="1"/>
    <xf numFmtId="3" fontId="54" fillId="4" borderId="70" xfId="2" applyNumberFormat="1" applyFont="1" applyFill="1" applyBorder="1"/>
    <xf numFmtId="3" fontId="51" fillId="3" borderId="52" xfId="1" applyNumberFormat="1" applyFont="1" applyFill="1" applyBorder="1" applyAlignment="1">
      <alignment horizontal="center" vertical="center" wrapText="1"/>
    </xf>
    <xf numFmtId="3" fontId="10" fillId="3" borderId="30" xfId="2" applyNumberFormat="1" applyFont="1" applyFill="1" applyBorder="1" applyAlignment="1">
      <alignment horizontal="center"/>
    </xf>
    <xf numFmtId="3" fontId="54" fillId="0" borderId="30" xfId="2" applyNumberFormat="1" applyFont="1" applyFill="1" applyBorder="1" applyAlignment="1">
      <alignment horizontal="right"/>
    </xf>
    <xf numFmtId="3" fontId="54" fillId="0" borderId="58" xfId="2" applyNumberFormat="1" applyFont="1" applyFill="1" applyBorder="1" applyAlignment="1">
      <alignment horizontal="right"/>
    </xf>
    <xf numFmtId="3" fontId="10" fillId="3" borderId="25" xfId="2" applyNumberFormat="1" applyFont="1" applyFill="1" applyBorder="1" applyAlignment="1">
      <alignment horizontal="center"/>
    </xf>
    <xf numFmtId="3" fontId="51" fillId="3" borderId="55" xfId="1" applyNumberFormat="1" applyFont="1" applyFill="1" applyBorder="1" applyAlignment="1">
      <alignment horizontal="center" vertical="center" wrapText="1"/>
    </xf>
    <xf numFmtId="3" fontId="51" fillId="3" borderId="56" xfId="1" applyNumberFormat="1" applyFont="1" applyFill="1" applyBorder="1" applyAlignment="1">
      <alignment horizontal="center" vertical="center" wrapText="1"/>
    </xf>
    <xf numFmtId="3" fontId="51" fillId="3" borderId="57" xfId="1" applyNumberFormat="1" applyFont="1" applyFill="1" applyBorder="1" applyAlignment="1">
      <alignment horizontal="center" vertical="center" wrapText="1"/>
    </xf>
    <xf numFmtId="3" fontId="54" fillId="4" borderId="19" xfId="2" applyNumberFormat="1" applyFont="1" applyFill="1" applyBorder="1"/>
    <xf numFmtId="3" fontId="54" fillId="4" borderId="31" xfId="2" applyNumberFormat="1" applyFont="1" applyFill="1" applyBorder="1"/>
    <xf numFmtId="3" fontId="54" fillId="4" borderId="32" xfId="2" applyNumberFormat="1" applyFont="1" applyFill="1" applyBorder="1"/>
    <xf numFmtId="3" fontId="54" fillId="0" borderId="64" xfId="2" applyNumberFormat="1" applyFont="1" applyFill="1" applyBorder="1" applyAlignment="1">
      <alignment horizontal="right"/>
    </xf>
    <xf numFmtId="3" fontId="54" fillId="0" borderId="31" xfId="2" applyNumberFormat="1" applyFont="1" applyFill="1" applyBorder="1" applyAlignment="1">
      <alignment horizontal="right"/>
    </xf>
    <xf numFmtId="3" fontId="54" fillId="0" borderId="32" xfId="2" applyNumberFormat="1" applyFont="1" applyFill="1" applyBorder="1" applyAlignment="1">
      <alignment horizontal="right"/>
    </xf>
    <xf numFmtId="3" fontId="54" fillId="4" borderId="64" xfId="2" applyNumberFormat="1" applyFont="1" applyFill="1" applyBorder="1"/>
    <xf numFmtId="0" fontId="69" fillId="0" borderId="0" xfId="0" applyFont="1"/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/>
    </xf>
    <xf numFmtId="0" fontId="26" fillId="0" borderId="73" xfId="0" applyFont="1" applyBorder="1" applyAlignment="1">
      <alignment horizontal="centerContinuous" vertical="center"/>
    </xf>
    <xf numFmtId="0" fontId="26" fillId="0" borderId="45" xfId="0" applyFont="1" applyBorder="1" applyAlignment="1">
      <alignment horizontal="centerContinuous" vertical="center"/>
    </xf>
    <xf numFmtId="0" fontId="26" fillId="0" borderId="22" xfId="0" applyFont="1" applyBorder="1" applyAlignment="1">
      <alignment horizontal="centerContinuous" vertical="center"/>
    </xf>
    <xf numFmtId="3" fontId="30" fillId="0" borderId="7" xfId="0" applyNumberFormat="1" applyFont="1" applyFill="1" applyBorder="1" applyAlignment="1">
      <alignment horizontal="center" vertical="center"/>
    </xf>
    <xf numFmtId="3" fontId="30" fillId="0" borderId="51" xfId="0" applyNumberFormat="1" applyFont="1" applyFill="1" applyBorder="1" applyAlignment="1">
      <alignment horizontal="center" vertical="center"/>
    </xf>
    <xf numFmtId="3" fontId="31" fillId="0" borderId="36" xfId="0" applyNumberFormat="1" applyFont="1" applyFill="1" applyBorder="1" applyAlignment="1">
      <alignment horizontal="right" vertical="center"/>
    </xf>
    <xf numFmtId="3" fontId="31" fillId="0" borderId="37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71" fillId="0" borderId="0" xfId="4" applyFont="1" applyAlignment="1"/>
    <xf numFmtId="14" fontId="0" fillId="0" borderId="0" xfId="0" applyNumberFormat="1"/>
    <xf numFmtId="0" fontId="25" fillId="0" borderId="38" xfId="7" applyFont="1" applyFill="1" applyBorder="1" applyAlignment="1">
      <alignment horizontal="center" vertical="center" wrapText="1"/>
    </xf>
    <xf numFmtId="0" fontId="25" fillId="0" borderId="59" xfId="7" applyFont="1" applyFill="1" applyBorder="1" applyAlignment="1">
      <alignment horizontal="center" vertical="center" wrapText="1"/>
    </xf>
    <xf numFmtId="0" fontId="25" fillId="0" borderId="55" xfId="7" applyFont="1" applyFill="1" applyBorder="1" applyAlignment="1">
      <alignment horizontal="centerContinuous" vertical="center"/>
    </xf>
    <xf numFmtId="0" fontId="25" fillId="0" borderId="56" xfId="7" applyFont="1" applyFill="1" applyBorder="1" applyAlignment="1">
      <alignment horizontal="centerContinuous" vertical="center"/>
    </xf>
    <xf numFmtId="0" fontId="25" fillId="0" borderId="57" xfId="7" applyFont="1" applyFill="1" applyBorder="1" applyAlignment="1">
      <alignment horizontal="centerContinuous" vertical="center"/>
    </xf>
    <xf numFmtId="0" fontId="26" fillId="0" borderId="64" xfId="7" applyFont="1" applyFill="1" applyBorder="1" applyAlignment="1">
      <alignment horizontal="center" vertical="center"/>
    </xf>
    <xf numFmtId="0" fontId="67" fillId="0" borderId="31" xfId="4" applyFont="1" applyBorder="1" applyAlignment="1">
      <alignment horizontal="center" vertical="center"/>
    </xf>
    <xf numFmtId="0" fontId="67" fillId="0" borderId="32" xfId="4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9" fillId="0" borderId="8" xfId="0" applyFont="1" applyFill="1" applyBorder="1" applyAlignment="1">
      <alignment horizontal="center" vertical="center"/>
    </xf>
    <xf numFmtId="3" fontId="29" fillId="0" borderId="51" xfId="0" applyNumberFormat="1" applyFont="1" applyBorder="1" applyAlignment="1">
      <alignment horizontal="center" vertical="center"/>
    </xf>
    <xf numFmtId="3" fontId="29" fillId="0" borderId="53" xfId="0" applyNumberFormat="1" applyFont="1" applyBorder="1" applyAlignment="1">
      <alignment horizontal="center" vertical="center"/>
    </xf>
    <xf numFmtId="3" fontId="31" fillId="0" borderId="37" xfId="0" applyNumberFormat="1" applyFont="1" applyBorder="1" applyAlignment="1">
      <alignment horizontal="right" vertical="center"/>
    </xf>
    <xf numFmtId="0" fontId="34" fillId="0" borderId="0" xfId="8" applyFont="1" applyAlignment="1" applyProtection="1"/>
    <xf numFmtId="0" fontId="60" fillId="0" borderId="0" xfId="8" applyFont="1" applyAlignment="1" applyProtection="1"/>
    <xf numFmtId="0" fontId="64" fillId="0" borderId="0" xfId="8" applyFont="1" applyAlignment="1" applyProtection="1">
      <alignment vertical="center"/>
    </xf>
    <xf numFmtId="0" fontId="64" fillId="0" borderId="0" xfId="8" applyFont="1" applyProtection="1"/>
    <xf numFmtId="0" fontId="64" fillId="0" borderId="0" xfId="8" applyFont="1" applyFill="1" applyAlignment="1" applyProtection="1">
      <alignment vertical="center"/>
    </xf>
    <xf numFmtId="0" fontId="72" fillId="0" borderId="37" xfId="8" applyFont="1" applyFill="1" applyBorder="1" applyAlignment="1" applyProtection="1">
      <alignment horizontal="center" vertical="center"/>
    </xf>
    <xf numFmtId="0" fontId="72" fillId="0" borderId="38" xfId="8" applyFont="1" applyFill="1" applyBorder="1" applyAlignment="1" applyProtection="1">
      <alignment horizontal="center" vertical="center"/>
    </xf>
    <xf numFmtId="3" fontId="29" fillId="0" borderId="73" xfId="8" applyNumberFormat="1" applyFont="1" applyFill="1" applyBorder="1" applyAlignment="1" applyProtection="1">
      <alignment horizontal="center" vertical="center"/>
    </xf>
    <xf numFmtId="3" fontId="29" fillId="0" borderId="44" xfId="8" applyNumberFormat="1" applyFont="1" applyFill="1" applyBorder="1" applyAlignment="1" applyProtection="1">
      <alignment horizontal="center" vertical="center"/>
    </xf>
    <xf numFmtId="3" fontId="29" fillId="0" borderId="63" xfId="8" applyNumberFormat="1" applyFont="1" applyFill="1" applyBorder="1" applyAlignment="1" applyProtection="1">
      <alignment horizontal="center" vertical="center"/>
    </xf>
    <xf numFmtId="3" fontId="29" fillId="0" borderId="31" xfId="8" applyNumberFormat="1" applyFont="1" applyFill="1" applyBorder="1" applyAlignment="1" applyProtection="1">
      <alignment horizontal="center" vertical="center" wrapText="1"/>
    </xf>
    <xf numFmtId="3" fontId="29" fillId="0" borderId="17" xfId="8" applyNumberFormat="1" applyFont="1" applyFill="1" applyBorder="1" applyAlignment="1" applyProtection="1">
      <alignment horizontal="center" vertical="center" wrapText="1"/>
    </xf>
    <xf numFmtId="3" fontId="29" fillId="0" borderId="73" xfId="8" applyNumberFormat="1" applyFont="1" applyFill="1" applyBorder="1" applyAlignment="1" applyProtection="1">
      <alignment horizontal="center" vertical="center" wrapText="1"/>
    </xf>
    <xf numFmtId="3" fontId="29" fillId="0" borderId="76" xfId="8" applyNumberFormat="1" applyFont="1" applyFill="1" applyBorder="1" applyAlignment="1" applyProtection="1">
      <alignment horizontal="center" vertical="center" wrapText="1"/>
    </xf>
    <xf numFmtId="3" fontId="29" fillId="0" borderId="65" xfId="8" applyNumberFormat="1" applyFont="1" applyFill="1" applyBorder="1" applyAlignment="1" applyProtection="1">
      <alignment horizontal="center" vertical="center"/>
    </xf>
    <xf numFmtId="3" fontId="29" fillId="0" borderId="51" xfId="8" applyNumberFormat="1" applyFont="1" applyFill="1" applyBorder="1" applyAlignment="1" applyProtection="1">
      <alignment horizontal="center" vertical="center"/>
    </xf>
    <xf numFmtId="3" fontId="29" fillId="0" borderId="53" xfId="8" applyNumberFormat="1" applyFont="1" applyFill="1" applyBorder="1" applyAlignment="1" applyProtection="1">
      <alignment horizontal="center" vertical="center"/>
    </xf>
    <xf numFmtId="3" fontId="29" fillId="0" borderId="54" xfId="8" applyNumberFormat="1" applyFont="1" applyFill="1" applyBorder="1" applyAlignment="1" applyProtection="1">
      <alignment horizontal="center" vertical="center"/>
    </xf>
    <xf numFmtId="3" fontId="29" fillId="0" borderId="52" xfId="8" applyNumberFormat="1" applyFont="1" applyFill="1" applyBorder="1" applyAlignment="1" applyProtection="1">
      <alignment horizontal="center" vertical="center" wrapText="1"/>
    </xf>
    <xf numFmtId="3" fontId="29" fillId="0" borderId="53" xfId="8" applyNumberFormat="1" applyFont="1" applyFill="1" applyBorder="1" applyAlignment="1" applyProtection="1">
      <alignment horizontal="center" vertical="center" wrapText="1"/>
    </xf>
    <xf numFmtId="3" fontId="29" fillId="0" borderId="7" xfId="8" applyNumberFormat="1" applyFont="1" applyFill="1" applyBorder="1" applyAlignment="1" applyProtection="1">
      <alignment horizontal="center" vertical="center" wrapText="1"/>
    </xf>
    <xf numFmtId="3" fontId="29" fillId="0" borderId="65" xfId="8" applyNumberFormat="1" applyFont="1" applyFill="1" applyBorder="1" applyAlignment="1" applyProtection="1">
      <alignment horizontal="center" vertical="center" wrapText="1"/>
    </xf>
    <xf numFmtId="3" fontId="73" fillId="0" borderId="66" xfId="8" applyNumberFormat="1" applyFont="1" applyFill="1" applyBorder="1" applyAlignment="1" applyProtection="1">
      <alignment horizontal="right" vertical="center"/>
    </xf>
    <xf numFmtId="3" fontId="74" fillId="0" borderId="16" xfId="8" applyNumberFormat="1" applyFont="1" applyFill="1" applyBorder="1" applyAlignment="1" applyProtection="1">
      <alignment horizontal="right" vertical="center"/>
    </xf>
    <xf numFmtId="3" fontId="73" fillId="0" borderId="20" xfId="8" applyNumberFormat="1" applyFont="1" applyFill="1" applyBorder="1" applyAlignment="1" applyProtection="1">
      <alignment horizontal="right" vertical="center"/>
    </xf>
    <xf numFmtId="3" fontId="73" fillId="0" borderId="62" xfId="8" applyNumberFormat="1" applyFont="1" applyFill="1" applyBorder="1" applyAlignment="1" applyProtection="1">
      <alignment horizontal="right" vertical="center"/>
    </xf>
    <xf numFmtId="3" fontId="73" fillId="0" borderId="30" xfId="8" applyNumberFormat="1" applyFont="1" applyFill="1" applyBorder="1" applyAlignment="1" applyProtection="1">
      <alignment horizontal="right" vertical="center"/>
    </xf>
    <xf numFmtId="3" fontId="73" fillId="0" borderId="28" xfId="8" applyNumberFormat="1" applyFont="1" applyFill="1" applyBorder="1" applyAlignment="1" applyProtection="1">
      <alignment horizontal="right" vertical="center"/>
    </xf>
    <xf numFmtId="1" fontId="73" fillId="0" borderId="66" xfId="8" applyNumberFormat="1" applyFont="1" applyFill="1" applyBorder="1" applyAlignment="1" applyProtection="1">
      <alignment horizontal="right" vertical="center"/>
    </xf>
    <xf numFmtId="3" fontId="73" fillId="0" borderId="16" xfId="8" applyNumberFormat="1" applyFont="1" applyFill="1" applyBorder="1" applyAlignment="1" applyProtection="1">
      <alignment horizontal="right" vertical="center"/>
    </xf>
    <xf numFmtId="3" fontId="74" fillId="0" borderId="20" xfId="8" applyNumberFormat="1" applyFont="1" applyFill="1" applyBorder="1" applyAlignment="1" applyProtection="1">
      <alignment horizontal="right" vertical="center"/>
    </xf>
    <xf numFmtId="3" fontId="73" fillId="0" borderId="37" xfId="8" applyNumberFormat="1" applyFont="1" applyFill="1" applyBorder="1" applyAlignment="1" applyProtection="1">
      <alignment horizontal="right" vertical="center"/>
    </xf>
    <xf numFmtId="3" fontId="73" fillId="0" borderId="38" xfId="8" applyNumberFormat="1" applyFont="1" applyFill="1" applyBorder="1" applyAlignment="1" applyProtection="1">
      <alignment horizontal="right" vertical="center"/>
    </xf>
    <xf numFmtId="3" fontId="73" fillId="0" borderId="59" xfId="8" applyNumberFormat="1" applyFont="1" applyFill="1" applyBorder="1" applyAlignment="1" applyProtection="1">
      <alignment horizontal="right" vertical="center"/>
    </xf>
    <xf numFmtId="3" fontId="73" fillId="0" borderId="58" xfId="8" applyNumberFormat="1" applyFont="1" applyFill="1" applyBorder="1" applyAlignment="1" applyProtection="1">
      <alignment horizontal="right" vertical="center"/>
    </xf>
    <xf numFmtId="3" fontId="73" fillId="0" borderId="36" xfId="8" applyNumberFormat="1" applyFont="1" applyFill="1" applyBorder="1" applyAlignment="1" applyProtection="1">
      <alignment horizontal="right" vertical="center"/>
    </xf>
    <xf numFmtId="1" fontId="73" fillId="0" borderId="71" xfId="8" applyNumberFormat="1" applyFont="1" applyFill="1" applyBorder="1" applyAlignment="1" applyProtection="1">
      <alignment horizontal="right" vertical="center"/>
    </xf>
    <xf numFmtId="3" fontId="73" fillId="0" borderId="71" xfId="8" applyNumberFormat="1" applyFont="1" applyFill="1" applyBorder="1" applyAlignment="1" applyProtection="1">
      <alignment horizontal="right" vertical="center"/>
    </xf>
    <xf numFmtId="3" fontId="29" fillId="0" borderId="7" xfId="8" applyNumberFormat="1" applyFont="1" applyFill="1" applyBorder="1" applyAlignment="1" applyProtection="1">
      <alignment horizontal="center" vertical="center"/>
    </xf>
    <xf numFmtId="0" fontId="72" fillId="0" borderId="28" xfId="8" applyFont="1" applyFill="1" applyBorder="1" applyAlignment="1" applyProtection="1">
      <alignment horizontal="center" vertical="center"/>
    </xf>
    <xf numFmtId="0" fontId="72" fillId="0" borderId="62" xfId="8" applyFont="1" applyFill="1" applyBorder="1" applyAlignment="1" applyProtection="1">
      <alignment horizontal="center" vertical="center"/>
    </xf>
    <xf numFmtId="1" fontId="73" fillId="0" borderId="68" xfId="8" applyNumberFormat="1" applyFont="1" applyFill="1" applyBorder="1" applyAlignment="1" applyProtection="1">
      <alignment horizontal="right" vertical="center"/>
    </xf>
    <xf numFmtId="3" fontId="73" fillId="0" borderId="68" xfId="8" applyNumberFormat="1" applyFont="1" applyFill="1" applyBorder="1" applyAlignment="1" applyProtection="1">
      <alignment horizontal="right" vertical="center"/>
    </xf>
    <xf numFmtId="3" fontId="73" fillId="0" borderId="31" xfId="8" applyNumberFormat="1" applyFont="1" applyFill="1" applyBorder="1" applyAlignment="1" applyProtection="1">
      <alignment horizontal="right" vertical="center"/>
    </xf>
    <xf numFmtId="3" fontId="73" fillId="0" borderId="32" xfId="8" applyNumberFormat="1" applyFont="1" applyFill="1" applyBorder="1" applyAlignment="1" applyProtection="1">
      <alignment horizontal="right" vertical="center"/>
    </xf>
    <xf numFmtId="3" fontId="73" fillId="0" borderId="17" xfId="8" applyNumberFormat="1" applyFont="1" applyFill="1" applyBorder="1" applyAlignment="1" applyProtection="1">
      <alignment horizontal="right" vertical="center"/>
    </xf>
    <xf numFmtId="0" fontId="64" fillId="0" borderId="76" xfId="8" applyFont="1" applyBorder="1" applyProtection="1"/>
    <xf numFmtId="3" fontId="29" fillId="0" borderId="48" xfId="8" applyNumberFormat="1" applyFont="1" applyFill="1" applyBorder="1" applyAlignment="1" applyProtection="1">
      <alignment horizontal="center" vertical="center"/>
    </xf>
    <xf numFmtId="3" fontId="29" fillId="0" borderId="49" xfId="8" applyNumberFormat="1" applyFont="1" applyFill="1" applyBorder="1" applyAlignment="1" applyProtection="1">
      <alignment horizontal="center" vertical="center"/>
    </xf>
    <xf numFmtId="3" fontId="29" fillId="0" borderId="50" xfId="8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34" fillId="0" borderId="0" xfId="8" applyFont="1" applyAlignment="1" applyProtection="1">
      <alignment vertical="center"/>
    </xf>
    <xf numFmtId="0" fontId="75" fillId="0" borderId="0" xfId="8" applyFont="1" applyAlignment="1" applyProtection="1">
      <alignment vertical="center"/>
    </xf>
    <xf numFmtId="3" fontId="29" fillId="0" borderId="32" xfId="8" applyNumberFormat="1" applyFont="1" applyFill="1" applyBorder="1" applyAlignment="1" applyProtection="1">
      <alignment horizontal="center" vertical="center" wrapText="1"/>
    </xf>
    <xf numFmtId="3" fontId="29" fillId="0" borderId="12" xfId="8" applyNumberFormat="1" applyFont="1" applyFill="1" applyBorder="1" applyAlignment="1" applyProtection="1">
      <alignment horizontal="center" vertical="center" wrapText="1"/>
    </xf>
    <xf numFmtId="3" fontId="29" fillId="0" borderId="54" xfId="8" applyNumberFormat="1" applyFont="1" applyFill="1" applyBorder="1" applyAlignment="1" applyProtection="1">
      <alignment horizontal="center" vertical="center" wrapText="1"/>
    </xf>
    <xf numFmtId="3" fontId="29" fillId="0" borderId="10" xfId="8" applyNumberFormat="1" applyFont="1" applyFill="1" applyBorder="1" applyAlignment="1" applyProtection="1">
      <alignment horizontal="center" vertical="center" wrapText="1"/>
    </xf>
    <xf numFmtId="3" fontId="73" fillId="0" borderId="67" xfId="8" applyNumberFormat="1" applyFont="1" applyFill="1" applyBorder="1" applyAlignment="1" applyProtection="1">
      <alignment horizontal="right" vertical="center"/>
    </xf>
    <xf numFmtId="3" fontId="73" fillId="0" borderId="72" xfId="8" applyNumberFormat="1" applyFont="1" applyFill="1" applyBorder="1" applyAlignment="1" applyProtection="1">
      <alignment horizontal="right" vertical="center"/>
    </xf>
    <xf numFmtId="3" fontId="29" fillId="0" borderId="10" xfId="8" applyNumberFormat="1" applyFont="1" applyFill="1" applyBorder="1" applyAlignment="1" applyProtection="1">
      <alignment horizontal="center" vertical="center"/>
    </xf>
    <xf numFmtId="3" fontId="29" fillId="0" borderId="46" xfId="8" applyNumberFormat="1" applyFont="1" applyFill="1" applyBorder="1" applyAlignment="1" applyProtection="1">
      <alignment horizontal="center" vertical="center"/>
    </xf>
    <xf numFmtId="3" fontId="29" fillId="0" borderId="150" xfId="8" applyNumberFormat="1" applyFont="1" applyFill="1" applyBorder="1" applyAlignment="1" applyProtection="1">
      <alignment horizontal="center" vertical="center"/>
    </xf>
    <xf numFmtId="0" fontId="64" fillId="0" borderId="0" xfId="8" applyFont="1" applyFill="1" applyBorder="1" applyAlignment="1" applyProtection="1">
      <alignment vertical="center"/>
    </xf>
    <xf numFmtId="0" fontId="64" fillId="0" borderId="0" xfId="8" applyFont="1" applyFill="1" applyBorder="1" applyProtection="1"/>
    <xf numFmtId="0" fontId="64" fillId="0" borderId="73" xfId="8" applyFont="1" applyBorder="1" applyProtection="1"/>
    <xf numFmtId="3" fontId="29" fillId="0" borderId="150" xfId="8" applyNumberFormat="1" applyFont="1" applyFill="1" applyBorder="1" applyAlignment="1" applyProtection="1">
      <alignment horizontal="center" vertical="center" wrapText="1"/>
    </xf>
    <xf numFmtId="3" fontId="29" fillId="0" borderId="23" xfId="8" applyNumberFormat="1" applyFont="1" applyFill="1" applyBorder="1" applyAlignment="1" applyProtection="1">
      <alignment horizontal="center" vertical="center" wrapText="1"/>
    </xf>
    <xf numFmtId="0" fontId="73" fillId="0" borderId="66" xfId="8" applyFont="1" applyFill="1" applyBorder="1" applyAlignment="1" applyProtection="1">
      <alignment horizontal="right" vertical="center"/>
    </xf>
    <xf numFmtId="0" fontId="73" fillId="0" borderId="71" xfId="8" applyFont="1" applyFill="1" applyBorder="1" applyAlignment="1" applyProtection="1">
      <alignment horizontal="right" vertical="center"/>
    </xf>
    <xf numFmtId="0" fontId="64" fillId="0" borderId="0" xfId="8" applyFont="1" applyAlignment="1">
      <alignment vertical="center"/>
    </xf>
    <xf numFmtId="0" fontId="64" fillId="0" borderId="0" xfId="8" applyFont="1"/>
    <xf numFmtId="0" fontId="34" fillId="0" borderId="0" xfId="8" applyFont="1" applyAlignment="1"/>
    <xf numFmtId="0" fontId="60" fillId="0" borderId="0" xfId="8" applyFont="1" applyAlignment="1"/>
    <xf numFmtId="0" fontId="64" fillId="0" borderId="0" xfId="8" applyFont="1" applyFill="1" applyAlignment="1">
      <alignment vertical="center"/>
    </xf>
    <xf numFmtId="0" fontId="72" fillId="0" borderId="37" xfId="8" applyFont="1" applyFill="1" applyBorder="1" applyAlignment="1">
      <alignment horizontal="center" vertical="center"/>
    </xf>
    <xf numFmtId="0" fontId="72" fillId="0" borderId="38" xfId="8" applyFont="1" applyFill="1" applyBorder="1" applyAlignment="1">
      <alignment horizontal="center" vertical="center"/>
    </xf>
    <xf numFmtId="3" fontId="29" fillId="0" borderId="73" xfId="8" applyNumberFormat="1" applyFont="1" applyFill="1" applyBorder="1" applyAlignment="1">
      <alignment horizontal="center" vertical="center"/>
    </xf>
    <xf numFmtId="3" fontId="29" fillId="0" borderId="44" xfId="8" applyNumberFormat="1" applyFont="1" applyFill="1" applyBorder="1" applyAlignment="1">
      <alignment horizontal="center" vertical="center"/>
    </xf>
    <xf numFmtId="3" fontId="29" fillId="0" borderId="63" xfId="8" applyNumberFormat="1" applyFont="1" applyFill="1" applyBorder="1" applyAlignment="1">
      <alignment horizontal="center" vertical="center"/>
    </xf>
    <xf numFmtId="3" fontId="29" fillId="0" borderId="31" xfId="8" applyNumberFormat="1" applyFont="1" applyFill="1" applyBorder="1" applyAlignment="1">
      <alignment horizontal="center" vertical="center" wrapText="1"/>
    </xf>
    <xf numFmtId="3" fontId="29" fillId="0" borderId="17" xfId="8" applyNumberFormat="1" applyFont="1" applyFill="1" applyBorder="1" applyAlignment="1">
      <alignment horizontal="center" vertical="center" wrapText="1"/>
    </xf>
    <xf numFmtId="3" fontId="29" fillId="0" borderId="73" xfId="8" applyNumberFormat="1" applyFont="1" applyFill="1" applyBorder="1" applyAlignment="1">
      <alignment horizontal="center" vertical="center" wrapText="1"/>
    </xf>
    <xf numFmtId="3" fontId="29" fillId="0" borderId="76" xfId="8" applyNumberFormat="1" applyFont="1" applyFill="1" applyBorder="1" applyAlignment="1">
      <alignment horizontal="center" vertical="center" wrapText="1"/>
    </xf>
    <xf numFmtId="3" fontId="29" fillId="0" borderId="65" xfId="8" applyNumberFormat="1" applyFont="1" applyFill="1" applyBorder="1" applyAlignment="1">
      <alignment horizontal="center" vertical="center"/>
    </xf>
    <xf numFmtId="3" fontId="29" fillId="0" borderId="51" xfId="8" applyNumberFormat="1" applyFont="1" applyFill="1" applyBorder="1" applyAlignment="1">
      <alignment horizontal="center" vertical="center"/>
    </xf>
    <xf numFmtId="3" fontId="29" fillId="0" borderId="53" xfId="8" applyNumberFormat="1" applyFont="1" applyFill="1" applyBorder="1" applyAlignment="1">
      <alignment horizontal="center" vertical="center"/>
    </xf>
    <xf numFmtId="3" fontId="29" fillId="0" borderId="54" xfId="8" applyNumberFormat="1" applyFont="1" applyFill="1" applyBorder="1" applyAlignment="1">
      <alignment horizontal="center" vertical="center"/>
    </xf>
    <xf numFmtId="3" fontId="29" fillId="0" borderId="52" xfId="8" applyNumberFormat="1" applyFont="1" applyFill="1" applyBorder="1" applyAlignment="1">
      <alignment horizontal="center" vertical="center" wrapText="1"/>
    </xf>
    <xf numFmtId="3" fontId="29" fillId="0" borderId="53" xfId="8" applyNumberFormat="1" applyFont="1" applyFill="1" applyBorder="1" applyAlignment="1">
      <alignment horizontal="center" vertical="center" wrapText="1"/>
    </xf>
    <xf numFmtId="3" fontId="29" fillId="0" borderId="7" xfId="8" applyNumberFormat="1" applyFont="1" applyFill="1" applyBorder="1" applyAlignment="1">
      <alignment horizontal="center" vertical="center" wrapText="1"/>
    </xf>
    <xf numFmtId="3" fontId="29" fillId="0" borderId="65" xfId="8" applyNumberFormat="1" applyFont="1" applyFill="1" applyBorder="1" applyAlignment="1">
      <alignment horizontal="center" vertical="center" wrapText="1"/>
    </xf>
    <xf numFmtId="3" fontId="73" fillId="0" borderId="66" xfId="8" applyNumberFormat="1" applyFont="1" applyFill="1" applyBorder="1" applyAlignment="1">
      <alignment horizontal="right" vertical="center"/>
    </xf>
    <xf numFmtId="3" fontId="74" fillId="0" borderId="16" xfId="8" applyNumberFormat="1" applyFont="1" applyFill="1" applyBorder="1" applyAlignment="1">
      <alignment horizontal="right" vertical="center"/>
    </xf>
    <xf numFmtId="3" fontId="73" fillId="0" borderId="20" xfId="8" applyNumberFormat="1" applyFont="1" applyFill="1" applyBorder="1" applyAlignment="1">
      <alignment horizontal="right" vertical="center"/>
    </xf>
    <xf numFmtId="3" fontId="73" fillId="0" borderId="62" xfId="8" applyNumberFormat="1" applyFont="1" applyFill="1" applyBorder="1" applyAlignment="1">
      <alignment horizontal="right" vertical="center"/>
    </xf>
    <xf numFmtId="3" fontId="73" fillId="0" borderId="30" xfId="8" applyNumberFormat="1" applyFont="1" applyFill="1" applyBorder="1" applyAlignment="1">
      <alignment horizontal="right" vertical="center"/>
    </xf>
    <xf numFmtId="3" fontId="73" fillId="0" borderId="28" xfId="8" applyNumberFormat="1" applyFont="1" applyFill="1" applyBorder="1" applyAlignment="1">
      <alignment horizontal="right" vertical="center"/>
    </xf>
    <xf numFmtId="1" fontId="73" fillId="0" borderId="66" xfId="8" applyNumberFormat="1" applyFont="1" applyFill="1" applyBorder="1" applyAlignment="1">
      <alignment horizontal="right" vertical="center"/>
    </xf>
    <xf numFmtId="3" fontId="73" fillId="0" borderId="16" xfId="8" applyNumberFormat="1" applyFont="1" applyFill="1" applyBorder="1" applyAlignment="1">
      <alignment horizontal="right" vertical="center"/>
    </xf>
    <xf numFmtId="3" fontId="74" fillId="0" borderId="20" xfId="8" applyNumberFormat="1" applyFont="1" applyFill="1" applyBorder="1" applyAlignment="1">
      <alignment horizontal="right" vertical="center"/>
    </xf>
    <xf numFmtId="3" fontId="73" fillId="0" borderId="37" xfId="8" applyNumberFormat="1" applyFont="1" applyFill="1" applyBorder="1" applyAlignment="1">
      <alignment horizontal="right" vertical="center"/>
    </xf>
    <xf numFmtId="3" fontId="73" fillId="0" borderId="38" xfId="8" applyNumberFormat="1" applyFont="1" applyFill="1" applyBorder="1" applyAlignment="1">
      <alignment horizontal="right" vertical="center"/>
    </xf>
    <xf numFmtId="3" fontId="73" fillId="0" borderId="59" xfId="8" applyNumberFormat="1" applyFont="1" applyFill="1" applyBorder="1" applyAlignment="1">
      <alignment horizontal="right" vertical="center"/>
    </xf>
    <xf numFmtId="3" fontId="73" fillId="0" borderId="58" xfId="8" applyNumberFormat="1" applyFont="1" applyFill="1" applyBorder="1" applyAlignment="1">
      <alignment horizontal="right" vertical="center"/>
    </xf>
    <xf numFmtId="3" fontId="73" fillId="0" borderId="36" xfId="8" applyNumberFormat="1" applyFont="1" applyFill="1" applyBorder="1" applyAlignment="1">
      <alignment horizontal="right" vertical="center"/>
    </xf>
    <xf numFmtId="1" fontId="73" fillId="0" borderId="71" xfId="8" applyNumberFormat="1" applyFont="1" applyFill="1" applyBorder="1" applyAlignment="1">
      <alignment horizontal="right" vertical="center"/>
    </xf>
    <xf numFmtId="3" fontId="73" fillId="0" borderId="71" xfId="8" applyNumberFormat="1" applyFont="1" applyFill="1" applyBorder="1" applyAlignment="1">
      <alignment horizontal="right" vertical="center"/>
    </xf>
    <xf numFmtId="3" fontId="29" fillId="0" borderId="7" xfId="8" applyNumberFormat="1" applyFont="1" applyFill="1" applyBorder="1" applyAlignment="1">
      <alignment horizontal="center" vertical="center"/>
    </xf>
    <xf numFmtId="0" fontId="72" fillId="0" borderId="28" xfId="8" applyFont="1" applyFill="1" applyBorder="1" applyAlignment="1">
      <alignment horizontal="center" vertical="center"/>
    </xf>
    <xf numFmtId="0" fontId="72" fillId="0" borderId="62" xfId="8" applyFont="1" applyFill="1" applyBorder="1" applyAlignment="1">
      <alignment horizontal="center" vertical="center"/>
    </xf>
    <xf numFmtId="1" fontId="73" fillId="0" borderId="68" xfId="8" applyNumberFormat="1" applyFont="1" applyFill="1" applyBorder="1" applyAlignment="1">
      <alignment horizontal="right" vertical="center"/>
    </xf>
    <xf numFmtId="3" fontId="73" fillId="0" borderId="68" xfId="8" applyNumberFormat="1" applyFont="1" applyFill="1" applyBorder="1" applyAlignment="1">
      <alignment horizontal="right" vertical="center"/>
    </xf>
    <xf numFmtId="3" fontId="73" fillId="0" borderId="31" xfId="8" applyNumberFormat="1" applyFont="1" applyFill="1" applyBorder="1" applyAlignment="1">
      <alignment horizontal="right" vertical="center"/>
    </xf>
    <xf numFmtId="3" fontId="73" fillId="0" borderId="32" xfId="8" applyNumberFormat="1" applyFont="1" applyFill="1" applyBorder="1" applyAlignment="1">
      <alignment horizontal="right" vertical="center"/>
    </xf>
    <xf numFmtId="3" fontId="73" fillId="0" borderId="17" xfId="8" applyNumberFormat="1" applyFont="1" applyFill="1" applyBorder="1" applyAlignment="1">
      <alignment horizontal="right" vertical="center"/>
    </xf>
    <xf numFmtId="0" fontId="64" fillId="0" borderId="76" xfId="8" applyFont="1" applyBorder="1"/>
    <xf numFmtId="3" fontId="29" fillId="0" borderId="48" xfId="8" applyNumberFormat="1" applyFont="1" applyFill="1" applyBorder="1" applyAlignment="1">
      <alignment horizontal="center" vertical="center"/>
    </xf>
    <xf numFmtId="3" fontId="29" fillId="0" borderId="49" xfId="8" applyNumberFormat="1" applyFont="1" applyFill="1" applyBorder="1" applyAlignment="1">
      <alignment horizontal="center" vertical="center"/>
    </xf>
    <xf numFmtId="3" fontId="29" fillId="0" borderId="50" xfId="8" applyNumberFormat="1" applyFont="1" applyFill="1" applyBorder="1" applyAlignment="1">
      <alignment horizontal="center" vertical="center"/>
    </xf>
    <xf numFmtId="0" fontId="34" fillId="0" borderId="0" xfId="8" applyFont="1" applyAlignment="1">
      <alignment vertical="center"/>
    </xf>
    <xf numFmtId="0" fontId="75" fillId="0" borderId="0" xfId="8" applyFont="1" applyAlignment="1">
      <alignment vertical="center"/>
    </xf>
    <xf numFmtId="3" fontId="29" fillId="0" borderId="32" xfId="8" applyNumberFormat="1" applyFont="1" applyFill="1" applyBorder="1" applyAlignment="1">
      <alignment horizontal="center" vertical="center" wrapText="1"/>
    </xf>
    <xf numFmtId="3" fontId="29" fillId="0" borderId="12" xfId="8" applyNumberFormat="1" applyFont="1" applyFill="1" applyBorder="1" applyAlignment="1">
      <alignment horizontal="center" vertical="center" wrapText="1"/>
    </xf>
    <xf numFmtId="3" fontId="29" fillId="0" borderId="54" xfId="8" applyNumberFormat="1" applyFont="1" applyFill="1" applyBorder="1" applyAlignment="1">
      <alignment horizontal="center" vertical="center" wrapText="1"/>
    </xf>
    <xf numFmtId="3" fontId="29" fillId="0" borderId="10" xfId="8" applyNumberFormat="1" applyFont="1" applyFill="1" applyBorder="1" applyAlignment="1">
      <alignment horizontal="center" vertical="center" wrapText="1"/>
    </xf>
    <xf numFmtId="3" fontId="73" fillId="0" borderId="67" xfId="8" applyNumberFormat="1" applyFont="1" applyFill="1" applyBorder="1" applyAlignment="1">
      <alignment horizontal="right" vertical="center"/>
    </xf>
    <xf numFmtId="3" fontId="73" fillId="0" borderId="72" xfId="8" applyNumberFormat="1" applyFont="1" applyFill="1" applyBorder="1" applyAlignment="1">
      <alignment horizontal="right" vertical="center"/>
    </xf>
    <xf numFmtId="3" fontId="29" fillId="0" borderId="10" xfId="8" applyNumberFormat="1" applyFont="1" applyFill="1" applyBorder="1" applyAlignment="1">
      <alignment horizontal="center" vertical="center"/>
    </xf>
    <xf numFmtId="3" fontId="29" fillId="0" borderId="46" xfId="8" applyNumberFormat="1" applyFont="1" applyFill="1" applyBorder="1" applyAlignment="1">
      <alignment horizontal="center" vertical="center"/>
    </xf>
    <xf numFmtId="3" fontId="29" fillId="0" borderId="150" xfId="8" applyNumberFormat="1" applyFont="1" applyFill="1" applyBorder="1" applyAlignment="1">
      <alignment horizontal="center" vertical="center"/>
    </xf>
    <xf numFmtId="0" fontId="64" fillId="0" borderId="0" xfId="8" applyFont="1" applyFill="1" applyBorder="1" applyAlignment="1">
      <alignment vertical="center"/>
    </xf>
    <xf numFmtId="0" fontId="64" fillId="0" borderId="0" xfId="8" applyFont="1" applyFill="1" applyBorder="1"/>
    <xf numFmtId="0" fontId="64" fillId="0" borderId="73" xfId="8" applyFont="1" applyBorder="1"/>
    <xf numFmtId="3" fontId="29" fillId="0" borderId="150" xfId="8" applyNumberFormat="1" applyFont="1" applyFill="1" applyBorder="1" applyAlignment="1">
      <alignment horizontal="center" vertical="center" wrapText="1"/>
    </xf>
    <xf numFmtId="3" fontId="29" fillId="0" borderId="23" xfId="8" applyNumberFormat="1" applyFont="1" applyFill="1" applyBorder="1" applyAlignment="1">
      <alignment horizontal="center" vertical="center" wrapText="1"/>
    </xf>
    <xf numFmtId="0" fontId="73" fillId="0" borderId="66" xfId="8" applyFont="1" applyFill="1" applyBorder="1" applyAlignment="1">
      <alignment horizontal="right" vertical="center"/>
    </xf>
    <xf numFmtId="0" fontId="73" fillId="0" borderId="71" xfId="8" applyFont="1" applyFill="1" applyBorder="1" applyAlignment="1">
      <alignment horizontal="right" vertical="center"/>
    </xf>
    <xf numFmtId="14" fontId="0" fillId="0" borderId="0" xfId="0" applyNumberFormat="1" applyProtection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1" fillId="0" borderId="8" xfId="1" applyFont="1" applyBorder="1" applyAlignment="1">
      <alignment horizontal="center" vertical="center" wrapText="1"/>
    </xf>
    <xf numFmtId="0" fontId="51" fillId="0" borderId="9" xfId="1" applyFont="1" applyBorder="1" applyAlignment="1">
      <alignment horizontal="center" vertical="center" wrapText="1"/>
    </xf>
    <xf numFmtId="0" fontId="51" fillId="0" borderId="10" xfId="1" applyFont="1" applyBorder="1" applyAlignment="1">
      <alignment horizontal="center" vertical="center" wrapText="1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5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0" fillId="2" borderId="62" xfId="1" applyFont="1" applyFill="1" applyBorder="1" applyAlignment="1">
      <alignment horizontal="center" vertical="center" wrapText="1"/>
    </xf>
    <xf numFmtId="0" fontId="10" fillId="2" borderId="32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center" vertical="center" wrapText="1"/>
    </xf>
    <xf numFmtId="0" fontId="10" fillId="0" borderId="69" xfId="2" applyFont="1" applyFill="1" applyBorder="1" applyAlignment="1">
      <alignment horizontal="center" vertical="center" wrapText="1"/>
    </xf>
    <xf numFmtId="0" fontId="10" fillId="0" borderId="70" xfId="2" applyFont="1" applyFill="1" applyBorder="1" applyAlignment="1">
      <alignment horizontal="center" vertical="center" wrapText="1"/>
    </xf>
    <xf numFmtId="0" fontId="51" fillId="3" borderId="51" xfId="1" applyFont="1" applyFill="1" applyBorder="1" applyAlignment="1">
      <alignment horizontal="center" vertical="center" wrapText="1"/>
    </xf>
    <xf numFmtId="0" fontId="51" fillId="3" borderId="53" xfId="1" applyFont="1" applyFill="1" applyBorder="1" applyAlignment="1">
      <alignment horizontal="center" vertical="center" wrapText="1"/>
    </xf>
    <xf numFmtId="0" fontId="51" fillId="3" borderId="7" xfId="1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/>
    </xf>
    <xf numFmtId="0" fontId="20" fillId="3" borderId="20" xfId="2" applyFont="1" applyFill="1" applyBorder="1" applyAlignment="1">
      <alignment horizontal="center"/>
    </xf>
    <xf numFmtId="0" fontId="20" fillId="3" borderId="28" xfId="2" applyFont="1" applyFill="1" applyBorder="1" applyAlignment="1">
      <alignment horizontal="center"/>
    </xf>
    <xf numFmtId="0" fontId="20" fillId="3" borderId="16" xfId="2" applyFont="1" applyFill="1" applyBorder="1" applyAlignment="1">
      <alignment horizontal="center" vertical="center"/>
    </xf>
    <xf numFmtId="0" fontId="20" fillId="3" borderId="37" xfId="2" applyFont="1" applyFill="1" applyBorder="1" applyAlignment="1">
      <alignment horizontal="center" vertical="center"/>
    </xf>
    <xf numFmtId="0" fontId="58" fillId="0" borderId="20" xfId="2" applyFont="1" applyFill="1" applyBorder="1" applyAlignment="1">
      <alignment horizontal="right"/>
    </xf>
    <xf numFmtId="0" fontId="58" fillId="0" borderId="28" xfId="2" applyFont="1" applyFill="1" applyBorder="1" applyAlignment="1">
      <alignment horizontal="right"/>
    </xf>
    <xf numFmtId="0" fontId="58" fillId="2" borderId="38" xfId="2" applyFont="1" applyFill="1" applyBorder="1" applyAlignment="1">
      <alignment horizontal="right"/>
    </xf>
    <xf numFmtId="0" fontId="58" fillId="2" borderId="36" xfId="2" applyFont="1" applyFill="1" applyBorder="1" applyAlignment="1">
      <alignment horizontal="right"/>
    </xf>
    <xf numFmtId="0" fontId="51" fillId="0" borderId="4" xfId="1" quotePrefix="1" applyFont="1" applyBorder="1" applyAlignment="1">
      <alignment horizontal="center" vertical="center" wrapText="1"/>
    </xf>
    <xf numFmtId="0" fontId="51" fillId="0" borderId="5" xfId="1" applyFont="1" applyBorder="1" applyAlignment="1">
      <alignment horizontal="center" vertical="center" wrapText="1"/>
    </xf>
    <xf numFmtId="0" fontId="51" fillId="0" borderId="13" xfId="1" applyFont="1" applyBorder="1" applyAlignment="1">
      <alignment horizontal="center" vertical="center" wrapText="1"/>
    </xf>
    <xf numFmtId="0" fontId="51" fillId="0" borderId="0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9" xfId="1" applyFont="1" applyBorder="1" applyAlignment="1">
      <alignment horizontal="center" vertical="center" wrapText="1"/>
    </xf>
    <xf numFmtId="0" fontId="10" fillId="0" borderId="108" xfId="1" applyFont="1" applyBorder="1" applyAlignment="1">
      <alignment horizontal="center" vertical="center" wrapText="1"/>
    </xf>
    <xf numFmtId="0" fontId="10" fillId="0" borderId="5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54" xfId="1" applyFont="1" applyBorder="1" applyAlignment="1">
      <alignment horizontal="center" vertical="center" wrapText="1"/>
    </xf>
    <xf numFmtId="0" fontId="10" fillId="0" borderId="62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73" xfId="2" applyFont="1" applyFill="1" applyBorder="1" applyAlignment="1">
      <alignment horizontal="center" vertical="center" wrapText="1"/>
    </xf>
    <xf numFmtId="0" fontId="20" fillId="3" borderId="55" xfId="2" applyFont="1" applyFill="1" applyBorder="1" applyAlignment="1">
      <alignment horizontal="center"/>
    </xf>
    <xf numFmtId="0" fontId="20" fillId="3" borderId="56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59" fillId="3" borderId="55" xfId="2" applyFont="1" applyFill="1" applyBorder="1" applyAlignment="1">
      <alignment horizontal="center" vertical="center"/>
    </xf>
    <xf numFmtId="0" fontId="59" fillId="3" borderId="16" xfId="2" applyFont="1" applyFill="1" applyBorder="1" applyAlignment="1">
      <alignment horizontal="center" vertical="center"/>
    </xf>
    <xf numFmtId="0" fontId="59" fillId="5" borderId="56" xfId="2" applyFont="1" applyFill="1" applyBorder="1" applyAlignment="1">
      <alignment horizontal="center"/>
    </xf>
    <xf numFmtId="0" fontId="59" fillId="5" borderId="15" xfId="2" applyFont="1" applyFill="1" applyBorder="1" applyAlignment="1">
      <alignment horizontal="center"/>
    </xf>
    <xf numFmtId="0" fontId="54" fillId="5" borderId="20" xfId="2" applyFont="1" applyFill="1" applyBorder="1" applyAlignment="1">
      <alignment horizontal="right"/>
    </xf>
    <xf numFmtId="0" fontId="54" fillId="5" borderId="28" xfId="2" applyFont="1" applyFill="1" applyBorder="1" applyAlignment="1">
      <alignment horizontal="right"/>
    </xf>
    <xf numFmtId="0" fontId="59" fillId="4" borderId="56" xfId="2" applyFont="1" applyFill="1" applyBorder="1" applyAlignment="1">
      <alignment horizontal="center"/>
    </xf>
    <xf numFmtId="0" fontId="59" fillId="4" borderId="15" xfId="2" applyFont="1" applyFill="1" applyBorder="1" applyAlignment="1">
      <alignment horizontal="center"/>
    </xf>
    <xf numFmtId="0" fontId="54" fillId="4" borderId="20" xfId="2" applyFont="1" applyFill="1" applyBorder="1" applyAlignment="1">
      <alignment horizontal="right"/>
    </xf>
    <xf numFmtId="0" fontId="54" fillId="4" borderId="28" xfId="2" applyFont="1" applyFill="1" applyBorder="1" applyAlignment="1">
      <alignment horizontal="right"/>
    </xf>
    <xf numFmtId="0" fontId="10" fillId="2" borderId="8" xfId="2" applyFont="1" applyFill="1" applyBorder="1" applyAlignment="1">
      <alignment horizontal="center" vertical="center" wrapText="1"/>
    </xf>
    <xf numFmtId="0" fontId="10" fillId="2" borderId="69" xfId="2" applyFont="1" applyFill="1" applyBorder="1" applyAlignment="1">
      <alignment horizontal="center" vertical="center" wrapText="1"/>
    </xf>
    <xf numFmtId="0" fontId="10" fillId="2" borderId="70" xfId="2" applyFont="1" applyFill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center"/>
    </xf>
    <xf numFmtId="0" fontId="20" fillId="2" borderId="53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59" fillId="0" borderId="16" xfId="2" applyFont="1" applyFill="1" applyBorder="1" applyAlignment="1">
      <alignment horizontal="center" vertical="center"/>
    </xf>
    <xf numFmtId="0" fontId="59" fillId="0" borderId="20" xfId="2" applyFont="1" applyFill="1" applyBorder="1" applyAlignment="1">
      <alignment horizontal="center" vertical="center"/>
    </xf>
    <xf numFmtId="0" fontId="59" fillId="0" borderId="28" xfId="2" applyFont="1" applyFill="1" applyBorder="1" applyAlignment="1">
      <alignment horizontal="center" vertical="center"/>
    </xf>
    <xf numFmtId="0" fontId="59" fillId="0" borderId="37" xfId="2" applyFont="1" applyFill="1" applyBorder="1" applyAlignment="1">
      <alignment horizontal="center" vertical="center"/>
    </xf>
    <xf numFmtId="0" fontId="59" fillId="0" borderId="38" xfId="2" applyFont="1" applyFill="1" applyBorder="1" applyAlignment="1">
      <alignment horizontal="center" vertical="center"/>
    </xf>
    <xf numFmtId="0" fontId="59" fillId="0" borderId="36" xfId="2" applyFont="1" applyFill="1" applyBorder="1" applyAlignment="1">
      <alignment horizontal="center" vertical="center"/>
    </xf>
    <xf numFmtId="0" fontId="10" fillId="0" borderId="76" xfId="2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0" fontId="2" fillId="0" borderId="69" xfId="2" applyFont="1" applyFill="1" applyBorder="1" applyAlignment="1">
      <alignment horizontal="center" vertical="center" wrapText="1"/>
    </xf>
    <xf numFmtId="0" fontId="2" fillId="0" borderId="70" xfId="2" applyFont="1" applyFill="1" applyBorder="1" applyAlignment="1">
      <alignment horizontal="center" vertical="center" wrapText="1"/>
    </xf>
    <xf numFmtId="0" fontId="14" fillId="3" borderId="51" xfId="2" applyFont="1" applyFill="1" applyBorder="1" applyAlignment="1">
      <alignment horizontal="center"/>
    </xf>
    <xf numFmtId="0" fontId="14" fillId="3" borderId="53" xfId="2" applyFont="1" applyFill="1" applyBorder="1" applyAlignment="1">
      <alignment horizontal="center"/>
    </xf>
    <xf numFmtId="0" fontId="14" fillId="3" borderId="7" xfId="2" applyFont="1" applyFill="1" applyBorder="1" applyAlignment="1">
      <alignment horizontal="center"/>
    </xf>
    <xf numFmtId="0" fontId="1" fillId="0" borderId="16" xfId="2" applyFont="1" applyFill="1" applyBorder="1" applyAlignment="1">
      <alignment horizontal="center" vertical="center"/>
    </xf>
    <xf numFmtId="0" fontId="1" fillId="0" borderId="20" xfId="2" applyFont="1" applyFill="1" applyBorder="1" applyAlignment="1">
      <alignment horizontal="center" vertical="center"/>
    </xf>
    <xf numFmtId="0" fontId="1" fillId="0" borderId="28" xfId="2" applyFont="1" applyFill="1" applyBorder="1" applyAlignment="1">
      <alignment horizontal="center" vertical="center"/>
    </xf>
    <xf numFmtId="0" fontId="1" fillId="0" borderId="37" xfId="2" applyFont="1" applyFill="1" applyBorder="1" applyAlignment="1">
      <alignment horizontal="center" vertical="center"/>
    </xf>
    <xf numFmtId="0" fontId="1" fillId="0" borderId="38" xfId="2" applyFont="1" applyFill="1" applyBorder="1" applyAlignment="1">
      <alignment horizontal="center" vertical="center"/>
    </xf>
    <xf numFmtId="0" fontId="1" fillId="0" borderId="36" xfId="2" applyFont="1" applyFill="1" applyBorder="1" applyAlignment="1">
      <alignment horizontal="center" vertical="center"/>
    </xf>
    <xf numFmtId="0" fontId="2" fillId="0" borderId="73" xfId="2" applyFont="1" applyFill="1" applyBorder="1" applyAlignment="1">
      <alignment horizontal="center" vertical="center" wrapText="1"/>
    </xf>
    <xf numFmtId="0" fontId="14" fillId="3" borderId="55" xfId="2" applyFont="1" applyFill="1" applyBorder="1" applyAlignment="1">
      <alignment horizontal="center"/>
    </xf>
    <xf numFmtId="0" fontId="14" fillId="3" borderId="56" xfId="2" applyFont="1" applyFill="1" applyBorder="1" applyAlignment="1">
      <alignment horizontal="center"/>
    </xf>
    <xf numFmtId="0" fontId="14" fillId="3" borderId="15" xfId="2" applyFont="1" applyFill="1" applyBorder="1" applyAlignment="1">
      <alignment horizontal="center"/>
    </xf>
    <xf numFmtId="0" fontId="1" fillId="3" borderId="55" xfId="2" applyFont="1" applyFill="1" applyBorder="1" applyAlignment="1">
      <alignment horizontal="center" vertical="center"/>
    </xf>
    <xf numFmtId="0" fontId="1" fillId="3" borderId="16" xfId="2" applyFont="1" applyFill="1" applyBorder="1" applyAlignment="1">
      <alignment horizontal="center" vertical="center"/>
    </xf>
    <xf numFmtId="0" fontId="1" fillId="0" borderId="56" xfId="2" applyFont="1" applyFill="1" applyBorder="1" applyAlignment="1">
      <alignment horizontal="center"/>
    </xf>
    <xf numFmtId="0" fontId="1" fillId="0" borderId="15" xfId="2" applyFont="1" applyFill="1" applyBorder="1" applyAlignment="1">
      <alignment horizontal="center"/>
    </xf>
    <xf numFmtId="0" fontId="17" fillId="0" borderId="20" xfId="2" applyFont="1" applyFill="1" applyBorder="1" applyAlignment="1">
      <alignment horizontal="right"/>
    </xf>
    <xf numFmtId="0" fontId="17" fillId="0" borderId="28" xfId="2" applyFont="1" applyFill="1" applyBorder="1" applyAlignment="1">
      <alignment horizontal="right"/>
    </xf>
    <xf numFmtId="0" fontId="17" fillId="0" borderId="20" xfId="2" applyFont="1" applyBorder="1" applyAlignment="1">
      <alignment horizontal="right"/>
    </xf>
    <xf numFmtId="0" fontId="17" fillId="0" borderId="28" xfId="2" applyFont="1" applyBorder="1" applyAlignment="1">
      <alignment horizontal="right"/>
    </xf>
    <xf numFmtId="0" fontId="1" fillId="4" borderId="16" xfId="2" applyFont="1" applyFill="1" applyBorder="1" applyAlignment="1">
      <alignment horizontal="center" vertical="center"/>
    </xf>
    <xf numFmtId="0" fontId="1" fillId="4" borderId="20" xfId="2" applyFont="1" applyFill="1" applyBorder="1" applyAlignment="1">
      <alignment horizontal="center"/>
    </xf>
    <xf numFmtId="0" fontId="1" fillId="4" borderId="28" xfId="2" applyFont="1" applyFill="1" applyBorder="1" applyAlignment="1">
      <alignment horizontal="center"/>
    </xf>
    <xf numFmtId="0" fontId="15" fillId="4" borderId="20" xfId="2" applyFont="1" applyFill="1" applyBorder="1" applyAlignment="1">
      <alignment horizontal="right"/>
    </xf>
    <xf numFmtId="0" fontId="15" fillId="4" borderId="28" xfId="2" applyFont="1" applyFill="1" applyBorder="1" applyAlignment="1">
      <alignment horizontal="right"/>
    </xf>
    <xf numFmtId="0" fontId="10" fillId="0" borderId="4" xfId="1" quotePrefix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0" borderId="43" xfId="1" applyFont="1" applyBorder="1" applyAlignment="1">
      <alignment horizontal="center" vertical="center" wrapText="1"/>
    </xf>
    <xf numFmtId="0" fontId="10" fillId="0" borderId="65" xfId="1" applyFont="1" applyBorder="1" applyAlignment="1">
      <alignment horizontal="center" vertical="center" wrapText="1"/>
    </xf>
    <xf numFmtId="0" fontId="10" fillId="0" borderId="66" xfId="1" applyFont="1" applyBorder="1" applyAlignment="1">
      <alignment horizontal="center" vertical="center" wrapText="1"/>
    </xf>
    <xf numFmtId="0" fontId="10" fillId="0" borderId="68" xfId="1" applyFont="1" applyBorder="1" applyAlignment="1">
      <alignment horizontal="center" vertical="center" wrapText="1"/>
    </xf>
    <xf numFmtId="0" fontId="62" fillId="3" borderId="51" xfId="1" applyFont="1" applyFill="1" applyBorder="1" applyAlignment="1">
      <alignment horizontal="center" vertical="center" wrapText="1"/>
    </xf>
    <xf numFmtId="0" fontId="62" fillId="3" borderId="53" xfId="1" applyFont="1" applyFill="1" applyBorder="1" applyAlignment="1">
      <alignment horizontal="center" vertical="center" wrapText="1"/>
    </xf>
    <xf numFmtId="0" fontId="62" fillId="3" borderId="7" xfId="1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/>
    </xf>
    <xf numFmtId="0" fontId="14" fillId="3" borderId="20" xfId="2" applyFont="1" applyFill="1" applyBorder="1" applyAlignment="1">
      <alignment horizontal="center"/>
    </xf>
    <xf numFmtId="0" fontId="14" fillId="3" borderId="28" xfId="2" applyFont="1" applyFill="1" applyBorder="1" applyAlignment="1">
      <alignment horizontal="center"/>
    </xf>
    <xf numFmtId="0" fontId="14" fillId="3" borderId="16" xfId="2" applyFont="1" applyFill="1" applyBorder="1" applyAlignment="1">
      <alignment horizontal="center" vertical="center"/>
    </xf>
    <xf numFmtId="0" fontId="14" fillId="3" borderId="37" xfId="2" applyFont="1" applyFill="1" applyBorder="1" applyAlignment="1">
      <alignment horizontal="center" vertical="center"/>
    </xf>
    <xf numFmtId="0" fontId="15" fillId="0" borderId="20" xfId="2" applyFont="1" applyFill="1" applyBorder="1" applyAlignment="1">
      <alignment horizontal="right"/>
    </xf>
    <xf numFmtId="0" fontId="15" fillId="0" borderId="28" xfId="2" applyFont="1" applyFill="1" applyBorder="1" applyAlignment="1">
      <alignment horizontal="right"/>
    </xf>
    <xf numFmtId="0" fontId="15" fillId="0" borderId="38" xfId="2" applyFont="1" applyFill="1" applyBorder="1" applyAlignment="1">
      <alignment horizontal="right"/>
    </xf>
    <xf numFmtId="0" fontId="15" fillId="0" borderId="36" xfId="2" applyFont="1" applyFill="1" applyBorder="1" applyAlignment="1">
      <alignment horizontal="right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2" fillId="0" borderId="10" xfId="1" quotePrefix="1" applyFont="1" applyBorder="1" applyAlignment="1">
      <alignment horizontal="center" vertical="center" wrapText="1"/>
    </xf>
    <xf numFmtId="0" fontId="2" fillId="0" borderId="67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56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2" fillId="0" borderId="64" xfId="1" applyFont="1" applyBorder="1" applyAlignment="1">
      <alignment horizontal="center" vertical="center" wrapText="1"/>
    </xf>
    <xf numFmtId="0" fontId="2" fillId="2" borderId="62" xfId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23" xfId="2" applyFont="1" applyFill="1" applyBorder="1" applyAlignment="1">
      <alignment horizontal="center" vertical="center" wrapText="1"/>
    </xf>
    <xf numFmtId="0" fontId="14" fillId="2" borderId="76" xfId="2" applyFont="1" applyFill="1" applyBorder="1" applyAlignment="1">
      <alignment horizontal="center" vertical="center" wrapText="1"/>
    </xf>
    <xf numFmtId="0" fontId="14" fillId="2" borderId="73" xfId="2" applyFont="1" applyFill="1" applyBorder="1" applyAlignment="1">
      <alignment horizontal="center" vertical="center" wrapText="1"/>
    </xf>
    <xf numFmtId="0" fontId="14" fillId="2" borderId="75" xfId="2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0" fontId="2" fillId="2" borderId="25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26" xfId="3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53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2" borderId="65" xfId="2" applyFont="1" applyFill="1" applyBorder="1" applyAlignment="1">
      <alignment horizontal="center" vertical="center" wrapText="1"/>
    </xf>
    <xf numFmtId="0" fontId="14" fillId="2" borderId="66" xfId="2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45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5" xfId="2" applyFont="1" applyFill="1" applyBorder="1" applyAlignment="1">
      <alignment horizontal="center" vertical="center" wrapText="1"/>
    </xf>
    <xf numFmtId="0" fontId="14" fillId="2" borderId="25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/>
    </xf>
    <xf numFmtId="0" fontId="2" fillId="2" borderId="18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/>
    </xf>
    <xf numFmtId="0" fontId="14" fillId="2" borderId="56" xfId="2" applyFont="1" applyFill="1" applyBorder="1" applyAlignment="1">
      <alignment horizontal="center" vertical="center" wrapText="1"/>
    </xf>
    <xf numFmtId="0" fontId="10" fillId="2" borderId="54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62" xfId="3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67" xfId="2" applyFont="1" applyFill="1" applyBorder="1" applyAlignment="1">
      <alignment horizontal="center" vertical="center" wrapText="1"/>
    </xf>
    <xf numFmtId="0" fontId="10" fillId="2" borderId="65" xfId="3" applyFont="1" applyFill="1" applyBorder="1" applyAlignment="1">
      <alignment horizontal="center" vertical="center" wrapText="1"/>
    </xf>
    <xf numFmtId="0" fontId="10" fillId="2" borderId="66" xfId="3" applyFont="1" applyFill="1" applyBorder="1" applyAlignment="1">
      <alignment horizontal="center" vertical="center" wrapText="1"/>
    </xf>
    <xf numFmtId="0" fontId="2" fillId="2" borderId="65" xfId="2" applyFont="1" applyFill="1" applyBorder="1" applyAlignment="1">
      <alignment horizontal="center" vertical="center" wrapText="1"/>
    </xf>
    <xf numFmtId="0" fontId="2" fillId="2" borderId="66" xfId="2" applyFont="1" applyFill="1" applyBorder="1" applyAlignment="1">
      <alignment horizontal="center" vertical="center" wrapText="1"/>
    </xf>
    <xf numFmtId="0" fontId="2" fillId="2" borderId="68" xfId="2" applyFont="1" applyFill="1" applyBorder="1" applyAlignment="1">
      <alignment horizontal="center" vertical="center" wrapText="1"/>
    </xf>
    <xf numFmtId="0" fontId="2" fillId="2" borderId="71" xfId="2" applyFont="1" applyFill="1" applyBorder="1" applyAlignment="1">
      <alignment horizontal="center" vertical="center" wrapText="1"/>
    </xf>
    <xf numFmtId="0" fontId="14" fillId="3" borderId="54" xfId="2" applyFont="1" applyFill="1" applyBorder="1" applyAlignment="1">
      <alignment horizontal="center"/>
    </xf>
    <xf numFmtId="0" fontId="1" fillId="3" borderId="20" xfId="2" applyFont="1" applyFill="1" applyBorder="1" applyAlignment="1">
      <alignment horizontal="center" vertical="center"/>
    </xf>
    <xf numFmtId="0" fontId="1" fillId="3" borderId="64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1" fillId="3" borderId="38" xfId="2" applyFont="1" applyFill="1" applyBorder="1" applyAlignment="1">
      <alignment horizontal="center" vertical="center"/>
    </xf>
    <xf numFmtId="0" fontId="10" fillId="2" borderId="4" xfId="3" quotePrefix="1" applyNumberFormat="1" applyFont="1" applyFill="1" applyBorder="1" applyAlignment="1">
      <alignment horizontal="center" vertical="center" wrapText="1"/>
    </xf>
    <xf numFmtId="0" fontId="10" fillId="2" borderId="5" xfId="3" quotePrefix="1" applyNumberFormat="1" applyFont="1" applyFill="1" applyBorder="1" applyAlignment="1">
      <alignment horizontal="center" vertical="center" wrapText="1"/>
    </xf>
    <xf numFmtId="0" fontId="10" fillId="2" borderId="13" xfId="3" quotePrefix="1" applyNumberFormat="1" applyFont="1" applyFill="1" applyBorder="1" applyAlignment="1">
      <alignment horizontal="center" vertical="center" wrapText="1"/>
    </xf>
    <xf numFmtId="0" fontId="10" fillId="2" borderId="0" xfId="3" quotePrefix="1" applyNumberFormat="1" applyFont="1" applyFill="1" applyBorder="1" applyAlignment="1">
      <alignment horizontal="center" vertical="center" wrapText="1"/>
    </xf>
    <xf numFmtId="0" fontId="10" fillId="2" borderId="33" xfId="3" quotePrefix="1" applyNumberFormat="1" applyFont="1" applyFill="1" applyBorder="1" applyAlignment="1">
      <alignment horizontal="center" vertical="center" wrapText="1"/>
    </xf>
    <xf numFmtId="0" fontId="10" fillId="2" borderId="34" xfId="3" quotePrefix="1" applyNumberFormat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73" xfId="0" applyFont="1" applyBorder="1" applyAlignment="1">
      <alignment horizontal="center" vertical="center" wrapText="1"/>
    </xf>
    <xf numFmtId="0" fontId="25" fillId="0" borderId="7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8" xfId="7" applyFont="1" applyFill="1" applyBorder="1" applyAlignment="1">
      <alignment horizontal="center" vertical="center" wrapText="1"/>
    </xf>
    <xf numFmtId="0" fontId="25" fillId="0" borderId="9" xfId="7" applyFont="1" applyFill="1" applyBorder="1" applyAlignment="1">
      <alignment horizontal="center" vertical="center" wrapText="1"/>
    </xf>
    <xf numFmtId="0" fontId="25" fillId="0" borderId="10" xfId="7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66" fillId="0" borderId="32" xfId="4" applyFont="1" applyBorder="1" applyAlignment="1">
      <alignment horizontal="center" vertical="center" wrapText="1"/>
    </xf>
    <xf numFmtId="0" fontId="66" fillId="0" borderId="41" xfId="4" applyFont="1" applyBorder="1" applyAlignment="1">
      <alignment horizontal="center" vertical="center" wrapText="1"/>
    </xf>
    <xf numFmtId="0" fontId="25" fillId="0" borderId="16" xfId="7" applyFont="1" applyFill="1" applyBorder="1" applyAlignment="1">
      <alignment horizontal="center" vertical="center" wrapText="1"/>
    </xf>
    <xf numFmtId="0" fontId="25" fillId="0" borderId="37" xfId="7" applyFont="1" applyFill="1" applyBorder="1" applyAlignment="1">
      <alignment horizontal="center" vertical="center" wrapText="1"/>
    </xf>
    <xf numFmtId="0" fontId="25" fillId="0" borderId="28" xfId="7" applyFont="1" applyFill="1" applyBorder="1" applyAlignment="1">
      <alignment horizontal="center" vertical="center" wrapText="1"/>
    </xf>
    <xf numFmtId="0" fontId="25" fillId="0" borderId="67" xfId="7" applyFont="1" applyFill="1" applyBorder="1" applyAlignment="1">
      <alignment horizontal="center" vertical="center" wrapText="1"/>
    </xf>
    <xf numFmtId="0" fontId="29" fillId="0" borderId="69" xfId="4" applyFont="1" applyBorder="1" applyAlignment="1">
      <alignment horizontal="center" vertical="center"/>
    </xf>
    <xf numFmtId="0" fontId="29" fillId="0" borderId="67" xfId="4" applyFont="1" applyBorder="1" applyAlignment="1">
      <alignment horizontal="center" vertical="center"/>
    </xf>
    <xf numFmtId="0" fontId="60" fillId="0" borderId="76" xfId="0" applyFont="1" applyBorder="1" applyAlignment="1">
      <alignment horizontal="center" vertical="center"/>
    </xf>
    <xf numFmtId="0" fontId="60" fillId="0" borderId="73" xfId="0" applyFont="1" applyBorder="1" applyAlignment="1">
      <alignment horizontal="center" vertical="center"/>
    </xf>
    <xf numFmtId="0" fontId="60" fillId="0" borderId="7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9" fillId="0" borderId="2" xfId="4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5" fillId="0" borderId="11" xfId="4" applyFont="1" applyBorder="1" applyAlignment="1">
      <alignment horizontal="center" vertical="center" wrapText="1"/>
    </xf>
    <xf numFmtId="0" fontId="25" fillId="0" borderId="22" xfId="4" applyFont="1" applyBorder="1" applyAlignment="1">
      <alignment horizontal="center" vertical="center" wrapText="1"/>
    </xf>
    <xf numFmtId="0" fontId="25" fillId="0" borderId="55" xfId="4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5" xfId="4" applyFont="1" applyBorder="1" applyAlignment="1">
      <alignment horizontal="center" vertical="center" wrapText="1"/>
    </xf>
    <xf numFmtId="0" fontId="25" fillId="0" borderId="24" xfId="4" applyFont="1" applyBorder="1" applyAlignment="1">
      <alignment horizontal="center" vertical="center" wrapText="1"/>
    </xf>
    <xf numFmtId="0" fontId="25" fillId="0" borderId="25" xfId="4" applyFont="1" applyBorder="1" applyAlignment="1">
      <alignment horizontal="center" vertical="center" wrapText="1"/>
    </xf>
    <xf numFmtId="0" fontId="25" fillId="0" borderId="63" xfId="4" applyFont="1" applyBorder="1" applyAlignment="1">
      <alignment horizontal="center" vertical="center" wrapText="1"/>
    </xf>
    <xf numFmtId="0" fontId="25" fillId="0" borderId="57" xfId="4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69" xfId="4" applyFont="1" applyBorder="1" applyAlignment="1">
      <alignment horizontal="center" vertical="center"/>
    </xf>
    <xf numFmtId="0" fontId="25" fillId="0" borderId="29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 wrapText="1"/>
    </xf>
    <xf numFmtId="0" fontId="25" fillId="0" borderId="69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67" xfId="0" applyFont="1" applyFill="1" applyBorder="1" applyAlignment="1">
      <alignment horizontal="center" vertical="center"/>
    </xf>
    <xf numFmtId="0" fontId="34" fillId="0" borderId="76" xfId="0" applyFont="1" applyBorder="1" applyAlignment="1">
      <alignment horizontal="center" vertical="center"/>
    </xf>
    <xf numFmtId="0" fontId="34" fillId="0" borderId="73" xfId="0" applyFont="1" applyBorder="1" applyAlignment="1">
      <alignment horizontal="center" vertical="center"/>
    </xf>
    <xf numFmtId="0" fontId="34" fillId="0" borderId="7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76" xfId="0" applyFont="1" applyFill="1" applyBorder="1" applyAlignment="1">
      <alignment horizontal="center" vertical="center"/>
    </xf>
    <xf numFmtId="0" fontId="25" fillId="0" borderId="73" xfId="0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28" fillId="0" borderId="56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65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0" fillId="9" borderId="120" xfId="0" applyFont="1" applyFill="1" applyBorder="1" applyAlignment="1">
      <alignment horizontal="center" vertical="center" wrapText="1"/>
    </xf>
    <xf numFmtId="0" fontId="20" fillId="9" borderId="122" xfId="0" applyFont="1" applyFill="1" applyBorder="1" applyAlignment="1">
      <alignment horizontal="center" vertical="center" wrapText="1"/>
    </xf>
    <xf numFmtId="0" fontId="20" fillId="9" borderId="124" xfId="0" applyFont="1" applyFill="1" applyBorder="1" applyAlignment="1">
      <alignment horizontal="center" vertical="center" wrapText="1"/>
    </xf>
    <xf numFmtId="0" fontId="20" fillId="9" borderId="128" xfId="0" applyFont="1" applyFill="1" applyBorder="1" applyAlignment="1">
      <alignment horizontal="center" vertical="center" wrapText="1"/>
    </xf>
    <xf numFmtId="0" fontId="20" fillId="9" borderId="140" xfId="0" applyFont="1" applyFill="1" applyBorder="1" applyAlignment="1">
      <alignment horizontal="center" vertical="center" wrapText="1"/>
    </xf>
    <xf numFmtId="0" fontId="40" fillId="6" borderId="109" xfId="0" applyFont="1" applyFill="1" applyBorder="1" applyAlignment="1">
      <alignment horizontal="center" vertical="center" wrapText="1"/>
    </xf>
    <xf numFmtId="0" fontId="40" fillId="6" borderId="110" xfId="0" applyFont="1" applyFill="1" applyBorder="1" applyAlignment="1">
      <alignment horizontal="center" vertical="center" wrapText="1"/>
    </xf>
    <xf numFmtId="0" fontId="40" fillId="6" borderId="114" xfId="0" applyFont="1" applyFill="1" applyBorder="1" applyAlignment="1">
      <alignment horizontal="center" vertical="center" wrapText="1"/>
    </xf>
    <xf numFmtId="0" fontId="40" fillId="6" borderId="115" xfId="0" applyFont="1" applyFill="1" applyBorder="1" applyAlignment="1">
      <alignment horizontal="center" vertical="center" wrapText="1"/>
    </xf>
    <xf numFmtId="0" fontId="48" fillId="6" borderId="138" xfId="0" applyFont="1" applyFill="1" applyBorder="1" applyAlignment="1">
      <alignment horizontal="center" vertical="center" wrapText="1"/>
    </xf>
    <xf numFmtId="0" fontId="48" fillId="6" borderId="139" xfId="0" applyFont="1" applyFill="1" applyBorder="1" applyAlignment="1">
      <alignment horizontal="center" vertical="center" wrapText="1"/>
    </xf>
    <xf numFmtId="0" fontId="48" fillId="6" borderId="141" xfId="0" applyFont="1" applyFill="1" applyBorder="1" applyAlignment="1">
      <alignment horizontal="center" vertical="center" wrapText="1"/>
    </xf>
    <xf numFmtId="0" fontId="20" fillId="6" borderId="114" xfId="0" applyFont="1" applyFill="1" applyBorder="1" applyAlignment="1">
      <alignment horizontal="center" vertical="center" wrapText="1"/>
    </xf>
    <xf numFmtId="0" fontId="20" fillId="6" borderId="117" xfId="0" applyFont="1" applyFill="1" applyBorder="1" applyAlignment="1">
      <alignment horizontal="center" vertical="center" wrapText="1"/>
    </xf>
    <xf numFmtId="0" fontId="20" fillId="6" borderId="118" xfId="0" applyFont="1" applyFill="1" applyBorder="1" applyAlignment="1">
      <alignment horizontal="center" vertical="center" wrapText="1"/>
    </xf>
    <xf numFmtId="0" fontId="20" fillId="9" borderId="119" xfId="0" applyFont="1" applyFill="1" applyBorder="1" applyAlignment="1">
      <alignment horizontal="center" vertical="center" wrapText="1"/>
    </xf>
    <xf numFmtId="0" fontId="20" fillId="9" borderId="121" xfId="0" applyFont="1" applyFill="1" applyBorder="1" applyAlignment="1">
      <alignment horizontal="center" vertical="center" wrapText="1"/>
    </xf>
    <xf numFmtId="0" fontId="20" fillId="9" borderId="123" xfId="0" applyFont="1" applyFill="1" applyBorder="1" applyAlignment="1">
      <alignment horizontal="center" vertical="center" wrapText="1"/>
    </xf>
    <xf numFmtId="0" fontId="20" fillId="6" borderId="119" xfId="0" applyFont="1" applyFill="1" applyBorder="1" applyAlignment="1">
      <alignment horizontal="center" vertical="center" wrapText="1"/>
    </xf>
    <xf numFmtId="0" fontId="20" fillId="6" borderId="121" xfId="0" applyFont="1" applyFill="1" applyBorder="1" applyAlignment="1">
      <alignment horizontal="center" vertical="center" wrapText="1"/>
    </xf>
    <xf numFmtId="0" fontId="20" fillId="6" borderId="123" xfId="0" applyFont="1" applyFill="1" applyBorder="1" applyAlignment="1">
      <alignment horizontal="center" vertical="center" wrapText="1"/>
    </xf>
    <xf numFmtId="0" fontId="20" fillId="6" borderId="120" xfId="0" applyFont="1" applyFill="1" applyBorder="1" applyAlignment="1">
      <alignment horizontal="center" vertical="center" wrapText="1"/>
    </xf>
    <xf numFmtId="0" fontId="20" fillId="6" borderId="122" xfId="0" applyFont="1" applyFill="1" applyBorder="1" applyAlignment="1">
      <alignment horizontal="center" vertical="center" wrapText="1"/>
    </xf>
    <xf numFmtId="0" fontId="20" fillId="6" borderId="124" xfId="0" applyFont="1" applyFill="1" applyBorder="1" applyAlignment="1">
      <alignment horizontal="center" vertical="center" wrapText="1"/>
    </xf>
    <xf numFmtId="0" fontId="52" fillId="7" borderId="129" xfId="0" applyFont="1" applyFill="1" applyBorder="1" applyAlignment="1">
      <alignment horizontal="center" vertical="center"/>
    </xf>
    <xf numFmtId="0" fontId="52" fillId="7" borderId="130" xfId="0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 wrapText="1"/>
    </xf>
    <xf numFmtId="0" fontId="10" fillId="0" borderId="121" xfId="0" applyFont="1" applyFill="1" applyBorder="1" applyAlignment="1">
      <alignment horizontal="center" vertical="center" wrapText="1"/>
    </xf>
    <xf numFmtId="0" fontId="10" fillId="0" borderId="132" xfId="0" applyFont="1" applyFill="1" applyBorder="1" applyAlignment="1">
      <alignment horizontal="center" vertical="center" wrapText="1"/>
    </xf>
    <xf numFmtId="0" fontId="40" fillId="8" borderId="109" xfId="0" applyFont="1" applyFill="1" applyBorder="1" applyAlignment="1">
      <alignment horizontal="center" vertical="center" wrapText="1"/>
    </xf>
    <xf numFmtId="0" fontId="40" fillId="8" borderId="110" xfId="0" applyFont="1" applyFill="1" applyBorder="1" applyAlignment="1">
      <alignment horizontal="center" vertical="center" wrapText="1"/>
    </xf>
    <xf numFmtId="0" fontId="40" fillId="8" borderId="114" xfId="0" applyFont="1" applyFill="1" applyBorder="1" applyAlignment="1">
      <alignment horizontal="center" vertical="center" wrapText="1"/>
    </xf>
    <xf numFmtId="0" fontId="40" fillId="8" borderId="115" xfId="0" applyFont="1" applyFill="1" applyBorder="1" applyAlignment="1">
      <alignment horizontal="center" vertical="center" wrapText="1"/>
    </xf>
    <xf numFmtId="0" fontId="48" fillId="9" borderId="138" xfId="0" applyFont="1" applyFill="1" applyBorder="1" applyAlignment="1">
      <alignment horizontal="center" vertical="center" wrapText="1"/>
    </xf>
    <xf numFmtId="0" fontId="48" fillId="9" borderId="139" xfId="0" applyFont="1" applyFill="1" applyBorder="1" applyAlignment="1">
      <alignment horizontal="center" vertical="center" wrapText="1"/>
    </xf>
    <xf numFmtId="0" fontId="48" fillId="9" borderId="141" xfId="0" applyFont="1" applyFill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14" xfId="0" applyFont="1" applyFill="1" applyBorder="1" applyAlignment="1">
      <alignment horizontal="center" vertical="center" wrapText="1"/>
    </xf>
    <xf numFmtId="0" fontId="10" fillId="0" borderId="119" xfId="0" applyFont="1" applyFill="1" applyBorder="1" applyAlignment="1">
      <alignment horizontal="center" vertical="center" wrapText="1"/>
    </xf>
    <xf numFmtId="0" fontId="10" fillId="0" borderId="135" xfId="0" applyFont="1" applyFill="1" applyBorder="1" applyAlignment="1">
      <alignment horizontal="center" vertical="center" wrapText="1"/>
    </xf>
    <xf numFmtId="0" fontId="51" fillId="8" borderId="143" xfId="0" applyFont="1" applyFill="1" applyBorder="1" applyAlignment="1">
      <alignment horizontal="center" vertical="center" wrapText="1"/>
    </xf>
    <xf numFmtId="0" fontId="51" fillId="8" borderId="0" xfId="0" applyFont="1" applyFill="1" applyBorder="1" applyAlignment="1">
      <alignment horizontal="center" vertical="center" wrapText="1"/>
    </xf>
    <xf numFmtId="0" fontId="52" fillId="7" borderId="119" xfId="0" applyFont="1" applyFill="1" applyBorder="1" applyAlignment="1">
      <alignment horizontal="center" vertical="center"/>
    </xf>
    <xf numFmtId="0" fontId="52" fillId="7" borderId="142" xfId="0" applyFont="1" applyFill="1" applyBorder="1" applyAlignment="1">
      <alignment horizontal="center" vertical="center"/>
    </xf>
    <xf numFmtId="0" fontId="73" fillId="0" borderId="69" xfId="8" applyFont="1" applyFill="1" applyBorder="1" applyAlignment="1" applyProtection="1">
      <alignment horizontal="left" vertical="center" wrapText="1"/>
    </xf>
    <xf numFmtId="0" fontId="73" fillId="0" borderId="67" xfId="8" applyFont="1" applyFill="1" applyBorder="1" applyAlignment="1" applyProtection="1">
      <alignment horizontal="left" vertical="center" wrapText="1"/>
    </xf>
    <xf numFmtId="0" fontId="73" fillId="0" borderId="70" xfId="8" applyFont="1" applyFill="1" applyBorder="1" applyAlignment="1" applyProtection="1">
      <alignment horizontal="left" vertical="center" wrapText="1"/>
    </xf>
    <xf numFmtId="0" fontId="73" fillId="0" borderId="72" xfId="8" applyFont="1" applyFill="1" applyBorder="1" applyAlignment="1" applyProtection="1">
      <alignment horizontal="left" vertical="center" wrapText="1"/>
    </xf>
    <xf numFmtId="0" fontId="29" fillId="0" borderId="1" xfId="8" applyFont="1" applyFill="1" applyBorder="1" applyAlignment="1" applyProtection="1">
      <alignment horizontal="center" vertical="center"/>
    </xf>
    <xf numFmtId="0" fontId="29" fillId="0" borderId="3" xfId="8" applyFont="1" applyFill="1" applyBorder="1" applyAlignment="1" applyProtection="1">
      <alignment horizontal="center" vertical="center"/>
    </xf>
    <xf numFmtId="0" fontId="73" fillId="0" borderId="70" xfId="8" applyFont="1" applyFill="1" applyBorder="1" applyAlignment="1" applyProtection="1">
      <alignment horizontal="left" vertical="center"/>
    </xf>
    <xf numFmtId="0" fontId="73" fillId="0" borderId="72" xfId="8" applyFont="1" applyFill="1" applyBorder="1" applyAlignment="1" applyProtection="1">
      <alignment horizontal="left" vertical="center"/>
    </xf>
    <xf numFmtId="0" fontId="29" fillId="0" borderId="8" xfId="8" applyFont="1" applyFill="1" applyBorder="1" applyAlignment="1" applyProtection="1">
      <alignment horizontal="center" vertical="center"/>
    </xf>
    <xf numFmtId="0" fontId="29" fillId="0" borderId="10" xfId="8" applyFont="1" applyFill="1" applyBorder="1" applyAlignment="1" applyProtection="1">
      <alignment horizontal="center" vertical="center"/>
    </xf>
    <xf numFmtId="0" fontId="29" fillId="0" borderId="64" xfId="8" applyFont="1" applyFill="1" applyBorder="1" applyAlignment="1" applyProtection="1">
      <alignment horizontal="left" vertical="center" wrapText="1"/>
    </xf>
    <xf numFmtId="0" fontId="29" fillId="0" borderId="55" xfId="8" applyFont="1" applyFill="1" applyBorder="1" applyAlignment="1" applyProtection="1">
      <alignment horizontal="left" vertical="center" wrapText="1"/>
    </xf>
    <xf numFmtId="0" fontId="29" fillId="0" borderId="64" xfId="8" applyFont="1" applyFill="1" applyBorder="1" applyAlignment="1" applyProtection="1">
      <alignment horizontal="center" vertical="center" wrapText="1"/>
    </xf>
    <xf numFmtId="0" fontId="29" fillId="0" borderId="55" xfId="8" applyFont="1" applyFill="1" applyBorder="1" applyAlignment="1" applyProtection="1">
      <alignment horizontal="center" vertical="center" wrapText="1"/>
    </xf>
    <xf numFmtId="0" fontId="73" fillId="0" borderId="69" xfId="8" applyFont="1" applyFill="1" applyBorder="1" applyAlignment="1" applyProtection="1">
      <alignment horizontal="left" vertical="center"/>
    </xf>
    <xf numFmtId="0" fontId="73" fillId="0" borderId="67" xfId="8" applyFont="1" applyFill="1" applyBorder="1" applyAlignment="1" applyProtection="1">
      <alignment horizontal="left" vertical="center"/>
    </xf>
    <xf numFmtId="14" fontId="29" fillId="0" borderId="4" xfId="8" applyNumberFormat="1" applyFont="1" applyFill="1" applyBorder="1" applyAlignment="1" applyProtection="1">
      <alignment horizontal="center" vertical="center" wrapText="1"/>
    </xf>
    <xf numFmtId="14" fontId="29" fillId="0" borderId="5" xfId="8" applyNumberFormat="1" applyFont="1" applyFill="1" applyBorder="1" applyAlignment="1" applyProtection="1">
      <alignment horizontal="center" vertical="center" wrapText="1"/>
    </xf>
    <xf numFmtId="14" fontId="29" fillId="0" borderId="12" xfId="8" applyNumberFormat="1" applyFont="1" applyFill="1" applyBorder="1" applyAlignment="1" applyProtection="1">
      <alignment horizontal="center" vertical="center" wrapText="1"/>
    </xf>
    <xf numFmtId="14" fontId="29" fillId="0" borderId="13" xfId="8" applyNumberFormat="1" applyFont="1" applyFill="1" applyBorder="1" applyAlignment="1" applyProtection="1">
      <alignment horizontal="center" vertical="center" wrapText="1"/>
    </xf>
    <xf numFmtId="14" fontId="29" fillId="0" borderId="0" xfId="8" applyNumberFormat="1" applyFont="1" applyFill="1" applyBorder="1" applyAlignment="1" applyProtection="1">
      <alignment horizontal="center" vertical="center" wrapText="1"/>
    </xf>
    <xf numFmtId="14" fontId="29" fillId="0" borderId="23" xfId="8" applyNumberFormat="1" applyFont="1" applyFill="1" applyBorder="1" applyAlignment="1" applyProtection="1">
      <alignment horizontal="center" vertical="center" wrapText="1"/>
    </xf>
    <xf numFmtId="14" fontId="29" fillId="0" borderId="33" xfId="8" applyNumberFormat="1" applyFont="1" applyFill="1" applyBorder="1" applyAlignment="1" applyProtection="1">
      <alignment horizontal="center" vertical="center" wrapText="1"/>
    </xf>
    <xf numFmtId="14" fontId="29" fillId="0" borderId="34" xfId="8" applyNumberFormat="1" applyFont="1" applyFill="1" applyBorder="1" applyAlignment="1" applyProtection="1">
      <alignment horizontal="center" vertical="center" wrapText="1"/>
    </xf>
    <xf numFmtId="14" fontId="29" fillId="0" borderId="43" xfId="8" applyNumberFormat="1" applyFont="1" applyFill="1" applyBorder="1" applyAlignment="1" applyProtection="1">
      <alignment horizontal="center" vertical="center" wrapText="1"/>
    </xf>
    <xf numFmtId="0" fontId="29" fillId="0" borderId="2" xfId="8" applyFont="1" applyFill="1" applyBorder="1" applyAlignment="1" applyProtection="1">
      <alignment horizontal="center" vertical="center"/>
    </xf>
    <xf numFmtId="0" fontId="29" fillId="0" borderId="9" xfId="8" applyFont="1" applyFill="1" applyBorder="1" applyAlignment="1" applyProtection="1">
      <alignment horizontal="center" vertical="center"/>
    </xf>
    <xf numFmtId="0" fontId="72" fillId="0" borderId="76" xfId="8" applyFont="1" applyFill="1" applyBorder="1" applyAlignment="1" applyProtection="1">
      <alignment horizontal="center" vertical="center" wrapText="1"/>
    </xf>
    <xf numFmtId="0" fontId="72" fillId="0" borderId="73" xfId="8" applyFont="1" applyFill="1" applyBorder="1" applyAlignment="1" applyProtection="1">
      <alignment horizontal="center" vertical="center" wrapText="1"/>
    </xf>
    <xf numFmtId="14" fontId="29" fillId="0" borderId="76" xfId="8" applyNumberFormat="1" applyFont="1" applyFill="1" applyBorder="1" applyAlignment="1" applyProtection="1">
      <alignment horizontal="center" vertical="center" wrapText="1"/>
    </xf>
    <xf numFmtId="14" fontId="29" fillId="0" borderId="73" xfId="8" applyNumberFormat="1" applyFont="1" applyFill="1" applyBorder="1" applyAlignment="1" applyProtection="1">
      <alignment horizontal="center" vertical="center"/>
    </xf>
    <xf numFmtId="14" fontId="29" fillId="0" borderId="74" xfId="8" applyNumberFormat="1" applyFont="1" applyFill="1" applyBorder="1" applyAlignment="1" applyProtection="1">
      <alignment horizontal="center" vertical="center"/>
    </xf>
    <xf numFmtId="0" fontId="29" fillId="0" borderId="11" xfId="8" applyFont="1" applyFill="1" applyBorder="1" applyAlignment="1" applyProtection="1">
      <alignment horizontal="center" vertical="center"/>
    </xf>
    <xf numFmtId="0" fontId="29" fillId="0" borderId="42" xfId="8" applyFont="1" applyFill="1" applyBorder="1" applyAlignment="1" applyProtection="1">
      <alignment horizontal="center" vertical="center"/>
    </xf>
    <xf numFmtId="0" fontId="29" fillId="0" borderId="151" xfId="8" applyFont="1" applyFill="1" applyBorder="1" applyAlignment="1" applyProtection="1">
      <alignment horizontal="center" vertical="center"/>
    </xf>
    <xf numFmtId="0" fontId="29" fillId="0" borderId="39" xfId="8" applyFont="1" applyFill="1" applyBorder="1" applyAlignment="1" applyProtection="1">
      <alignment horizontal="center" vertical="center"/>
    </xf>
    <xf numFmtId="0" fontId="29" fillId="0" borderId="61" xfId="8" applyFont="1" applyFill="1" applyBorder="1" applyAlignment="1" applyProtection="1">
      <alignment horizontal="center" vertical="center"/>
    </xf>
    <xf numFmtId="0" fontId="29" fillId="0" borderId="41" xfId="8" applyFont="1" applyFill="1" applyBorder="1" applyAlignment="1" applyProtection="1">
      <alignment horizontal="center" vertical="center"/>
    </xf>
    <xf numFmtId="0" fontId="72" fillId="0" borderId="8" xfId="8" applyFont="1" applyFill="1" applyBorder="1" applyAlignment="1" applyProtection="1">
      <alignment horizontal="center" vertical="center" wrapText="1"/>
    </xf>
    <xf numFmtId="0" fontId="72" fillId="0" borderId="52" xfId="8" applyFont="1" applyFill="1" applyBorder="1" applyAlignment="1" applyProtection="1">
      <alignment horizontal="center" vertical="center" wrapText="1"/>
    </xf>
    <xf numFmtId="0" fontId="72" fillId="0" borderId="151" xfId="8" applyFont="1" applyFill="1" applyBorder="1" applyAlignment="1" applyProtection="1">
      <alignment horizontal="center" vertical="center" wrapText="1"/>
    </xf>
    <xf numFmtId="0" fontId="72" fillId="0" borderId="39" xfId="8" applyFont="1" applyFill="1" applyBorder="1" applyAlignment="1" applyProtection="1">
      <alignment horizontal="center" vertical="center" wrapText="1"/>
    </xf>
    <xf numFmtId="0" fontId="72" fillId="0" borderId="152" xfId="8" applyFont="1" applyFill="1" applyBorder="1" applyAlignment="1" applyProtection="1">
      <alignment horizontal="center" vertical="center" wrapText="1"/>
    </xf>
    <xf numFmtId="0" fontId="72" fillId="0" borderId="40" xfId="8" applyFont="1" applyFill="1" applyBorder="1" applyAlignment="1" applyProtection="1">
      <alignment horizontal="center" vertical="center" wrapText="1"/>
    </xf>
    <xf numFmtId="0" fontId="60" fillId="0" borderId="4" xfId="8" applyFont="1" applyFill="1" applyBorder="1" applyAlignment="1" applyProtection="1">
      <alignment horizontal="center"/>
    </xf>
    <xf numFmtId="0" fontId="60" fillId="0" borderId="12" xfId="8" applyFont="1" applyFill="1" applyBorder="1" applyAlignment="1" applyProtection="1">
      <alignment horizontal="center"/>
    </xf>
    <xf numFmtId="0" fontId="60" fillId="0" borderId="13" xfId="8" applyFont="1" applyFill="1" applyBorder="1" applyAlignment="1" applyProtection="1">
      <alignment horizontal="center"/>
    </xf>
    <xf numFmtId="0" fontId="60" fillId="0" borderId="23" xfId="8" applyFont="1" applyFill="1" applyBorder="1" applyAlignment="1" applyProtection="1">
      <alignment horizontal="center"/>
    </xf>
    <xf numFmtId="0" fontId="60" fillId="0" borderId="33" xfId="8" applyFont="1" applyFill="1" applyBorder="1" applyAlignment="1" applyProtection="1">
      <alignment horizontal="center"/>
    </xf>
    <xf numFmtId="0" fontId="60" fillId="0" borderId="43" xfId="8" applyFont="1" applyFill="1" applyBorder="1" applyAlignment="1" applyProtection="1">
      <alignment horizontal="center"/>
    </xf>
    <xf numFmtId="14" fontId="29" fillId="0" borderId="73" xfId="8" applyNumberFormat="1" applyFont="1" applyFill="1" applyBorder="1" applyAlignment="1" applyProtection="1">
      <alignment horizontal="center" vertical="center" wrapText="1"/>
    </xf>
    <xf numFmtId="14" fontId="29" fillId="0" borderId="74" xfId="8" applyNumberFormat="1" applyFont="1" applyFill="1" applyBorder="1" applyAlignment="1" applyProtection="1">
      <alignment horizontal="center" vertical="center" wrapText="1"/>
    </xf>
    <xf numFmtId="0" fontId="60" fillId="0" borderId="1" xfId="8" applyFont="1" applyFill="1" applyBorder="1" applyAlignment="1" applyProtection="1">
      <alignment horizontal="center" vertical="center"/>
    </xf>
    <xf numFmtId="0" fontId="60" fillId="0" borderId="2" xfId="8" applyFont="1" applyFill="1" applyBorder="1" applyAlignment="1" applyProtection="1">
      <alignment horizontal="center" vertical="center"/>
    </xf>
    <xf numFmtId="0" fontId="60" fillId="0" borderId="3" xfId="8" applyFont="1" applyFill="1" applyBorder="1" applyAlignment="1" applyProtection="1">
      <alignment horizontal="center" vertical="center"/>
    </xf>
    <xf numFmtId="0" fontId="34" fillId="0" borderId="0" xfId="8" applyFont="1" applyAlignment="1" applyProtection="1">
      <alignment horizontal="left" vertical="center"/>
    </xf>
    <xf numFmtId="0" fontId="72" fillId="0" borderId="74" xfId="8" applyFont="1" applyFill="1" applyBorder="1" applyAlignment="1" applyProtection="1">
      <alignment horizontal="center" vertical="center" wrapText="1"/>
    </xf>
    <xf numFmtId="0" fontId="73" fillId="0" borderId="69" xfId="8" applyFont="1" applyFill="1" applyBorder="1" applyAlignment="1">
      <alignment horizontal="left" vertical="center" wrapText="1"/>
    </xf>
    <xf numFmtId="0" fontId="73" fillId="0" borderId="67" xfId="8" applyFont="1" applyFill="1" applyBorder="1" applyAlignment="1">
      <alignment horizontal="left" vertical="center" wrapText="1"/>
    </xf>
    <xf numFmtId="0" fontId="73" fillId="0" borderId="70" xfId="8" applyFont="1" applyFill="1" applyBorder="1" applyAlignment="1">
      <alignment horizontal="left" vertical="center" wrapText="1"/>
    </xf>
    <xf numFmtId="0" fontId="73" fillId="0" borderId="72" xfId="8" applyFont="1" applyFill="1" applyBorder="1" applyAlignment="1">
      <alignment horizontal="left" vertical="center" wrapText="1"/>
    </xf>
    <xf numFmtId="0" fontId="29" fillId="0" borderId="1" xfId="8" applyFont="1" applyFill="1" applyBorder="1" applyAlignment="1">
      <alignment horizontal="center" vertical="center"/>
    </xf>
    <xf numFmtId="0" fontId="29" fillId="0" borderId="3" xfId="8" applyFont="1" applyFill="1" applyBorder="1" applyAlignment="1">
      <alignment horizontal="center" vertical="center"/>
    </xf>
    <xf numFmtId="0" fontId="73" fillId="0" borderId="70" xfId="8" applyFont="1" applyFill="1" applyBorder="1" applyAlignment="1">
      <alignment horizontal="left" vertical="center"/>
    </xf>
    <xf numFmtId="0" fontId="73" fillId="0" borderId="72" xfId="8" applyFont="1" applyFill="1" applyBorder="1" applyAlignment="1">
      <alignment horizontal="left" vertical="center"/>
    </xf>
    <xf numFmtId="0" fontId="29" fillId="0" borderId="8" xfId="8" applyFont="1" applyFill="1" applyBorder="1" applyAlignment="1">
      <alignment horizontal="center" vertical="center"/>
    </xf>
    <xf numFmtId="0" fontId="29" fillId="0" borderId="10" xfId="8" applyFont="1" applyFill="1" applyBorder="1" applyAlignment="1">
      <alignment horizontal="center" vertical="center"/>
    </xf>
    <xf numFmtId="0" fontId="29" fillId="0" borderId="64" xfId="8" applyFont="1" applyFill="1" applyBorder="1" applyAlignment="1">
      <alignment horizontal="left" vertical="center" wrapText="1"/>
    </xf>
    <xf numFmtId="0" fontId="29" fillId="0" borderId="55" xfId="8" applyFont="1" applyFill="1" applyBorder="1" applyAlignment="1">
      <alignment horizontal="left" vertical="center" wrapText="1"/>
    </xf>
    <xf numFmtId="0" fontId="29" fillId="0" borderId="64" xfId="8" applyFont="1" applyFill="1" applyBorder="1" applyAlignment="1">
      <alignment horizontal="center" vertical="center" wrapText="1"/>
    </xf>
    <xf numFmtId="0" fontId="29" fillId="0" borderId="55" xfId="8" applyFont="1" applyFill="1" applyBorder="1" applyAlignment="1">
      <alignment horizontal="center" vertical="center" wrapText="1"/>
    </xf>
    <xf numFmtId="0" fontId="73" fillId="0" borderId="69" xfId="8" applyFont="1" applyFill="1" applyBorder="1" applyAlignment="1">
      <alignment horizontal="left" vertical="center"/>
    </xf>
    <xf numFmtId="0" fontId="73" fillId="0" borderId="67" xfId="8" applyFont="1" applyFill="1" applyBorder="1" applyAlignment="1">
      <alignment horizontal="left" vertical="center"/>
    </xf>
    <xf numFmtId="14" fontId="29" fillId="0" borderId="4" xfId="8" applyNumberFormat="1" applyFont="1" applyFill="1" applyBorder="1" applyAlignment="1">
      <alignment horizontal="center" vertical="center" wrapText="1"/>
    </xf>
    <xf numFmtId="14" fontId="29" fillId="0" borderId="5" xfId="8" applyNumberFormat="1" applyFont="1" applyFill="1" applyBorder="1" applyAlignment="1">
      <alignment horizontal="center" vertical="center" wrapText="1"/>
    </xf>
    <xf numFmtId="14" fontId="29" fillId="0" borderId="12" xfId="8" applyNumberFormat="1" applyFont="1" applyFill="1" applyBorder="1" applyAlignment="1">
      <alignment horizontal="center" vertical="center" wrapText="1"/>
    </xf>
    <xf numFmtId="14" fontId="29" fillId="0" borderId="13" xfId="8" applyNumberFormat="1" applyFont="1" applyFill="1" applyBorder="1" applyAlignment="1">
      <alignment horizontal="center" vertical="center" wrapText="1"/>
    </xf>
    <xf numFmtId="14" fontId="29" fillId="0" borderId="0" xfId="8" applyNumberFormat="1" applyFont="1" applyFill="1" applyBorder="1" applyAlignment="1">
      <alignment horizontal="center" vertical="center" wrapText="1"/>
    </xf>
    <xf numFmtId="14" fontId="29" fillId="0" borderId="23" xfId="8" applyNumberFormat="1" applyFont="1" applyFill="1" applyBorder="1" applyAlignment="1">
      <alignment horizontal="center" vertical="center" wrapText="1"/>
    </xf>
    <xf numFmtId="14" fontId="29" fillId="0" borderId="33" xfId="8" applyNumberFormat="1" applyFont="1" applyFill="1" applyBorder="1" applyAlignment="1">
      <alignment horizontal="center" vertical="center" wrapText="1"/>
    </xf>
    <xf numFmtId="14" fontId="29" fillId="0" borderId="34" xfId="8" applyNumberFormat="1" applyFont="1" applyFill="1" applyBorder="1" applyAlignment="1">
      <alignment horizontal="center" vertical="center" wrapText="1"/>
    </xf>
    <xf numFmtId="14" fontId="29" fillId="0" borderId="43" xfId="8" applyNumberFormat="1" applyFont="1" applyFill="1" applyBorder="1" applyAlignment="1">
      <alignment horizontal="center" vertical="center" wrapText="1"/>
    </xf>
    <xf numFmtId="0" fontId="29" fillId="0" borderId="2" xfId="8" applyFont="1" applyFill="1" applyBorder="1" applyAlignment="1">
      <alignment horizontal="center" vertical="center"/>
    </xf>
    <xf numFmtId="0" fontId="29" fillId="0" borderId="9" xfId="8" applyFont="1" applyFill="1" applyBorder="1" applyAlignment="1">
      <alignment horizontal="center" vertical="center"/>
    </xf>
    <xf numFmtId="0" fontId="72" fillId="0" borderId="76" xfId="8" applyFont="1" applyFill="1" applyBorder="1" applyAlignment="1">
      <alignment horizontal="center" vertical="center" wrapText="1"/>
    </xf>
    <xf numFmtId="0" fontId="72" fillId="0" borderId="73" xfId="8" applyFont="1" applyFill="1" applyBorder="1" applyAlignment="1">
      <alignment horizontal="center" vertical="center" wrapText="1"/>
    </xf>
    <xf numFmtId="14" fontId="29" fillId="0" borderId="76" xfId="8" applyNumberFormat="1" applyFont="1" applyFill="1" applyBorder="1" applyAlignment="1">
      <alignment horizontal="center" vertical="center" wrapText="1"/>
    </xf>
    <xf numFmtId="14" fontId="29" fillId="0" borderId="73" xfId="8" applyNumberFormat="1" applyFont="1" applyFill="1" applyBorder="1" applyAlignment="1">
      <alignment horizontal="center" vertical="center"/>
    </xf>
    <xf numFmtId="14" fontId="29" fillId="0" borderId="74" xfId="8" applyNumberFormat="1" applyFont="1" applyFill="1" applyBorder="1" applyAlignment="1">
      <alignment horizontal="center" vertical="center"/>
    </xf>
    <xf numFmtId="0" fontId="29" fillId="0" borderId="11" xfId="8" applyFont="1" applyFill="1" applyBorder="1" applyAlignment="1">
      <alignment horizontal="center" vertical="center"/>
    </xf>
    <xf numFmtId="0" fontId="29" fillId="0" borderId="42" xfId="8" applyFont="1" applyFill="1" applyBorder="1" applyAlignment="1">
      <alignment horizontal="center" vertical="center"/>
    </xf>
    <xf numFmtId="0" fontId="29" fillId="0" borderId="151" xfId="8" applyFont="1" applyFill="1" applyBorder="1" applyAlignment="1">
      <alignment horizontal="center" vertical="center"/>
    </xf>
    <xf numFmtId="0" fontId="29" fillId="0" borderId="39" xfId="8" applyFont="1" applyFill="1" applyBorder="1" applyAlignment="1">
      <alignment horizontal="center" vertical="center"/>
    </xf>
    <xf numFmtId="0" fontId="29" fillId="0" borderId="61" xfId="8" applyFont="1" applyFill="1" applyBorder="1" applyAlignment="1">
      <alignment horizontal="center" vertical="center"/>
    </xf>
    <xf numFmtId="0" fontId="29" fillId="0" borderId="41" xfId="8" applyFont="1" applyFill="1" applyBorder="1" applyAlignment="1">
      <alignment horizontal="center" vertical="center"/>
    </xf>
    <xf numFmtId="0" fontId="72" fillId="0" borderId="8" xfId="8" applyFont="1" applyFill="1" applyBorder="1" applyAlignment="1">
      <alignment horizontal="center" vertical="center" wrapText="1"/>
    </xf>
    <xf numFmtId="0" fontId="72" fillId="0" borderId="52" xfId="8" applyFont="1" applyFill="1" applyBorder="1" applyAlignment="1">
      <alignment horizontal="center" vertical="center" wrapText="1"/>
    </xf>
    <xf numFmtId="0" fontId="72" fillId="0" borderId="151" xfId="8" applyFont="1" applyFill="1" applyBorder="1" applyAlignment="1">
      <alignment horizontal="center" vertical="center" wrapText="1"/>
    </xf>
    <xf numFmtId="0" fontId="72" fillId="0" borderId="39" xfId="8" applyFont="1" applyFill="1" applyBorder="1" applyAlignment="1">
      <alignment horizontal="center" vertical="center" wrapText="1"/>
    </xf>
    <xf numFmtId="0" fontId="72" fillId="0" borderId="152" xfId="8" applyFont="1" applyFill="1" applyBorder="1" applyAlignment="1">
      <alignment horizontal="center" vertical="center" wrapText="1"/>
    </xf>
    <xf numFmtId="0" fontId="72" fillId="0" borderId="40" xfId="8" applyFont="1" applyFill="1" applyBorder="1" applyAlignment="1">
      <alignment horizontal="center" vertical="center" wrapText="1"/>
    </xf>
    <xf numFmtId="0" fontId="60" fillId="0" borderId="4" xfId="8" applyFont="1" applyFill="1" applyBorder="1" applyAlignment="1">
      <alignment horizontal="center"/>
    </xf>
    <xf numFmtId="0" fontId="60" fillId="0" borderId="12" xfId="8" applyFont="1" applyFill="1" applyBorder="1" applyAlignment="1">
      <alignment horizontal="center"/>
    </xf>
    <xf numFmtId="0" fontId="60" fillId="0" borderId="13" xfId="8" applyFont="1" applyFill="1" applyBorder="1" applyAlignment="1">
      <alignment horizontal="center"/>
    </xf>
    <xf numFmtId="0" fontId="60" fillId="0" borderId="23" xfId="8" applyFont="1" applyFill="1" applyBorder="1" applyAlignment="1">
      <alignment horizontal="center"/>
    </xf>
    <xf numFmtId="0" fontId="60" fillId="0" borderId="33" xfId="8" applyFont="1" applyFill="1" applyBorder="1" applyAlignment="1">
      <alignment horizontal="center"/>
    </xf>
    <xf numFmtId="0" fontId="60" fillId="0" borderId="43" xfId="8" applyFont="1" applyFill="1" applyBorder="1" applyAlignment="1">
      <alignment horizontal="center"/>
    </xf>
    <xf numFmtId="14" fontId="29" fillId="0" borderId="73" xfId="8" applyNumberFormat="1" applyFont="1" applyFill="1" applyBorder="1" applyAlignment="1">
      <alignment horizontal="center" vertical="center" wrapText="1"/>
    </xf>
    <xf numFmtId="14" fontId="29" fillId="0" borderId="74" xfId="8" applyNumberFormat="1" applyFont="1" applyFill="1" applyBorder="1" applyAlignment="1">
      <alignment horizontal="center" vertical="center" wrapText="1"/>
    </xf>
    <xf numFmtId="0" fontId="60" fillId="0" borderId="1" xfId="8" applyFont="1" applyFill="1" applyBorder="1" applyAlignment="1">
      <alignment horizontal="center" vertical="center"/>
    </xf>
    <xf numFmtId="0" fontId="60" fillId="0" borderId="2" xfId="8" applyFont="1" applyFill="1" applyBorder="1" applyAlignment="1">
      <alignment horizontal="center" vertical="center"/>
    </xf>
    <xf numFmtId="0" fontId="60" fillId="0" borderId="3" xfId="8" applyFont="1" applyFill="1" applyBorder="1" applyAlignment="1">
      <alignment horizontal="center" vertical="center"/>
    </xf>
    <xf numFmtId="0" fontId="34" fillId="0" borderId="0" xfId="8" applyFont="1" applyAlignment="1">
      <alignment horizontal="left" vertical="center"/>
    </xf>
    <xf numFmtId="0" fontId="72" fillId="0" borderId="74" xfId="8" applyFont="1" applyFill="1" applyBorder="1" applyAlignment="1">
      <alignment horizontal="center" vertical="center" wrapText="1"/>
    </xf>
  </cellXfs>
  <cellStyles count="412">
    <cellStyle name="20% — акцент1 2" xfId="9"/>
    <cellStyle name="20% — акцент1 2 2" xfId="10"/>
    <cellStyle name="20% — акцент1 3" xfId="11"/>
    <cellStyle name="20% — акцент2 2" xfId="12"/>
    <cellStyle name="20% — акцент2 2 2" xfId="13"/>
    <cellStyle name="20% — акцент2 3" xfId="14"/>
    <cellStyle name="20% — акцент3 2" xfId="15"/>
    <cellStyle name="20% — акцент3 2 2" xfId="16"/>
    <cellStyle name="20% — акцент3 3" xfId="17"/>
    <cellStyle name="20% — акцент4 2" xfId="18"/>
    <cellStyle name="20% — акцент4 2 2" xfId="19"/>
    <cellStyle name="20% — акцент4 3" xfId="20"/>
    <cellStyle name="20% — акцент5 2" xfId="21"/>
    <cellStyle name="20% — акцент5 2 2" xfId="22"/>
    <cellStyle name="20% — акцент5 3" xfId="23"/>
    <cellStyle name="20% — акцент6 2" xfId="24"/>
    <cellStyle name="20% — акцент6 2 2" xfId="25"/>
    <cellStyle name="20% — акцент6 3" xfId="26"/>
    <cellStyle name="40% — акцент1 2" xfId="27"/>
    <cellStyle name="40% — акцент1 2 2" xfId="28"/>
    <cellStyle name="40% — акцент1 3" xfId="29"/>
    <cellStyle name="40% — акцент2 2" xfId="30"/>
    <cellStyle name="40% — акцент2 2 2" xfId="31"/>
    <cellStyle name="40% — акцент2 3" xfId="32"/>
    <cellStyle name="40% — акцент3 2" xfId="33"/>
    <cellStyle name="40% — акцент3 2 2" xfId="34"/>
    <cellStyle name="40% — акцент3 3" xfId="35"/>
    <cellStyle name="40% — акцент4 2" xfId="36"/>
    <cellStyle name="40% — акцент4 2 2" xfId="37"/>
    <cellStyle name="40% — акцент4 3" xfId="38"/>
    <cellStyle name="40% — акцент5 2" xfId="39"/>
    <cellStyle name="40% — акцент5 2 2" xfId="40"/>
    <cellStyle name="40% — акцент5 3" xfId="41"/>
    <cellStyle name="40% — акцент6 2" xfId="42"/>
    <cellStyle name="40% — акцент6 2 2" xfId="43"/>
    <cellStyle name="40% — акцент6 3" xfId="44"/>
    <cellStyle name="Normal" xfId="45"/>
    <cellStyle name="Гиперссылка" xfId="6" builtinId="8"/>
    <cellStyle name="Название 2" xfId="46"/>
    <cellStyle name="Обычный" xfId="0" builtinId="0"/>
    <cellStyle name="Обычный 10" xfId="47"/>
    <cellStyle name="Обычный 10 2" xfId="48"/>
    <cellStyle name="Обычный 10 2 2" xfId="49"/>
    <cellStyle name="Обычный 10 3" xfId="50"/>
    <cellStyle name="Обычный 10 3 2" xfId="51"/>
    <cellStyle name="Обычный 10 4" xfId="52"/>
    <cellStyle name="Обычный 10 4 2" xfId="53"/>
    <cellStyle name="Обычный 10 5" xfId="54"/>
    <cellStyle name="Обычный 10 5 2" xfId="55"/>
    <cellStyle name="Обычный 10 6" xfId="56"/>
    <cellStyle name="Обычный 11" xfId="57"/>
    <cellStyle name="Обычный 11 2" xfId="58"/>
    <cellStyle name="Обычный 11 2 2" xfId="59"/>
    <cellStyle name="Обычный 11 3" xfId="60"/>
    <cellStyle name="Обычный 11 3 2" xfId="61"/>
    <cellStyle name="Обычный 11 4" xfId="62"/>
    <cellStyle name="Обычный 11 4 2" xfId="63"/>
    <cellStyle name="Обычный 11 5" xfId="64"/>
    <cellStyle name="Обычный 11 5 2" xfId="65"/>
    <cellStyle name="Обычный 11 6" xfId="66"/>
    <cellStyle name="Обычный 12" xfId="67"/>
    <cellStyle name="Обычный 12 2" xfId="68"/>
    <cellStyle name="Обычный 12 2 2" xfId="69"/>
    <cellStyle name="Обычный 12 3" xfId="70"/>
    <cellStyle name="Обычный 12 3 2" xfId="71"/>
    <cellStyle name="Обычный 12 4" xfId="72"/>
    <cellStyle name="Обычный 12 4 2" xfId="73"/>
    <cellStyle name="Обычный 12 5" xfId="74"/>
    <cellStyle name="Обычный 12 5 2" xfId="75"/>
    <cellStyle name="Обычный 12 6" xfId="76"/>
    <cellStyle name="Обычный 13" xfId="77"/>
    <cellStyle name="Обычный 13 2" xfId="78"/>
    <cellStyle name="Обычный 13 2 2" xfId="79"/>
    <cellStyle name="Обычный 13 3" xfId="80"/>
    <cellStyle name="Обычный 13 3 2" xfId="81"/>
    <cellStyle name="Обычный 13 4" xfId="82"/>
    <cellStyle name="Обычный 13 4 2" xfId="83"/>
    <cellStyle name="Обычный 13 5" xfId="84"/>
    <cellStyle name="Обычный 13 5 2" xfId="85"/>
    <cellStyle name="Обычный 13 6" xfId="86"/>
    <cellStyle name="Обычный 14" xfId="87"/>
    <cellStyle name="Обычный 14 2" xfId="88"/>
    <cellStyle name="Обычный 14 2 2" xfId="89"/>
    <cellStyle name="Обычный 14 3" xfId="90"/>
    <cellStyle name="Обычный 14 3 2" xfId="91"/>
    <cellStyle name="Обычный 14 4" xfId="92"/>
    <cellStyle name="Обычный 14 4 2" xfId="93"/>
    <cellStyle name="Обычный 14 5" xfId="94"/>
    <cellStyle name="Обычный 14 5 2" xfId="95"/>
    <cellStyle name="Обычный 14 6" xfId="96"/>
    <cellStyle name="Обычный 15" xfId="8"/>
    <cellStyle name="Обычный 16" xfId="97"/>
    <cellStyle name="Обычный 17" xfId="98"/>
    <cellStyle name="Обычный 18" xfId="99"/>
    <cellStyle name="Обычный 2" xfId="4"/>
    <cellStyle name="Обычный 2 2" xfId="100"/>
    <cellStyle name="Обычный 3" xfId="101"/>
    <cellStyle name="Обычный 3 2" xfId="102"/>
    <cellStyle name="Обычный 3 2 2" xfId="103"/>
    <cellStyle name="Обычный 3 2 2 2" xfId="104"/>
    <cellStyle name="Обычный 3 2 3" xfId="105"/>
    <cellStyle name="Обычный 3 2 3 2" xfId="106"/>
    <cellStyle name="Обычный 3 2 4" xfId="107"/>
    <cellStyle name="Обычный 3 2 4 2" xfId="108"/>
    <cellStyle name="Обычный 3 2 5" xfId="109"/>
    <cellStyle name="Обычный 3 2 5 2" xfId="110"/>
    <cellStyle name="Обычный 3 2 6" xfId="111"/>
    <cellStyle name="Обычный 3 3" xfId="112"/>
    <cellStyle name="Обычный 3 3 2" xfId="113"/>
    <cellStyle name="Обычный 3 3 2 2" xfId="114"/>
    <cellStyle name="Обычный 3 3 3" xfId="115"/>
    <cellStyle name="Обычный 3 3 3 2" xfId="116"/>
    <cellStyle name="Обычный 3 3 4" xfId="117"/>
    <cellStyle name="Обычный 3 3 4 2" xfId="118"/>
    <cellStyle name="Обычный 3 3 5" xfId="119"/>
    <cellStyle name="Обычный 3 3 5 2" xfId="120"/>
    <cellStyle name="Обычный 3 3 6" xfId="121"/>
    <cellStyle name="Обычный 3 4" xfId="122"/>
    <cellStyle name="Обычный 3 4 2" xfId="123"/>
    <cellStyle name="Обычный 3 5" xfId="124"/>
    <cellStyle name="Обычный 3 5 2" xfId="125"/>
    <cellStyle name="Обычный 3 6" xfId="126"/>
    <cellStyle name="Обычный 3 6 2" xfId="127"/>
    <cellStyle name="Обычный 3 7" xfId="128"/>
    <cellStyle name="Обычный 3 7 2" xfId="129"/>
    <cellStyle name="Обычный 3 8" xfId="130"/>
    <cellStyle name="Обычный 4" xfId="7"/>
    <cellStyle name="Обычный 4 2" xfId="2"/>
    <cellStyle name="Обычный 5" xfId="131"/>
    <cellStyle name="Обычный 5 2" xfId="132"/>
    <cellStyle name="Обычный 5 2 2" xfId="133"/>
    <cellStyle name="Обычный 5 2 2 2" xfId="134"/>
    <cellStyle name="Обычный 5 2 2 2 2" xfId="135"/>
    <cellStyle name="Обычный 5 2 2 2 2 2" xfId="136"/>
    <cellStyle name="Обычный 5 2 2 2 2 2 2" xfId="137"/>
    <cellStyle name="Обычный 5 2 2 2 2 2 2 2" xfId="138"/>
    <cellStyle name="Обычный 5 2 2 2 2 2 2 2 2" xfId="139"/>
    <cellStyle name="Обычный 5 2 2 2 2 2 2 2 2 2" xfId="140"/>
    <cellStyle name="Обычный 5 2 2 2 2 2 2 2 2 2 2" xfId="141"/>
    <cellStyle name="Обычный 5 2 2 2 2 2 2 2 2 3" xfId="142"/>
    <cellStyle name="Обычный 5 2 2 2 2 2 2 2 2 3 2" xfId="143"/>
    <cellStyle name="Обычный 5 2 2 2 2 2 2 2 2 4" xfId="144"/>
    <cellStyle name="Обычный 5 2 2 2 2 2 2 2 2 4 2" xfId="145"/>
    <cellStyle name="Обычный 5 2 2 2 2 2 2 2 2 5" xfId="146"/>
    <cellStyle name="Обычный 5 2 2 2 2 2 2 2 2 5 2" xfId="147"/>
    <cellStyle name="Обычный 5 2 2 2 2 2 2 2 2 6" xfId="148"/>
    <cellStyle name="Обычный 5 2 2 2 2 2 2 2 3" xfId="149"/>
    <cellStyle name="Обычный 5 2 2 2 2 2 2 2 3 2" xfId="150"/>
    <cellStyle name="Обычный 5 2 2 2 2 2 2 2 3 2 2" xfId="151"/>
    <cellStyle name="Обычный 5 2 2 2 2 2 2 2 3 2 2 2" xfId="152"/>
    <cellStyle name="Обычный 5 2 2 2 2 2 2 2 3 2 2 2 2" xfId="153"/>
    <cellStyle name="Обычный 5 2 2 2 2 2 2 2 3 2 2 3" xfId="154"/>
    <cellStyle name="Обычный 5 2 2 2 2 2 2 2 3 2 2 3 2" xfId="155"/>
    <cellStyle name="Обычный 5 2 2 2 2 2 2 2 3 2 2 4" xfId="156"/>
    <cellStyle name="Обычный 5 2 2 2 2 2 2 2 3 2 2 4 2" xfId="157"/>
    <cellStyle name="Обычный 5 2 2 2 2 2 2 2 3 2 2 5" xfId="158"/>
    <cellStyle name="Обычный 5 2 2 2 2 2 2 2 3 2 2 5 2" xfId="159"/>
    <cellStyle name="Обычный 5 2 2 2 2 2 2 2 3 2 2 6" xfId="160"/>
    <cellStyle name="Обычный 5 2 2 2 2 2 2 2 3 2 3" xfId="161"/>
    <cellStyle name="Обычный 5 2 2 2 2 2 2 2 3 2 3 2" xfId="162"/>
    <cellStyle name="Обычный 5 2 2 2 2 2 2 2 3 2 4" xfId="163"/>
    <cellStyle name="Обычный 5 2 2 2 2 2 2 2 3 2 4 2" xfId="164"/>
    <cellStyle name="Обычный 5 2 2 2 2 2 2 2 3 2 5" xfId="165"/>
    <cellStyle name="Обычный 5 2 2 2 2 2 2 2 3 2 5 2" xfId="166"/>
    <cellStyle name="Обычный 5 2 2 2 2 2 2 2 3 2 6" xfId="167"/>
    <cellStyle name="Обычный 5 2 2 2 2 2 2 2 3 2 6 2" xfId="168"/>
    <cellStyle name="Обычный 5 2 2 2 2 2 2 2 3 2 7" xfId="169"/>
    <cellStyle name="Обычный 5 2 2 2 2 2 2 2 3 3" xfId="170"/>
    <cellStyle name="Обычный 5 2 2 2 2 2 2 2 3 3 2" xfId="171"/>
    <cellStyle name="Обычный 5 2 2 2 2 2 2 2 3 4" xfId="172"/>
    <cellStyle name="Обычный 5 2 2 2 2 2 2 2 3 4 2" xfId="173"/>
    <cellStyle name="Обычный 5 2 2 2 2 2 2 2 3 5" xfId="174"/>
    <cellStyle name="Обычный 5 2 2 2 2 2 2 2 3 5 2" xfId="175"/>
    <cellStyle name="Обычный 5 2 2 2 2 2 2 2 3 6" xfId="176"/>
    <cellStyle name="Обычный 5 2 2 2 2 2 2 2 3 6 2" xfId="177"/>
    <cellStyle name="Обычный 5 2 2 2 2 2 2 2 3 7" xfId="178"/>
    <cellStyle name="Обычный 5 2 2 2 2 2 2 2 4" xfId="179"/>
    <cellStyle name="Обычный 5 2 2 2 2 2 2 2 4 2" xfId="180"/>
    <cellStyle name="Обычный 5 2 2 2 2 2 2 2 5" xfId="181"/>
    <cellStyle name="Обычный 5 2 2 2 2 2 2 2 5 2" xfId="182"/>
    <cellStyle name="Обычный 5 2 2 2 2 2 2 2 6" xfId="183"/>
    <cellStyle name="Обычный 5 2 2 2 2 2 2 2 6 2" xfId="184"/>
    <cellStyle name="Обычный 5 2 2 2 2 2 2 2 7" xfId="185"/>
    <cellStyle name="Обычный 5 2 2 2 2 2 2 2 7 2" xfId="186"/>
    <cellStyle name="Обычный 5 2 2 2 2 2 2 2 8" xfId="187"/>
    <cellStyle name="Обычный 5 2 2 2 2 2 2 3" xfId="188"/>
    <cellStyle name="Обычный 5 2 2 2 2 2 2 3 2" xfId="189"/>
    <cellStyle name="Обычный 5 2 2 2 2 2 2 4" xfId="190"/>
    <cellStyle name="Обычный 5 2 2 2 2 2 2 4 2" xfId="191"/>
    <cellStyle name="Обычный 5 2 2 2 2 2 2 5" xfId="192"/>
    <cellStyle name="Обычный 5 2 2 2 2 2 2 5 2" xfId="193"/>
    <cellStyle name="Обычный 5 2 2 2 2 2 2 6" xfId="194"/>
    <cellStyle name="Обычный 5 2 2 2 2 2 2 6 2" xfId="195"/>
    <cellStyle name="Обычный 5 2 2 2 2 2 2 7" xfId="196"/>
    <cellStyle name="Обычный 5 2 2 2 2 2 3" xfId="197"/>
    <cellStyle name="Обычный 5 2 2 2 2 2 3 2" xfId="198"/>
    <cellStyle name="Обычный 5 2 2 2 2 2 4" xfId="199"/>
    <cellStyle name="Обычный 5 2 2 2 2 2 4 2" xfId="200"/>
    <cellStyle name="Обычный 5 2 2 2 2 2 5" xfId="201"/>
    <cellStyle name="Обычный 5 2 2 2 2 2 5 2" xfId="202"/>
    <cellStyle name="Обычный 5 2 2 2 2 2 6" xfId="203"/>
    <cellStyle name="Обычный 5 2 2 2 2 2 6 2" xfId="204"/>
    <cellStyle name="Обычный 5 2 2 2 2 2 7" xfId="205"/>
    <cellStyle name="Обычный 5 2 2 2 2 3" xfId="206"/>
    <cellStyle name="Обычный 5 2 2 2 2 3 2" xfId="207"/>
    <cellStyle name="Обычный 5 2 2 2 2 4" xfId="208"/>
    <cellStyle name="Обычный 5 2 2 2 2 4 2" xfId="209"/>
    <cellStyle name="Обычный 5 2 2 2 2 5" xfId="210"/>
    <cellStyle name="Обычный 5 2 2 2 2 5 2" xfId="211"/>
    <cellStyle name="Обычный 5 2 2 2 2 6" xfId="212"/>
    <cellStyle name="Обычный 5 2 2 2 2 6 2" xfId="213"/>
    <cellStyle name="Обычный 5 2 2 2 2 7" xfId="214"/>
    <cellStyle name="Обычный 5 2 2 2 3" xfId="215"/>
    <cellStyle name="Обычный 5 2 2 2 3 2" xfId="216"/>
    <cellStyle name="Обычный 5 2 2 2 4" xfId="217"/>
    <cellStyle name="Обычный 5 2 2 2 4 2" xfId="218"/>
    <cellStyle name="Обычный 5 2 2 2 5" xfId="219"/>
    <cellStyle name="Обычный 5 2 2 2 5 2" xfId="220"/>
    <cellStyle name="Обычный 5 2 2 2 6" xfId="221"/>
    <cellStyle name="Обычный 5 2 2 2 6 2" xfId="222"/>
    <cellStyle name="Обычный 5 2 2 2 7" xfId="223"/>
    <cellStyle name="Обычный 5 2 2 3" xfId="224"/>
    <cellStyle name="Обычный 5 2 2 3 2" xfId="225"/>
    <cellStyle name="Обычный 5 2 2 4" xfId="226"/>
    <cellStyle name="Обычный 5 2 2 4 2" xfId="227"/>
    <cellStyle name="Обычный 5 2 2 5" xfId="228"/>
    <cellStyle name="Обычный 5 2 2 5 2" xfId="229"/>
    <cellStyle name="Обычный 5 2 2 6" xfId="230"/>
    <cellStyle name="Обычный 5 2 2 6 2" xfId="231"/>
    <cellStyle name="Обычный 5 2 2 7" xfId="232"/>
    <cellStyle name="Обычный 5 2 3" xfId="233"/>
    <cellStyle name="Обычный 5 2 3 2" xfId="234"/>
    <cellStyle name="Обычный 5 2 4" xfId="235"/>
    <cellStyle name="Обычный 5 2 4 2" xfId="236"/>
    <cellStyle name="Обычный 5 2 5" xfId="237"/>
    <cellStyle name="Обычный 5 2 5 2" xfId="238"/>
    <cellStyle name="Обычный 5 2 6" xfId="239"/>
    <cellStyle name="Обычный 5 2 6 2" xfId="240"/>
    <cellStyle name="Обычный 5 2 7" xfId="241"/>
    <cellStyle name="Обычный 5 3" xfId="242"/>
    <cellStyle name="Обычный 5 3 2" xfId="243"/>
    <cellStyle name="Обычный 5 4" xfId="244"/>
    <cellStyle name="Обычный 5 4 2" xfId="245"/>
    <cellStyle name="Обычный 5 5" xfId="246"/>
    <cellStyle name="Обычный 5 5 2" xfId="247"/>
    <cellStyle name="Обычный 5 6" xfId="248"/>
    <cellStyle name="Обычный 5 6 2" xfId="249"/>
    <cellStyle name="Обычный 5 7" xfId="250"/>
    <cellStyle name="Обычный 6" xfId="251"/>
    <cellStyle name="Обычный 6 2" xfId="252"/>
    <cellStyle name="Обычный 6 2 2" xfId="253"/>
    <cellStyle name="Обычный 6 3" xfId="254"/>
    <cellStyle name="Обычный 6 3 2" xfId="255"/>
    <cellStyle name="Обычный 6 4" xfId="256"/>
    <cellStyle name="Обычный 6 4 2" xfId="257"/>
    <cellStyle name="Обычный 6 5" xfId="258"/>
    <cellStyle name="Обычный 6 5 2" xfId="259"/>
    <cellStyle name="Обычный 6 6" xfId="260"/>
    <cellStyle name="Обычный 7" xfId="261"/>
    <cellStyle name="Обычный 7 2" xfId="262"/>
    <cellStyle name="Обычный 7 2 2" xfId="263"/>
    <cellStyle name="Обычный 7 2 2 2" xfId="264"/>
    <cellStyle name="Обычный 7 2 2 2 2" xfId="265"/>
    <cellStyle name="Обычный 7 2 2 2 2 2" xfId="266"/>
    <cellStyle name="Обычный 7 2 2 2 2 2 2" xfId="267"/>
    <cellStyle name="Обычный 7 2 2 2 2 2 2 2" xfId="268"/>
    <cellStyle name="Обычный 7 2 2 2 2 2 2 2 2" xfId="269"/>
    <cellStyle name="Обычный 7 2 2 2 2 2 2 3" xfId="270"/>
    <cellStyle name="Обычный 7 2 2 2 2 2 2 3 2" xfId="271"/>
    <cellStyle name="Обычный 7 2 2 2 2 2 2 4" xfId="272"/>
    <cellStyle name="Обычный 7 2 2 2 2 2 2 4 2" xfId="273"/>
    <cellStyle name="Обычный 7 2 2 2 2 2 2 5" xfId="274"/>
    <cellStyle name="Обычный 7 2 2 2 2 2 2 5 2" xfId="275"/>
    <cellStyle name="Обычный 7 2 2 2 2 2 2 6" xfId="276"/>
    <cellStyle name="Обычный 7 2 2 2 2 2 3" xfId="277"/>
    <cellStyle name="Обычный 7 2 2 2 2 2 3 2" xfId="278"/>
    <cellStyle name="Обычный 7 2 2 2 2 2 3 2 2" xfId="279"/>
    <cellStyle name="Обычный 7 2 2 2 2 2 3 2 2 2" xfId="280"/>
    <cellStyle name="Обычный 7 2 2 2 2 2 3 2 2 2 2" xfId="281"/>
    <cellStyle name="Обычный 7 2 2 2 2 2 3 2 2 3" xfId="282"/>
    <cellStyle name="Обычный 7 2 2 2 2 2 3 2 2 3 2" xfId="283"/>
    <cellStyle name="Обычный 7 2 2 2 2 2 3 2 2 4" xfId="284"/>
    <cellStyle name="Обычный 7 2 2 2 2 2 3 2 2 4 2" xfId="285"/>
    <cellStyle name="Обычный 7 2 2 2 2 2 3 2 2 5" xfId="286"/>
    <cellStyle name="Обычный 7 2 2 2 2 2 3 2 2 5 2" xfId="287"/>
    <cellStyle name="Обычный 7 2 2 2 2 2 3 2 2 6" xfId="288"/>
    <cellStyle name="Обычный 7 2 2 2 2 2 3 2 3" xfId="289"/>
    <cellStyle name="Обычный 7 2 2 2 2 2 3 2 3 2" xfId="290"/>
    <cellStyle name="Обычный 7 2 2 2 2 2 3 2 4" xfId="291"/>
    <cellStyle name="Обычный 7 2 2 2 2 2 3 2 4 2" xfId="292"/>
    <cellStyle name="Обычный 7 2 2 2 2 2 3 2 5" xfId="293"/>
    <cellStyle name="Обычный 7 2 2 2 2 2 3 2 5 2" xfId="294"/>
    <cellStyle name="Обычный 7 2 2 2 2 2 3 2 6" xfId="295"/>
    <cellStyle name="Обычный 7 2 2 2 2 2 3 2 6 2" xfId="296"/>
    <cellStyle name="Обычный 7 2 2 2 2 2 3 2 7" xfId="297"/>
    <cellStyle name="Обычный 7 2 2 2 2 2 3 3" xfId="298"/>
    <cellStyle name="Обычный 7 2 2 2 2 2 3 3 2" xfId="299"/>
    <cellStyle name="Обычный 7 2 2 2 2 2 3 4" xfId="300"/>
    <cellStyle name="Обычный 7 2 2 2 2 2 3 4 2" xfId="301"/>
    <cellStyle name="Обычный 7 2 2 2 2 2 3 5" xfId="302"/>
    <cellStyle name="Обычный 7 2 2 2 2 2 3 5 2" xfId="303"/>
    <cellStyle name="Обычный 7 2 2 2 2 2 3 6" xfId="304"/>
    <cellStyle name="Обычный 7 2 2 2 2 2 3 6 2" xfId="305"/>
    <cellStyle name="Обычный 7 2 2 2 2 2 3 7" xfId="306"/>
    <cellStyle name="Обычный 7 2 2 2 2 2 4" xfId="307"/>
    <cellStyle name="Обычный 7 2 2 2 2 2 4 2" xfId="308"/>
    <cellStyle name="Обычный 7 2 2 2 2 2 5" xfId="309"/>
    <cellStyle name="Обычный 7 2 2 2 2 2 5 2" xfId="310"/>
    <cellStyle name="Обычный 7 2 2 2 2 2 6" xfId="311"/>
    <cellStyle name="Обычный 7 2 2 2 2 2 6 2" xfId="312"/>
    <cellStyle name="Обычный 7 2 2 2 2 2 7" xfId="313"/>
    <cellStyle name="Обычный 7 2 2 2 2 2 7 2" xfId="314"/>
    <cellStyle name="Обычный 7 2 2 2 2 2 8" xfId="315"/>
    <cellStyle name="Обычный 7 2 2 2 2 3" xfId="316"/>
    <cellStyle name="Обычный 7 2 2 2 2 3 2" xfId="317"/>
    <cellStyle name="Обычный 7 2 2 2 2 4" xfId="318"/>
    <cellStyle name="Обычный 7 2 2 2 2 4 2" xfId="319"/>
    <cellStyle name="Обычный 7 2 2 2 2 5" xfId="320"/>
    <cellStyle name="Обычный 7 2 2 2 2 5 2" xfId="321"/>
    <cellStyle name="Обычный 7 2 2 2 2 6" xfId="322"/>
    <cellStyle name="Обычный 7 2 2 2 2 6 2" xfId="323"/>
    <cellStyle name="Обычный 7 2 2 2 2 7" xfId="324"/>
    <cellStyle name="Обычный 7 2 2 2 3" xfId="325"/>
    <cellStyle name="Обычный 7 2 2 2 3 2" xfId="326"/>
    <cellStyle name="Обычный 7 2 2 2 4" xfId="327"/>
    <cellStyle name="Обычный 7 2 2 2 4 2" xfId="328"/>
    <cellStyle name="Обычный 7 2 2 2 5" xfId="329"/>
    <cellStyle name="Обычный 7 2 2 2 5 2" xfId="330"/>
    <cellStyle name="Обычный 7 2 2 2 6" xfId="331"/>
    <cellStyle name="Обычный 7 2 2 2 6 2" xfId="332"/>
    <cellStyle name="Обычный 7 2 2 2 7" xfId="333"/>
    <cellStyle name="Обычный 7 2 2 3" xfId="334"/>
    <cellStyle name="Обычный 7 2 2 3 2" xfId="335"/>
    <cellStyle name="Обычный 7 2 2 4" xfId="336"/>
    <cellStyle name="Обычный 7 2 2 4 2" xfId="337"/>
    <cellStyle name="Обычный 7 2 2 5" xfId="338"/>
    <cellStyle name="Обычный 7 2 2 5 2" xfId="339"/>
    <cellStyle name="Обычный 7 2 2 6" xfId="340"/>
    <cellStyle name="Обычный 7 2 2 6 2" xfId="341"/>
    <cellStyle name="Обычный 7 2 2 7" xfId="342"/>
    <cellStyle name="Обычный 7 2 3" xfId="343"/>
    <cellStyle name="Обычный 7 2 3 2" xfId="344"/>
    <cellStyle name="Обычный 7 2 4" xfId="345"/>
    <cellStyle name="Обычный 7 2 4 2" xfId="346"/>
    <cellStyle name="Обычный 7 2 5" xfId="347"/>
    <cellStyle name="Обычный 7 2 5 2" xfId="348"/>
    <cellStyle name="Обычный 7 2 6" xfId="349"/>
    <cellStyle name="Обычный 7 2 6 2" xfId="350"/>
    <cellStyle name="Обычный 7 2 7" xfId="351"/>
    <cellStyle name="Обычный 7 3" xfId="352"/>
    <cellStyle name="Обычный 7 3 2" xfId="353"/>
    <cellStyle name="Обычный 7 4" xfId="354"/>
    <cellStyle name="Обычный 7 4 2" xfId="355"/>
    <cellStyle name="Обычный 7 5" xfId="356"/>
    <cellStyle name="Обычный 7 5 2" xfId="357"/>
    <cellStyle name="Обычный 7 6" xfId="358"/>
    <cellStyle name="Обычный 7 6 2" xfId="359"/>
    <cellStyle name="Обычный 7 7" xfId="360"/>
    <cellStyle name="Обычный 8" xfId="361"/>
    <cellStyle name="Обычный 8 2" xfId="362"/>
    <cellStyle name="Обычный 8 2 2" xfId="363"/>
    <cellStyle name="Обычный 8 3" xfId="364"/>
    <cellStyle name="Обычный 8 3 2" xfId="365"/>
    <cellStyle name="Обычный 8 4" xfId="366"/>
    <cellStyle name="Обычный 8 4 2" xfId="367"/>
    <cellStyle name="Обычный 8 5" xfId="368"/>
    <cellStyle name="Обычный 8 5 2" xfId="369"/>
    <cellStyle name="Обычный 8 6" xfId="370"/>
    <cellStyle name="Обычный 9" xfId="371"/>
    <cellStyle name="Обычный 9 2" xfId="1"/>
    <cellStyle name="Обычный 9 2 2" xfId="372"/>
    <cellStyle name="Обычный 9 2 2 2" xfId="373"/>
    <cellStyle name="Обычный 9 2 2 2 2" xfId="374"/>
    <cellStyle name="Обычный 9 2 2 3" xfId="375"/>
    <cellStyle name="Обычный 9 2 2 3 2" xfId="376"/>
    <cellStyle name="Обычный 9 2 2 4" xfId="377"/>
    <cellStyle name="Обычный 9 2 2 4 2" xfId="378"/>
    <cellStyle name="Обычный 9 2 2 5" xfId="379"/>
    <cellStyle name="Обычный 9 2 3" xfId="380"/>
    <cellStyle name="Обычный 9 2 3 2" xfId="381"/>
    <cellStyle name="Обычный 9 2 4" xfId="382"/>
    <cellStyle name="Обычный 9 2 4 2" xfId="383"/>
    <cellStyle name="Обычный 9 2 5" xfId="384"/>
    <cellStyle name="Обычный 9 2 5 2" xfId="385"/>
    <cellStyle name="Обычный 9 2 6" xfId="386"/>
    <cellStyle name="Обычный 9 2 6 2" xfId="387"/>
    <cellStyle name="Обычный 9 2 7" xfId="388"/>
    <cellStyle name="Обычный 9 2 9" xfId="5"/>
    <cellStyle name="Обычный 9 2 9 2" xfId="389"/>
    <cellStyle name="Обычный 9 3" xfId="390"/>
    <cellStyle name="Обычный 9 3 2" xfId="3"/>
    <cellStyle name="Обычный 9 3 2 2" xfId="391"/>
    <cellStyle name="Обычный 9 3 3" xfId="392"/>
    <cellStyle name="Обычный 9 3 3 2" xfId="393"/>
    <cellStyle name="Обычный 9 3 4" xfId="394"/>
    <cellStyle name="Обычный 9 4" xfId="395"/>
    <cellStyle name="Обычный 9 4 2" xfId="396"/>
    <cellStyle name="Обычный 9 5" xfId="397"/>
    <cellStyle name="Обычный 9 5 2" xfId="398"/>
    <cellStyle name="Обычный 9 6" xfId="399"/>
    <cellStyle name="Обычный 9 6 2" xfId="400"/>
    <cellStyle name="Обычный 9 7" xfId="401"/>
    <cellStyle name="Примечание 2" xfId="402"/>
    <cellStyle name="Примечание 2 2" xfId="403"/>
    <cellStyle name="Примечание 2 2 2" xfId="404"/>
    <cellStyle name="Примечание 2 3" xfId="405"/>
    <cellStyle name="Примечание 2 3 2" xfId="406"/>
    <cellStyle name="Примечание 2 4" xfId="407"/>
    <cellStyle name="Примечание 2 4 2" xfId="408"/>
    <cellStyle name="Примечание 2 5" xfId="409"/>
    <cellStyle name="Примечание 2 5 2" xfId="410"/>
    <cellStyle name="Примечание 2 6" xfId="411"/>
  </cellStyles>
  <dxfs count="3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tabSelected="1" zoomScale="85" zoomScaleNormal="85"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.85546875" customWidth="1"/>
    <col min="5" max="6" width="14.7109375" customWidth="1"/>
    <col min="7" max="14" width="11.7109375" customWidth="1"/>
    <col min="15" max="15" width="14.7109375" customWidth="1"/>
    <col min="16" max="21" width="11.7109375" customWidth="1"/>
    <col min="22" max="25" width="14.7109375" customWidth="1"/>
    <col min="26" max="26" width="9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A4" s="1"/>
      <c r="B4" s="847" t="s">
        <v>0</v>
      </c>
      <c r="C4" s="848"/>
      <c r="D4" s="848"/>
      <c r="E4" s="848"/>
      <c r="F4" s="848"/>
      <c r="G4" s="848"/>
      <c r="H4" s="848"/>
      <c r="I4" s="848"/>
      <c r="J4" s="848"/>
      <c r="K4" s="848"/>
      <c r="L4" s="848"/>
      <c r="M4" s="848"/>
      <c r="N4" s="848"/>
      <c r="O4" s="848"/>
      <c r="P4" s="848"/>
      <c r="Q4" s="848"/>
      <c r="R4" s="848"/>
      <c r="S4" s="848"/>
      <c r="T4" s="848"/>
      <c r="U4" s="848"/>
      <c r="V4" s="848"/>
      <c r="W4" s="848"/>
      <c r="X4" s="848"/>
      <c r="Y4" s="849"/>
      <c r="Z4" s="1" t="s">
        <v>1</v>
      </c>
      <c r="AA4" s="1"/>
      <c r="AB4" s="1"/>
      <c r="AC4" s="1"/>
      <c r="AD4" s="1" t="s">
        <v>2</v>
      </c>
    </row>
    <row r="5" spans="1:30" x14ac:dyDescent="0.25">
      <c r="A5" s="1"/>
      <c r="B5" s="850"/>
      <c r="C5" s="851"/>
      <c r="D5" s="852"/>
      <c r="E5" s="859" t="s">
        <v>3</v>
      </c>
      <c r="F5" s="862" t="s">
        <v>4</v>
      </c>
      <c r="G5" s="863"/>
      <c r="H5" s="863"/>
      <c r="I5" s="863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4"/>
      <c r="V5" s="865" t="s">
        <v>5</v>
      </c>
      <c r="W5" s="868" t="s">
        <v>6</v>
      </c>
      <c r="X5" s="871" t="s">
        <v>7</v>
      </c>
      <c r="Y5" s="868"/>
      <c r="Z5" s="1"/>
      <c r="AA5" s="1"/>
      <c r="AB5" s="1"/>
      <c r="AC5" s="1"/>
      <c r="AD5" s="1" t="s">
        <v>2</v>
      </c>
    </row>
    <row r="6" spans="1:30" x14ac:dyDescent="0.25">
      <c r="A6" s="1"/>
      <c r="B6" s="853"/>
      <c r="C6" s="854"/>
      <c r="D6" s="855"/>
      <c r="E6" s="860"/>
      <c r="F6" s="875" t="s">
        <v>8</v>
      </c>
      <c r="G6" s="877" t="s">
        <v>9</v>
      </c>
      <c r="H6" s="878"/>
      <c r="I6" s="879"/>
      <c r="J6" s="882" t="s">
        <v>10</v>
      </c>
      <c r="K6" s="882"/>
      <c r="L6" s="882"/>
      <c r="M6" s="882"/>
      <c r="N6" s="882"/>
      <c r="O6" s="882" t="s">
        <v>11</v>
      </c>
      <c r="P6" s="877" t="s">
        <v>12</v>
      </c>
      <c r="Q6" s="878"/>
      <c r="R6" s="878"/>
      <c r="S6" s="878"/>
      <c r="T6" s="877" t="s">
        <v>13</v>
      </c>
      <c r="U6" s="884"/>
      <c r="V6" s="866"/>
      <c r="W6" s="869"/>
      <c r="X6" s="872"/>
      <c r="Y6" s="869"/>
      <c r="Z6" s="1"/>
      <c r="AA6" s="1"/>
      <c r="AB6" s="1"/>
      <c r="AC6" s="1"/>
      <c r="AD6" s="1" t="s">
        <v>14</v>
      </c>
    </row>
    <row r="7" spans="1:30" x14ac:dyDescent="0.25">
      <c r="A7" s="1"/>
      <c r="B7" s="853"/>
      <c r="C7" s="854"/>
      <c r="D7" s="855"/>
      <c r="E7" s="860"/>
      <c r="F7" s="875"/>
      <c r="G7" s="860"/>
      <c r="H7" s="880"/>
      <c r="I7" s="881"/>
      <c r="J7" s="882"/>
      <c r="K7" s="882"/>
      <c r="L7" s="882"/>
      <c r="M7" s="882"/>
      <c r="N7" s="882"/>
      <c r="O7" s="882"/>
      <c r="P7" s="860"/>
      <c r="Q7" s="880"/>
      <c r="R7" s="880"/>
      <c r="S7" s="880"/>
      <c r="T7" s="860"/>
      <c r="U7" s="874"/>
      <c r="V7" s="866"/>
      <c r="W7" s="869"/>
      <c r="X7" s="873"/>
      <c r="Y7" s="874"/>
      <c r="Z7" s="1"/>
      <c r="AA7" s="1"/>
      <c r="AB7" s="1"/>
      <c r="AC7" s="1"/>
      <c r="AD7" s="1" t="s">
        <v>14</v>
      </c>
    </row>
    <row r="8" spans="1:30" x14ac:dyDescent="0.25">
      <c r="A8" s="1"/>
      <c r="B8" s="853"/>
      <c r="C8" s="854"/>
      <c r="D8" s="855"/>
      <c r="E8" s="860"/>
      <c r="F8" s="875"/>
      <c r="G8" s="882" t="s">
        <v>8</v>
      </c>
      <c r="H8" s="885" t="s">
        <v>15</v>
      </c>
      <c r="I8" s="882" t="s">
        <v>16</v>
      </c>
      <c r="J8" s="882" t="s">
        <v>8</v>
      </c>
      <c r="K8" s="887" t="s">
        <v>17</v>
      </c>
      <c r="L8" s="888"/>
      <c r="M8" s="889"/>
      <c r="N8" s="885" t="s">
        <v>18</v>
      </c>
      <c r="O8" s="882"/>
      <c r="P8" s="890" t="s">
        <v>8</v>
      </c>
      <c r="Q8" s="887" t="s">
        <v>17</v>
      </c>
      <c r="R8" s="889"/>
      <c r="S8" s="896" t="s">
        <v>18</v>
      </c>
      <c r="T8" s="890" t="s">
        <v>8</v>
      </c>
      <c r="U8" s="898" t="s">
        <v>15</v>
      </c>
      <c r="V8" s="866"/>
      <c r="W8" s="869"/>
      <c r="X8" s="879" t="s">
        <v>8</v>
      </c>
      <c r="Y8" s="898" t="s">
        <v>1039</v>
      </c>
      <c r="Z8" s="1"/>
      <c r="AA8" s="1"/>
      <c r="AB8" s="1"/>
      <c r="AC8" s="1"/>
      <c r="AD8" s="1" t="s">
        <v>14</v>
      </c>
    </row>
    <row r="9" spans="1:30" ht="21.75" thickBot="1" x14ac:dyDescent="0.3">
      <c r="A9" s="1"/>
      <c r="B9" s="856"/>
      <c r="C9" s="857"/>
      <c r="D9" s="858"/>
      <c r="E9" s="861"/>
      <c r="F9" s="876"/>
      <c r="G9" s="883"/>
      <c r="H9" s="886"/>
      <c r="I9" s="883"/>
      <c r="J9" s="883"/>
      <c r="K9" s="2" t="s">
        <v>1050</v>
      </c>
      <c r="L9" s="2" t="s">
        <v>1049</v>
      </c>
      <c r="M9" s="2" t="s">
        <v>1051</v>
      </c>
      <c r="N9" s="886"/>
      <c r="O9" s="883"/>
      <c r="P9" s="891"/>
      <c r="Q9" s="2" t="s">
        <v>19</v>
      </c>
      <c r="R9" s="2" t="s">
        <v>20</v>
      </c>
      <c r="S9" s="897"/>
      <c r="T9" s="891"/>
      <c r="U9" s="899"/>
      <c r="V9" s="867"/>
      <c r="W9" s="870"/>
      <c r="X9" s="900"/>
      <c r="Y9" s="899"/>
      <c r="Z9" s="1" t="s">
        <v>21</v>
      </c>
      <c r="AA9" s="1"/>
      <c r="AB9" s="1"/>
      <c r="AC9" s="1"/>
      <c r="AD9" s="1" t="s">
        <v>22</v>
      </c>
    </row>
    <row r="10" spans="1:30" ht="21.75" thickBot="1" x14ac:dyDescent="0.3">
      <c r="A10" s="1"/>
      <c r="B10" s="3" t="s">
        <v>23</v>
      </c>
      <c r="C10" s="4"/>
      <c r="D10" s="5" t="s">
        <v>24</v>
      </c>
      <c r="E10" s="6" t="s">
        <v>25</v>
      </c>
      <c r="F10" s="7" t="s">
        <v>26</v>
      </c>
      <c r="G10" s="8"/>
      <c r="H10" s="8"/>
      <c r="I10" s="8" t="s">
        <v>27</v>
      </c>
      <c r="J10" s="8" t="s">
        <v>26</v>
      </c>
      <c r="K10" s="8"/>
      <c r="L10" s="8"/>
      <c r="M10" s="8"/>
      <c r="N10" s="8"/>
      <c r="O10" s="8" t="s">
        <v>27</v>
      </c>
      <c r="P10" s="892" t="s">
        <v>26</v>
      </c>
      <c r="Q10" s="893"/>
      <c r="R10" s="893"/>
      <c r="S10" s="893"/>
      <c r="T10" s="892" t="s">
        <v>26</v>
      </c>
      <c r="U10" s="894"/>
      <c r="V10" s="895" t="s">
        <v>26</v>
      </c>
      <c r="W10" s="894"/>
      <c r="X10" s="893" t="s">
        <v>26</v>
      </c>
      <c r="Y10" s="894"/>
      <c r="Z10" s="1"/>
      <c r="AA10" s="1"/>
      <c r="AB10" s="1"/>
      <c r="AC10" s="1"/>
      <c r="AD10" s="1" t="s">
        <v>2</v>
      </c>
    </row>
    <row r="11" spans="1:30" ht="15.75" thickBot="1" x14ac:dyDescent="0.3">
      <c r="A11" s="1"/>
      <c r="B11" s="9" t="s">
        <v>28</v>
      </c>
      <c r="C11" s="10"/>
      <c r="D11" s="11"/>
      <c r="E11" s="12" t="s">
        <v>29</v>
      </c>
      <c r="F11" s="13" t="e">
        <f>G11+J11+P11+T11+V11+W11+X11</f>
        <v>#VALUE!</v>
      </c>
      <c r="G11" s="14" t="s">
        <v>30</v>
      </c>
      <c r="H11" s="14" t="s">
        <v>31</v>
      </c>
      <c r="I11" s="15" t="str">
        <f>IFERROR(G11/F11,"")</f>
        <v/>
      </c>
      <c r="J11" s="14" t="s">
        <v>32</v>
      </c>
      <c r="K11" s="14" t="s">
        <v>1053</v>
      </c>
      <c r="L11" s="14" t="s">
        <v>1054</v>
      </c>
      <c r="M11" s="14" t="s">
        <v>1055</v>
      </c>
      <c r="N11" s="14" t="s">
        <v>33</v>
      </c>
      <c r="O11" s="15" t="str">
        <f>IFERROR((J11+G11)/F11,"")</f>
        <v/>
      </c>
      <c r="P11" s="14" t="s">
        <v>34</v>
      </c>
      <c r="Q11" s="14" t="s">
        <v>35</v>
      </c>
      <c r="R11" s="14" t="s">
        <v>36</v>
      </c>
      <c r="S11" s="16" t="s">
        <v>37</v>
      </c>
      <c r="T11" s="14" t="s">
        <v>38</v>
      </c>
      <c r="U11" s="16" t="s">
        <v>39</v>
      </c>
      <c r="V11" s="17" t="s">
        <v>40</v>
      </c>
      <c r="W11" s="16" t="s">
        <v>41</v>
      </c>
      <c r="X11" s="17" t="s">
        <v>42</v>
      </c>
      <c r="Y11" s="362" t="s">
        <v>43</v>
      </c>
      <c r="Z11" s="1" t="s">
        <v>44</v>
      </c>
      <c r="AA11" s="1"/>
      <c r="AB11" s="1"/>
      <c r="AC11" s="1"/>
      <c r="AD11" s="1" t="s">
        <v>2</v>
      </c>
    </row>
    <row r="12" spans="1:30" x14ac:dyDescent="0.25">
      <c r="A12" s="1"/>
      <c r="B12" s="18"/>
      <c r="C12" s="19"/>
      <c r="D12" s="20"/>
      <c r="E12" s="21"/>
      <c r="F12" s="22"/>
      <c r="G12" s="23"/>
      <c r="H12" s="23"/>
      <c r="I12" s="24"/>
      <c r="J12" s="23"/>
      <c r="K12" s="23"/>
      <c r="L12" s="23"/>
      <c r="M12" s="23"/>
      <c r="N12" s="23"/>
      <c r="O12" s="24"/>
      <c r="P12" s="23"/>
      <c r="Q12" s="23"/>
      <c r="R12" s="23"/>
      <c r="S12" s="21"/>
      <c r="T12" s="23"/>
      <c r="U12" s="21"/>
      <c r="V12" s="25"/>
      <c r="W12" s="26"/>
      <c r="X12" s="27"/>
      <c r="Y12" s="26"/>
      <c r="Z12" s="1"/>
      <c r="AA12" s="1"/>
      <c r="AB12" s="1"/>
      <c r="AC12" s="1"/>
      <c r="AD12" s="1" t="s">
        <v>45</v>
      </c>
    </row>
    <row r="13" spans="1:30" ht="31.5" x14ac:dyDescent="0.25">
      <c r="A13" s="1"/>
      <c r="B13" s="28">
        <f>IF(N(B12)=0,1,B12+1)</f>
        <v>1</v>
      </c>
      <c r="C13" s="29" t="s">
        <v>46</v>
      </c>
      <c r="D13" s="29" t="str">
        <f xml:space="preserve"> CONCATENATE( C13,IF(C13="Гатчинские ЭС","*",""))</f>
        <v>[:p1.by_dep.name_podr]</v>
      </c>
      <c r="E13" s="30" t="s">
        <v>47</v>
      </c>
      <c r="F13" s="31" t="e">
        <f>G13+J13+P13+T13+V13+W13+X13</f>
        <v>#VALUE!</v>
      </c>
      <c r="G13" s="32" t="s">
        <v>48</v>
      </c>
      <c r="H13" s="32" t="s">
        <v>49</v>
      </c>
      <c r="I13" s="33" t="str">
        <f>IFERROR(G13/F13,"")</f>
        <v/>
      </c>
      <c r="J13" s="32" t="s">
        <v>50</v>
      </c>
      <c r="K13" s="32" t="s">
        <v>1052</v>
      </c>
      <c r="L13" s="32" t="s">
        <v>1056</v>
      </c>
      <c r="M13" s="32" t="s">
        <v>1057</v>
      </c>
      <c r="N13" s="32" t="s">
        <v>51</v>
      </c>
      <c r="O13" s="33" t="str">
        <f>IFERROR((J13+G13)/F13,"")</f>
        <v/>
      </c>
      <c r="P13" s="32" t="s">
        <v>52</v>
      </c>
      <c r="Q13" s="32" t="s">
        <v>53</v>
      </c>
      <c r="R13" s="32" t="s">
        <v>54</v>
      </c>
      <c r="S13" s="34" t="s">
        <v>55</v>
      </c>
      <c r="T13" s="32" t="s">
        <v>56</v>
      </c>
      <c r="U13" s="34" t="s">
        <v>57</v>
      </c>
      <c r="V13" s="35" t="s">
        <v>58</v>
      </c>
      <c r="W13" s="36" t="s">
        <v>59</v>
      </c>
      <c r="X13" s="35" t="s">
        <v>60</v>
      </c>
      <c r="Y13" s="361" t="s">
        <v>61</v>
      </c>
      <c r="Z13" s="1" t="s">
        <v>62</v>
      </c>
      <c r="AA13" s="1" t="s">
        <v>63</v>
      </c>
      <c r="AB13" s="1"/>
      <c r="AC13" s="1"/>
      <c r="AD13" s="1" t="s">
        <v>64</v>
      </c>
    </row>
    <row r="14" spans="1:30" ht="15.75" thickBot="1" x14ac:dyDescent="0.3">
      <c r="A14" s="1"/>
      <c r="B14" s="37"/>
      <c r="C14" s="38"/>
      <c r="D14" s="39"/>
      <c r="E14" s="40"/>
      <c r="F14" s="41"/>
      <c r="G14" s="42"/>
      <c r="H14" s="42"/>
      <c r="I14" s="43"/>
      <c r="J14" s="42"/>
      <c r="K14" s="42"/>
      <c r="L14" s="42"/>
      <c r="M14" s="42"/>
      <c r="N14" s="42"/>
      <c r="O14" s="43"/>
      <c r="P14" s="42"/>
      <c r="Q14" s="42"/>
      <c r="R14" s="42"/>
      <c r="S14" s="40"/>
      <c r="T14" s="40"/>
      <c r="U14" s="44"/>
      <c r="V14" s="45"/>
      <c r="W14" s="44"/>
      <c r="X14" s="46"/>
      <c r="Y14" s="44"/>
      <c r="Z14" s="1"/>
      <c r="AA14" s="1"/>
      <c r="AB14" s="1"/>
      <c r="AC14" s="1"/>
      <c r="AD14" s="1" t="s">
        <v>65</v>
      </c>
    </row>
    <row r="15" spans="1:30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1"/>
      <c r="AA15" s="1"/>
      <c r="AB15" s="1"/>
      <c r="AC15" s="1"/>
      <c r="AD15" s="1"/>
    </row>
    <row r="16" spans="1:30" x14ac:dyDescent="0.25">
      <c r="A16" s="1"/>
      <c r="B16" s="48"/>
      <c r="C16" s="48"/>
      <c r="D16" s="48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48"/>
      <c r="C17" s="4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</sheetData>
  <mergeCells count="30">
    <mergeCell ref="T10:U10"/>
    <mergeCell ref="V10:W10"/>
    <mergeCell ref="X10:Y10"/>
    <mergeCell ref="Q8:R8"/>
    <mergeCell ref="S8:S9"/>
    <mergeCell ref="T8:T9"/>
    <mergeCell ref="U8:U9"/>
    <mergeCell ref="X8:X9"/>
    <mergeCell ref="Y8:Y9"/>
    <mergeCell ref="J8:J9"/>
    <mergeCell ref="K8:M8"/>
    <mergeCell ref="N8:N9"/>
    <mergeCell ref="P8:P9"/>
    <mergeCell ref="P10:S10"/>
    <mergeCell ref="B4:Y4"/>
    <mergeCell ref="B5:D9"/>
    <mergeCell ref="E5:E9"/>
    <mergeCell ref="F5:U5"/>
    <mergeCell ref="V5:V9"/>
    <mergeCell ref="W5:W9"/>
    <mergeCell ref="X5:Y7"/>
    <mergeCell ref="F6:F9"/>
    <mergeCell ref="G6:I7"/>
    <mergeCell ref="J6:N7"/>
    <mergeCell ref="O6:O9"/>
    <mergeCell ref="P6:S7"/>
    <mergeCell ref="T6:U7"/>
    <mergeCell ref="G8:G9"/>
    <mergeCell ref="H8:H9"/>
    <mergeCell ref="I8:I9"/>
  </mergeCells>
  <pageMargins left="0" right="0" top="0" bottom="0.39370078740157483" header="0" footer="0"/>
  <pageSetup paperSize="9" scale="4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580" t="s">
        <v>2440</v>
      </c>
    </row>
    <row r="2" spans="1:1" x14ac:dyDescent="0.25">
      <c r="A2" s="580" t="s">
        <v>2441</v>
      </c>
    </row>
    <row r="3" spans="1:1" x14ac:dyDescent="0.25">
      <c r="A3" s="580" t="s">
        <v>2442</v>
      </c>
    </row>
    <row r="4" spans="1:1" x14ac:dyDescent="0.25">
      <c r="A4" s="580" t="s">
        <v>2443</v>
      </c>
    </row>
    <row r="5" spans="1:1" x14ac:dyDescent="0.25">
      <c r="A5" s="580" t="s">
        <v>2444</v>
      </c>
    </row>
    <row r="6" spans="1:1" x14ac:dyDescent="0.25">
      <c r="A6" s="580" t="s">
        <v>2445</v>
      </c>
    </row>
    <row r="7" spans="1:1" x14ac:dyDescent="0.25">
      <c r="A7" s="580" t="s">
        <v>2446</v>
      </c>
    </row>
    <row r="8" spans="1:1" x14ac:dyDescent="0.25">
      <c r="A8" s="580" t="s">
        <v>2447</v>
      </c>
    </row>
    <row r="9" spans="1:1" x14ac:dyDescent="0.25">
      <c r="A9" s="580" t="s">
        <v>2394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"/>
  <sheetViews>
    <sheetView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" customWidth="1"/>
    <col min="5" max="6" width="15.7109375" customWidth="1"/>
    <col min="7" max="7" width="11.7109375" customWidth="1"/>
    <col min="8" max="8" width="10.85546875" customWidth="1"/>
    <col min="9" max="10" width="11.7109375" customWidth="1"/>
    <col min="11" max="11" width="11.42578125" customWidth="1"/>
    <col min="12" max="12" width="14.7109375" customWidth="1"/>
    <col min="13" max="16" width="11.7109375" customWidth="1"/>
    <col min="17" max="20" width="14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847" t="s">
        <v>67</v>
      </c>
      <c r="C4" s="848"/>
      <c r="D4" s="848"/>
      <c r="E4" s="848"/>
      <c r="F4" s="848"/>
      <c r="G4" s="848"/>
      <c r="H4" s="848"/>
      <c r="I4" s="848"/>
      <c r="J4" s="848"/>
      <c r="K4" s="848"/>
      <c r="L4" s="848"/>
      <c r="M4" s="848"/>
      <c r="N4" s="848"/>
      <c r="O4" s="848"/>
      <c r="P4" s="848"/>
      <c r="Q4" s="848"/>
      <c r="R4" s="848"/>
      <c r="S4" s="848"/>
      <c r="T4" s="849"/>
      <c r="U4" s="1" t="s">
        <v>1</v>
      </c>
      <c r="V4" s="1"/>
      <c r="W4" s="1"/>
      <c r="X4" s="1"/>
      <c r="Y4" s="1" t="s">
        <v>2</v>
      </c>
    </row>
    <row r="5" spans="1:25" x14ac:dyDescent="0.25">
      <c r="A5" s="1"/>
      <c r="B5" s="901"/>
      <c r="C5" s="902"/>
      <c r="D5" s="903"/>
      <c r="E5" s="865" t="s">
        <v>68</v>
      </c>
      <c r="F5" s="868" t="s">
        <v>69</v>
      </c>
      <c r="G5" s="910" t="s">
        <v>4</v>
      </c>
      <c r="H5" s="911"/>
      <c r="I5" s="911"/>
      <c r="J5" s="911"/>
      <c r="K5" s="911"/>
      <c r="L5" s="911"/>
      <c r="M5" s="911"/>
      <c r="N5" s="911"/>
      <c r="O5" s="911"/>
      <c r="P5" s="911"/>
      <c r="Q5" s="871" t="s">
        <v>70</v>
      </c>
      <c r="R5" s="913" t="s">
        <v>6</v>
      </c>
      <c r="S5" s="871" t="s">
        <v>7</v>
      </c>
      <c r="T5" s="868"/>
      <c r="U5" s="1"/>
      <c r="V5" s="1"/>
      <c r="W5" s="1"/>
      <c r="X5" s="1"/>
      <c r="Y5" s="1" t="s">
        <v>2</v>
      </c>
    </row>
    <row r="6" spans="1:25" x14ac:dyDescent="0.25">
      <c r="A6" s="1"/>
      <c r="B6" s="904"/>
      <c r="C6" s="905"/>
      <c r="D6" s="906"/>
      <c r="E6" s="866"/>
      <c r="F6" s="869"/>
      <c r="G6" s="875" t="s">
        <v>9</v>
      </c>
      <c r="H6" s="882"/>
      <c r="I6" s="882"/>
      <c r="J6" s="882" t="s">
        <v>10</v>
      </c>
      <c r="K6" s="882"/>
      <c r="L6" s="882" t="s">
        <v>11</v>
      </c>
      <c r="M6" s="877" t="s">
        <v>12</v>
      </c>
      <c r="N6" s="878"/>
      <c r="O6" s="877" t="s">
        <v>13</v>
      </c>
      <c r="P6" s="884"/>
      <c r="Q6" s="872"/>
      <c r="R6" s="914"/>
      <c r="S6" s="872"/>
      <c r="T6" s="869"/>
      <c r="U6" s="1"/>
      <c r="V6" s="1"/>
      <c r="W6" s="1"/>
      <c r="X6" s="1"/>
      <c r="Y6" s="1" t="s">
        <v>14</v>
      </c>
    </row>
    <row r="7" spans="1:25" x14ac:dyDescent="0.25">
      <c r="A7" s="1"/>
      <c r="B7" s="904"/>
      <c r="C7" s="905"/>
      <c r="D7" s="906"/>
      <c r="E7" s="866"/>
      <c r="F7" s="869"/>
      <c r="G7" s="875"/>
      <c r="H7" s="882"/>
      <c r="I7" s="882"/>
      <c r="J7" s="882"/>
      <c r="K7" s="882"/>
      <c r="L7" s="882"/>
      <c r="M7" s="860"/>
      <c r="N7" s="880"/>
      <c r="O7" s="860"/>
      <c r="P7" s="874"/>
      <c r="Q7" s="872"/>
      <c r="R7" s="914"/>
      <c r="S7" s="873"/>
      <c r="T7" s="874"/>
      <c r="U7" s="1"/>
      <c r="V7" s="1"/>
      <c r="W7" s="1"/>
      <c r="X7" s="1"/>
      <c r="Y7" s="1" t="s">
        <v>14</v>
      </c>
    </row>
    <row r="8" spans="1:25" x14ac:dyDescent="0.25">
      <c r="A8" s="1"/>
      <c r="B8" s="904"/>
      <c r="C8" s="905"/>
      <c r="D8" s="906"/>
      <c r="E8" s="866"/>
      <c r="F8" s="869"/>
      <c r="G8" s="875" t="s">
        <v>8</v>
      </c>
      <c r="H8" s="885" t="s">
        <v>71</v>
      </c>
      <c r="I8" s="882" t="s">
        <v>16</v>
      </c>
      <c r="J8" s="882" t="s">
        <v>8</v>
      </c>
      <c r="K8" s="885" t="s">
        <v>71</v>
      </c>
      <c r="L8" s="882"/>
      <c r="M8" s="890" t="s">
        <v>8</v>
      </c>
      <c r="N8" s="896" t="s">
        <v>71</v>
      </c>
      <c r="O8" s="890" t="s">
        <v>8</v>
      </c>
      <c r="P8" s="898" t="s">
        <v>71</v>
      </c>
      <c r="Q8" s="872"/>
      <c r="R8" s="914"/>
      <c r="S8" s="879" t="s">
        <v>8</v>
      </c>
      <c r="T8" s="898" t="s">
        <v>1039</v>
      </c>
      <c r="U8" s="1"/>
      <c r="V8" s="1"/>
      <c r="W8" s="1"/>
      <c r="X8" s="1"/>
      <c r="Y8" s="1" t="s">
        <v>14</v>
      </c>
    </row>
    <row r="9" spans="1:25" ht="15.75" thickBot="1" x14ac:dyDescent="0.3">
      <c r="A9" s="1"/>
      <c r="B9" s="907"/>
      <c r="C9" s="908"/>
      <c r="D9" s="909"/>
      <c r="E9" s="867"/>
      <c r="F9" s="870"/>
      <c r="G9" s="876"/>
      <c r="H9" s="886"/>
      <c r="I9" s="883"/>
      <c r="J9" s="883"/>
      <c r="K9" s="886"/>
      <c r="L9" s="883"/>
      <c r="M9" s="891"/>
      <c r="N9" s="897"/>
      <c r="O9" s="891"/>
      <c r="P9" s="899"/>
      <c r="Q9" s="912"/>
      <c r="R9" s="915"/>
      <c r="S9" s="900"/>
      <c r="T9" s="899"/>
      <c r="U9" s="1"/>
      <c r="V9" s="1"/>
      <c r="W9" s="1"/>
      <c r="X9" s="1"/>
      <c r="Y9" s="1" t="s">
        <v>14</v>
      </c>
    </row>
    <row r="10" spans="1:25" ht="21.75" thickBot="1" x14ac:dyDescent="0.3">
      <c r="A10" s="1"/>
      <c r="B10" s="49" t="s">
        <v>23</v>
      </c>
      <c r="C10" s="50"/>
      <c r="D10" s="51" t="s">
        <v>24</v>
      </c>
      <c r="E10" s="895" t="s">
        <v>26</v>
      </c>
      <c r="F10" s="894"/>
      <c r="G10" s="52" t="s">
        <v>26</v>
      </c>
      <c r="H10" s="53"/>
      <c r="I10" s="53" t="s">
        <v>27</v>
      </c>
      <c r="J10" s="53" t="s">
        <v>26</v>
      </c>
      <c r="K10" s="53"/>
      <c r="L10" s="53" t="s">
        <v>27</v>
      </c>
      <c r="M10" s="892" t="s">
        <v>26</v>
      </c>
      <c r="N10" s="893"/>
      <c r="O10" s="892" t="s">
        <v>26</v>
      </c>
      <c r="P10" s="894"/>
      <c r="Q10" s="916" t="s">
        <v>26</v>
      </c>
      <c r="R10" s="917"/>
      <c r="S10" s="918" t="s">
        <v>26</v>
      </c>
      <c r="T10" s="917"/>
      <c r="U10" s="1" t="s">
        <v>21</v>
      </c>
      <c r="V10" s="1"/>
      <c r="W10" s="1"/>
      <c r="X10" s="1"/>
      <c r="Y10" s="1" t="s">
        <v>2</v>
      </c>
    </row>
    <row r="11" spans="1:25" ht="15.75" thickBot="1" x14ac:dyDescent="0.3">
      <c r="A11" s="1"/>
      <c r="B11" s="54" t="s">
        <v>28</v>
      </c>
      <c r="C11" s="55"/>
      <c r="D11" s="56"/>
      <c r="E11" s="13" t="s">
        <v>72</v>
      </c>
      <c r="F11" s="57" t="s">
        <v>73</v>
      </c>
      <c r="G11" s="13" t="s">
        <v>74</v>
      </c>
      <c r="H11" s="14" t="s">
        <v>75</v>
      </c>
      <c r="I11" s="15" t="str">
        <f>IFERROR(G11/(F11),"")</f>
        <v/>
      </c>
      <c r="J11" s="14" t="s">
        <v>76</v>
      </c>
      <c r="K11" s="14" t="s">
        <v>77</v>
      </c>
      <c r="L11" s="15" t="str">
        <f>IFERROR((J11+G11)/(F11),"")</f>
        <v/>
      </c>
      <c r="M11" s="14" t="s">
        <v>78</v>
      </c>
      <c r="N11" s="12" t="s">
        <v>79</v>
      </c>
      <c r="O11" s="14" t="s">
        <v>80</v>
      </c>
      <c r="P11" s="12" t="s">
        <v>81</v>
      </c>
      <c r="Q11" s="13" t="s">
        <v>82</v>
      </c>
      <c r="R11" s="16" t="s">
        <v>83</v>
      </c>
      <c r="S11" s="17" t="s">
        <v>84</v>
      </c>
      <c r="T11" s="362" t="s">
        <v>85</v>
      </c>
      <c r="U11" s="1" t="s">
        <v>86</v>
      </c>
      <c r="V11" s="1"/>
      <c r="W11" s="1"/>
      <c r="X11" s="1"/>
      <c r="Y11" s="1" t="s">
        <v>2</v>
      </c>
    </row>
    <row r="12" spans="1:25" x14ac:dyDescent="0.25">
      <c r="A12" s="58"/>
      <c r="B12" s="28"/>
      <c r="C12" s="59"/>
      <c r="D12" s="60"/>
      <c r="E12" s="61"/>
      <c r="F12" s="62"/>
      <c r="G12" s="31"/>
      <c r="H12" s="32"/>
      <c r="I12" s="33"/>
      <c r="J12" s="32"/>
      <c r="K12" s="32"/>
      <c r="L12" s="33"/>
      <c r="M12" s="32"/>
      <c r="N12" s="30"/>
      <c r="O12" s="32"/>
      <c r="P12" s="30"/>
      <c r="Q12" s="31"/>
      <c r="R12" s="63"/>
      <c r="S12" s="62"/>
      <c r="T12" s="34"/>
      <c r="U12" s="1"/>
      <c r="V12" s="1"/>
      <c r="W12" s="1"/>
      <c r="X12" s="1"/>
      <c r="Y12" s="1" t="s">
        <v>45</v>
      </c>
    </row>
    <row r="13" spans="1:25" ht="21" x14ac:dyDescent="0.25">
      <c r="A13" s="58"/>
      <c r="B13" s="64">
        <f>IF(N(B12)=0,1,B12+1)</f>
        <v>1</v>
      </c>
      <c r="C13" s="65" t="s">
        <v>87</v>
      </c>
      <c r="D13" s="66" t="str">
        <f xml:space="preserve"> C13</f>
        <v>[:p2.by_dep.name_podr]</v>
      </c>
      <c r="E13" s="67" t="s">
        <v>88</v>
      </c>
      <c r="F13" s="68" t="s">
        <v>89</v>
      </c>
      <c r="G13" s="67" t="s">
        <v>90</v>
      </c>
      <c r="H13" s="69" t="s">
        <v>91</v>
      </c>
      <c r="I13" s="70" t="str">
        <f>IFERROR(G13/(F13),"")</f>
        <v/>
      </c>
      <c r="J13" s="69" t="s">
        <v>92</v>
      </c>
      <c r="K13" s="69" t="s">
        <v>93</v>
      </c>
      <c r="L13" s="70" t="str">
        <f>IFERROR((J13+G13)/(F13),"")</f>
        <v/>
      </c>
      <c r="M13" s="69" t="s">
        <v>94</v>
      </c>
      <c r="N13" s="71" t="s">
        <v>95</v>
      </c>
      <c r="O13" s="69" t="s">
        <v>96</v>
      </c>
      <c r="P13" s="71" t="s">
        <v>97</v>
      </c>
      <c r="Q13" s="67" t="s">
        <v>98</v>
      </c>
      <c r="R13" s="72" t="s">
        <v>99</v>
      </c>
      <c r="S13" s="73" t="s">
        <v>100</v>
      </c>
      <c r="T13" s="363" t="s">
        <v>101</v>
      </c>
      <c r="U13" s="1" t="s">
        <v>102</v>
      </c>
      <c r="V13" s="1" t="s">
        <v>103</v>
      </c>
      <c r="W13" s="1"/>
      <c r="X13" s="1"/>
      <c r="Y13" s="1" t="s">
        <v>64</v>
      </c>
    </row>
    <row r="14" spans="1:25" ht="15.75" thickBot="1" x14ac:dyDescent="0.3">
      <c r="A14" s="58"/>
      <c r="B14" s="74"/>
      <c r="C14" s="75"/>
      <c r="D14" s="76"/>
      <c r="E14" s="77"/>
      <c r="F14" s="78"/>
      <c r="G14" s="79"/>
      <c r="H14" s="80"/>
      <c r="I14" s="81"/>
      <c r="J14" s="80"/>
      <c r="K14" s="80"/>
      <c r="L14" s="81"/>
      <c r="M14" s="80"/>
      <c r="N14" s="82"/>
      <c r="O14" s="82"/>
      <c r="P14" s="82"/>
      <c r="Q14" s="41"/>
      <c r="R14" s="44"/>
      <c r="S14" s="46"/>
      <c r="T14" s="44"/>
      <c r="U14" s="1"/>
      <c r="V14" s="1"/>
      <c r="W14" s="1"/>
      <c r="X14" s="1"/>
      <c r="Y14" s="1" t="s">
        <v>65</v>
      </c>
    </row>
    <row r="15" spans="1:25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83"/>
      <c r="T15" s="83"/>
      <c r="U15" s="1"/>
      <c r="V15" s="1"/>
      <c r="W15" s="1"/>
      <c r="X15" s="1"/>
      <c r="Y15" s="1"/>
    </row>
  </sheetData>
  <mergeCells count="29">
    <mergeCell ref="O6:P7"/>
    <mergeCell ref="G8:G9"/>
    <mergeCell ref="H8:H9"/>
    <mergeCell ref="I8:I9"/>
    <mergeCell ref="J8:J9"/>
    <mergeCell ref="K8:K9"/>
    <mergeCell ref="M8:M9"/>
    <mergeCell ref="N8:N9"/>
    <mergeCell ref="E10:F10"/>
    <mergeCell ref="M10:N10"/>
    <mergeCell ref="O10:P10"/>
    <mergeCell ref="Q10:R10"/>
    <mergeCell ref="S10:T10"/>
    <mergeCell ref="B4:T4"/>
    <mergeCell ref="B5:D9"/>
    <mergeCell ref="E5:E9"/>
    <mergeCell ref="F5:F9"/>
    <mergeCell ref="G5:P5"/>
    <mergeCell ref="Q5:Q9"/>
    <mergeCell ref="R5:R9"/>
    <mergeCell ref="S5:T7"/>
    <mergeCell ref="G6:I7"/>
    <mergeCell ref="J6:K7"/>
    <mergeCell ref="O8:O9"/>
    <mergeCell ref="P8:P9"/>
    <mergeCell ref="S8:S9"/>
    <mergeCell ref="T8:T9"/>
    <mergeCell ref="L6:L9"/>
    <mergeCell ref="M6:N7"/>
  </mergeCells>
  <pageMargins left="0" right="0" top="0" bottom="0.39370078740157483" header="0" footer="0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54"/>
  <sheetViews>
    <sheetView zoomScale="55" zoomScaleNormal="55" zoomScaleSheetLayoutView="40" workbookViewId="0"/>
  </sheetViews>
  <sheetFormatPr defaultRowHeight="15" x14ac:dyDescent="0.25"/>
  <cols>
    <col min="2" max="2" width="17.85546875" customWidth="1"/>
    <col min="3" max="3" width="15" customWidth="1"/>
    <col min="4" max="4" width="16.7109375" customWidth="1"/>
    <col min="5" max="5" width="25.28515625" customWidth="1"/>
    <col min="6" max="10" width="19.28515625" customWidth="1"/>
    <col min="11" max="13" width="16.7109375" customWidth="1"/>
    <col min="14" max="14" width="18.5703125" customWidth="1"/>
    <col min="15" max="15" width="16.7109375" customWidth="1"/>
    <col min="16" max="16" width="17.5703125" customWidth="1"/>
    <col min="17" max="23" width="16.5703125" customWidth="1"/>
    <col min="24" max="24" width="13.5703125" bestFit="1" customWidth="1"/>
    <col min="25" max="25" width="22" bestFit="1" customWidth="1"/>
    <col min="26" max="26" width="52.140625" bestFit="1" customWidth="1"/>
    <col min="27" max="27" width="58.7109375" bestFit="1" customWidth="1"/>
    <col min="28" max="28" width="68.140625" bestFit="1" customWidth="1"/>
    <col min="29" max="29" width="83.5703125" bestFit="1" customWidth="1"/>
  </cols>
  <sheetData>
    <row r="1" spans="2:28" ht="27" thickBot="1" x14ac:dyDescent="0.45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W1" s="85" t="s">
        <v>104</v>
      </c>
      <c r="X1" t="s">
        <v>1</v>
      </c>
      <c r="Y1" t="s">
        <v>105</v>
      </c>
    </row>
    <row r="2" spans="2:28" ht="18.75" customHeight="1" x14ac:dyDescent="0.25">
      <c r="B2" s="960" t="s">
        <v>106</v>
      </c>
      <c r="C2" s="961"/>
      <c r="D2" s="961"/>
      <c r="E2" s="961"/>
      <c r="F2" s="964" t="s">
        <v>1058</v>
      </c>
      <c r="G2" s="972" t="s">
        <v>1565</v>
      </c>
      <c r="H2" s="967" t="s">
        <v>107</v>
      </c>
      <c r="I2" s="967" t="s">
        <v>108</v>
      </c>
      <c r="J2" s="969" t="s">
        <v>109</v>
      </c>
      <c r="K2" s="920" t="s">
        <v>110</v>
      </c>
      <c r="L2" s="920"/>
      <c r="M2" s="920"/>
      <c r="N2" s="920"/>
      <c r="O2" s="920"/>
      <c r="P2" s="921"/>
      <c r="Q2" s="919" t="s">
        <v>111</v>
      </c>
      <c r="R2" s="920"/>
      <c r="S2" s="920"/>
      <c r="T2" s="920"/>
      <c r="U2" s="920"/>
      <c r="V2" s="921"/>
      <c r="W2" s="922" t="s">
        <v>2450</v>
      </c>
      <c r="X2" t="s">
        <v>112</v>
      </c>
    </row>
    <row r="3" spans="2:28" ht="39.75" customHeight="1" x14ac:dyDescent="0.25">
      <c r="B3" s="962"/>
      <c r="C3" s="963"/>
      <c r="D3" s="963"/>
      <c r="E3" s="963"/>
      <c r="F3" s="965"/>
      <c r="G3" s="934"/>
      <c r="H3" s="968"/>
      <c r="I3" s="968"/>
      <c r="J3" s="970"/>
      <c r="K3" s="925" t="s">
        <v>8</v>
      </c>
      <c r="L3" s="927" t="s">
        <v>113</v>
      </c>
      <c r="M3" s="929" t="s">
        <v>114</v>
      </c>
      <c r="N3" s="931" t="s">
        <v>12</v>
      </c>
      <c r="O3" s="931" t="s">
        <v>13</v>
      </c>
      <c r="P3" s="933" t="s">
        <v>5</v>
      </c>
      <c r="Q3" s="934" t="s">
        <v>8</v>
      </c>
      <c r="R3" s="936" t="s">
        <v>2448</v>
      </c>
      <c r="S3" s="938" t="s">
        <v>2449</v>
      </c>
      <c r="T3" s="938"/>
      <c r="U3" s="938" t="s">
        <v>115</v>
      </c>
      <c r="V3" s="940" t="s">
        <v>116</v>
      </c>
      <c r="W3" s="923"/>
      <c r="X3" t="s">
        <v>1203</v>
      </c>
    </row>
    <row r="4" spans="2:28" ht="39" customHeight="1" thickBot="1" x14ac:dyDescent="0.3">
      <c r="B4" s="962"/>
      <c r="C4" s="963"/>
      <c r="D4" s="963"/>
      <c r="E4" s="963"/>
      <c r="F4" s="966"/>
      <c r="G4" s="935"/>
      <c r="H4" s="928"/>
      <c r="I4" s="928"/>
      <c r="J4" s="971"/>
      <c r="K4" s="926"/>
      <c r="L4" s="928"/>
      <c r="M4" s="930"/>
      <c r="N4" s="932"/>
      <c r="O4" s="932"/>
      <c r="P4" s="932"/>
      <c r="Q4" s="935"/>
      <c r="R4" s="937"/>
      <c r="S4" s="414" t="s">
        <v>8</v>
      </c>
      <c r="T4" s="414" t="s">
        <v>1202</v>
      </c>
      <c r="U4" s="939"/>
      <c r="V4" s="941"/>
      <c r="W4" s="924"/>
      <c r="X4" t="s">
        <v>1203</v>
      </c>
    </row>
    <row r="5" spans="2:28" ht="19.5" thickBot="1" x14ac:dyDescent="0.3">
      <c r="B5" s="942"/>
      <c r="C5" s="943"/>
      <c r="D5" s="943"/>
      <c r="E5" s="944"/>
      <c r="F5" s="86">
        <v>1</v>
      </c>
      <c r="G5" s="87">
        <v>2</v>
      </c>
      <c r="H5" s="88">
        <v>2</v>
      </c>
      <c r="I5" s="88">
        <v>3</v>
      </c>
      <c r="J5" s="89">
        <v>4</v>
      </c>
      <c r="K5" s="604">
        <v>5</v>
      </c>
      <c r="L5" s="605">
        <v>6</v>
      </c>
      <c r="M5" s="605">
        <v>7</v>
      </c>
      <c r="N5" s="605">
        <v>8</v>
      </c>
      <c r="O5" s="605">
        <v>9</v>
      </c>
      <c r="P5" s="606">
        <v>10</v>
      </c>
      <c r="Q5" s="609">
        <v>11</v>
      </c>
      <c r="R5" s="605">
        <v>12</v>
      </c>
      <c r="S5" s="605">
        <v>13</v>
      </c>
      <c r="T5" s="610">
        <v>14</v>
      </c>
      <c r="U5" s="605">
        <v>15</v>
      </c>
      <c r="V5" s="611">
        <v>16</v>
      </c>
      <c r="W5" s="96">
        <v>17</v>
      </c>
      <c r="X5" t="s">
        <v>120</v>
      </c>
    </row>
    <row r="6" spans="2:28" s="415" customFormat="1" ht="21" x14ac:dyDescent="0.35">
      <c r="B6" s="945" t="s">
        <v>8</v>
      </c>
      <c r="C6" s="948" t="s">
        <v>8</v>
      </c>
      <c r="D6" s="949"/>
      <c r="E6" s="950"/>
      <c r="F6" s="583" t="e">
        <f>F7+F8</f>
        <v>#VALUE!</v>
      </c>
      <c r="G6" s="669" t="e">
        <f>G7+G8</f>
        <v>#VALUE!</v>
      </c>
      <c r="H6" s="670" t="e">
        <f>H7+H8</f>
        <v>#VALUE!</v>
      </c>
      <c r="I6" s="670" t="e">
        <f t="shared" ref="I6:W6" si="0">I7+I8</f>
        <v>#VALUE!</v>
      </c>
      <c r="J6" s="671" t="e">
        <f t="shared" si="0"/>
        <v>#VALUE!</v>
      </c>
      <c r="K6" s="664" t="e">
        <f t="shared" si="0"/>
        <v>#VALUE!</v>
      </c>
      <c r="L6" s="596" t="e">
        <f t="shared" si="0"/>
        <v>#VALUE!</v>
      </c>
      <c r="M6" s="596" t="e">
        <f t="shared" si="0"/>
        <v>#VALUE!</v>
      </c>
      <c r="N6" s="596" t="e">
        <f t="shared" si="0"/>
        <v>#VALUE!</v>
      </c>
      <c r="O6" s="596" t="e">
        <f t="shared" si="0"/>
        <v>#VALUE!</v>
      </c>
      <c r="P6" s="600" t="e">
        <f t="shared" si="0"/>
        <v>#VALUE!</v>
      </c>
      <c r="Q6" s="595" t="e">
        <f t="shared" si="0"/>
        <v>#VALUE!</v>
      </c>
      <c r="R6" s="596" t="e">
        <f t="shared" si="0"/>
        <v>#VALUE!</v>
      </c>
      <c r="S6" s="596" t="e">
        <f t="shared" si="0"/>
        <v>#VALUE!</v>
      </c>
      <c r="T6" s="596" t="e">
        <f t="shared" si="0"/>
        <v>#VALUE!</v>
      </c>
      <c r="U6" s="596" t="e">
        <f t="shared" si="0"/>
        <v>#VALUE!</v>
      </c>
      <c r="V6" s="597" t="e">
        <f t="shared" si="0"/>
        <v>#VALUE!</v>
      </c>
      <c r="W6" s="587" t="e">
        <f t="shared" si="0"/>
        <v>#VALUE!</v>
      </c>
      <c r="Y6" s="415" t="s">
        <v>121</v>
      </c>
    </row>
    <row r="7" spans="2:28" ht="18.75" x14ac:dyDescent="0.3">
      <c r="B7" s="946"/>
      <c r="C7" s="951" t="s">
        <v>122</v>
      </c>
      <c r="D7" s="952"/>
      <c r="E7" s="953"/>
      <c r="F7" s="584" t="e">
        <f>F14+F23</f>
        <v>#VALUE!</v>
      </c>
      <c r="G7" s="598" t="e">
        <f t="shared" ref="G7" si="1">G14+G23</f>
        <v>#VALUE!</v>
      </c>
      <c r="H7" s="594" t="e">
        <f t="shared" ref="H7:W7" si="2">H14+H23</f>
        <v>#VALUE!</v>
      </c>
      <c r="I7" s="594" t="e">
        <f t="shared" si="2"/>
        <v>#VALUE!</v>
      </c>
      <c r="J7" s="599" t="e">
        <f t="shared" si="2"/>
        <v>#VALUE!</v>
      </c>
      <c r="K7" s="665" t="e">
        <f t="shared" si="2"/>
        <v>#VALUE!</v>
      </c>
      <c r="L7" s="594" t="e">
        <f t="shared" si="2"/>
        <v>#VALUE!</v>
      </c>
      <c r="M7" s="594" t="e">
        <f t="shared" si="2"/>
        <v>#VALUE!</v>
      </c>
      <c r="N7" s="594" t="e">
        <f t="shared" si="2"/>
        <v>#VALUE!</v>
      </c>
      <c r="O7" s="594" t="e">
        <f t="shared" si="2"/>
        <v>#VALUE!</v>
      </c>
      <c r="P7" s="601" t="e">
        <f t="shared" si="2"/>
        <v>#VALUE!</v>
      </c>
      <c r="Q7" s="598" t="e">
        <f t="shared" si="2"/>
        <v>#VALUE!</v>
      </c>
      <c r="R7" s="594" t="e">
        <f t="shared" si="2"/>
        <v>#VALUE!</v>
      </c>
      <c r="S7" s="594" t="e">
        <f t="shared" si="2"/>
        <v>#VALUE!</v>
      </c>
      <c r="T7" s="594" t="e">
        <f t="shared" si="2"/>
        <v>#VALUE!</v>
      </c>
      <c r="U7" s="594" t="e">
        <f t="shared" si="2"/>
        <v>#VALUE!</v>
      </c>
      <c r="V7" s="599" t="e">
        <f>V14+V23</f>
        <v>#VALUE!</v>
      </c>
      <c r="W7" s="588" t="e">
        <f t="shared" si="2"/>
        <v>#VALUE!</v>
      </c>
      <c r="Z7" t="s">
        <v>123</v>
      </c>
    </row>
    <row r="8" spans="2:28" ht="18.75" x14ac:dyDescent="0.3">
      <c r="B8" s="946"/>
      <c r="C8" s="954" t="s">
        <v>124</v>
      </c>
      <c r="D8" s="952" t="s">
        <v>125</v>
      </c>
      <c r="E8" s="953"/>
      <c r="F8" s="584" t="e">
        <f>F9+F10+F11+F12</f>
        <v>#VALUE!</v>
      </c>
      <c r="G8" s="598" t="e">
        <f t="shared" ref="G8" si="3">G9+G10+G11+G12</f>
        <v>#VALUE!</v>
      </c>
      <c r="H8" s="594" t="e">
        <f t="shared" ref="H8:W8" si="4">H9+H10+H11+H12</f>
        <v>#VALUE!</v>
      </c>
      <c r="I8" s="594" t="e">
        <f t="shared" si="4"/>
        <v>#VALUE!</v>
      </c>
      <c r="J8" s="599" t="e">
        <f t="shared" si="4"/>
        <v>#VALUE!</v>
      </c>
      <c r="K8" s="665" t="e">
        <f t="shared" si="4"/>
        <v>#VALUE!</v>
      </c>
      <c r="L8" s="594" t="e">
        <f t="shared" si="4"/>
        <v>#VALUE!</v>
      </c>
      <c r="M8" s="594" t="e">
        <f t="shared" si="4"/>
        <v>#VALUE!</v>
      </c>
      <c r="N8" s="594" t="e">
        <f t="shared" si="4"/>
        <v>#VALUE!</v>
      </c>
      <c r="O8" s="594" t="e">
        <f t="shared" si="4"/>
        <v>#VALUE!</v>
      </c>
      <c r="P8" s="601" t="e">
        <f t="shared" si="4"/>
        <v>#VALUE!</v>
      </c>
      <c r="Q8" s="598" t="e">
        <f t="shared" si="4"/>
        <v>#VALUE!</v>
      </c>
      <c r="R8" s="594" t="e">
        <f t="shared" si="4"/>
        <v>#VALUE!</v>
      </c>
      <c r="S8" s="594" t="e">
        <f t="shared" si="4"/>
        <v>#VALUE!</v>
      </c>
      <c r="T8" s="594" t="e">
        <f t="shared" si="4"/>
        <v>#VALUE!</v>
      </c>
      <c r="U8" s="594" t="e">
        <f t="shared" si="4"/>
        <v>#VALUE!</v>
      </c>
      <c r="V8" s="599" t="e">
        <f t="shared" si="4"/>
        <v>#VALUE!</v>
      </c>
      <c r="W8" s="588" t="e">
        <f t="shared" si="4"/>
        <v>#VALUE!</v>
      </c>
      <c r="Z8" t="s">
        <v>126</v>
      </c>
    </row>
    <row r="9" spans="2:28" ht="18.75" x14ac:dyDescent="0.3">
      <c r="B9" s="946"/>
      <c r="C9" s="954"/>
      <c r="D9" s="956" t="s">
        <v>1298</v>
      </c>
      <c r="E9" s="957"/>
      <c r="F9" s="585" t="e">
        <f>F19+0</f>
        <v>#VALUE!</v>
      </c>
      <c r="G9" s="365" t="e">
        <f t="shared" ref="G9" si="5">G19+0</f>
        <v>#VALUE!</v>
      </c>
      <c r="H9" s="366" t="e">
        <f t="shared" ref="H9:W9" si="6">H19+0</f>
        <v>#VALUE!</v>
      </c>
      <c r="I9" s="366" t="e">
        <f t="shared" si="6"/>
        <v>#VALUE!</v>
      </c>
      <c r="J9" s="367" t="e">
        <f t="shared" si="6"/>
        <v>#VALUE!</v>
      </c>
      <c r="K9" s="666" t="e">
        <f t="shared" si="6"/>
        <v>#VALUE!</v>
      </c>
      <c r="L9" s="366" t="e">
        <f t="shared" si="6"/>
        <v>#VALUE!</v>
      </c>
      <c r="M9" s="366" t="e">
        <f t="shared" si="6"/>
        <v>#VALUE!</v>
      </c>
      <c r="N9" s="366" t="e">
        <f t="shared" si="6"/>
        <v>#VALUE!</v>
      </c>
      <c r="O9" s="366" t="e">
        <f t="shared" si="6"/>
        <v>#VALUE!</v>
      </c>
      <c r="P9" s="602" t="e">
        <f t="shared" si="6"/>
        <v>#VALUE!</v>
      </c>
      <c r="Q9" s="365" t="e">
        <f t="shared" si="6"/>
        <v>#VALUE!</v>
      </c>
      <c r="R9" s="366" t="e">
        <f t="shared" si="6"/>
        <v>#VALUE!</v>
      </c>
      <c r="S9" s="366" t="e">
        <f t="shared" si="6"/>
        <v>#VALUE!</v>
      </c>
      <c r="T9" s="366" t="e">
        <f t="shared" si="6"/>
        <v>#VALUE!</v>
      </c>
      <c r="U9" s="366" t="e">
        <f t="shared" si="6"/>
        <v>#VALUE!</v>
      </c>
      <c r="V9" s="367" t="e">
        <f>V19+0</f>
        <v>#VALUE!</v>
      </c>
      <c r="W9" s="589" t="e">
        <f t="shared" si="6"/>
        <v>#VALUE!</v>
      </c>
      <c r="AA9" t="s">
        <v>127</v>
      </c>
    </row>
    <row r="10" spans="2:28" ht="18.75" x14ac:dyDescent="0.3">
      <c r="B10" s="946"/>
      <c r="C10" s="954"/>
      <c r="D10" s="956" t="s">
        <v>1061</v>
      </c>
      <c r="E10" s="957"/>
      <c r="F10" s="585" t="e">
        <f>F20+0</f>
        <v>#VALUE!</v>
      </c>
      <c r="G10" s="365" t="e">
        <f t="shared" ref="G10" si="7">G20+0</f>
        <v>#VALUE!</v>
      </c>
      <c r="H10" s="366" t="e">
        <f t="shared" ref="H10:W10" si="8">H20+0</f>
        <v>#VALUE!</v>
      </c>
      <c r="I10" s="366" t="e">
        <f t="shared" si="8"/>
        <v>#VALUE!</v>
      </c>
      <c r="J10" s="367" t="e">
        <f t="shared" si="8"/>
        <v>#VALUE!</v>
      </c>
      <c r="K10" s="666" t="e">
        <f t="shared" si="8"/>
        <v>#VALUE!</v>
      </c>
      <c r="L10" s="366" t="e">
        <f t="shared" si="8"/>
        <v>#VALUE!</v>
      </c>
      <c r="M10" s="366" t="e">
        <f t="shared" si="8"/>
        <v>#VALUE!</v>
      </c>
      <c r="N10" s="366" t="e">
        <f t="shared" si="8"/>
        <v>#VALUE!</v>
      </c>
      <c r="O10" s="366" t="e">
        <f t="shared" si="8"/>
        <v>#VALUE!</v>
      </c>
      <c r="P10" s="602" t="e">
        <f t="shared" si="8"/>
        <v>#VALUE!</v>
      </c>
      <c r="Q10" s="365" t="e">
        <f t="shared" si="8"/>
        <v>#VALUE!</v>
      </c>
      <c r="R10" s="366" t="e">
        <f t="shared" si="8"/>
        <v>#VALUE!</v>
      </c>
      <c r="S10" s="366" t="e">
        <f t="shared" si="8"/>
        <v>#VALUE!</v>
      </c>
      <c r="T10" s="366" t="e">
        <f t="shared" si="8"/>
        <v>#VALUE!</v>
      </c>
      <c r="U10" s="366" t="e">
        <f t="shared" si="8"/>
        <v>#VALUE!</v>
      </c>
      <c r="V10" s="367" t="e">
        <f t="shared" si="8"/>
        <v>#VALUE!</v>
      </c>
      <c r="W10" s="589" t="e">
        <f t="shared" si="8"/>
        <v>#VALUE!</v>
      </c>
      <c r="AA10" t="s">
        <v>128</v>
      </c>
    </row>
    <row r="11" spans="2:28" ht="18.75" x14ac:dyDescent="0.3">
      <c r="B11" s="946"/>
      <c r="C11" s="954"/>
      <c r="D11" s="956" t="s">
        <v>1133</v>
      </c>
      <c r="E11" s="957"/>
      <c r="F11" s="585" t="e">
        <f>F24+0</f>
        <v>#VALUE!</v>
      </c>
      <c r="G11" s="365" t="e">
        <f t="shared" ref="G11" si="9">G24+0</f>
        <v>#VALUE!</v>
      </c>
      <c r="H11" s="366" t="e">
        <f t="shared" ref="H11:W11" si="10">H24+0</f>
        <v>#VALUE!</v>
      </c>
      <c r="I11" s="366" t="e">
        <f t="shared" si="10"/>
        <v>#VALUE!</v>
      </c>
      <c r="J11" s="367" t="e">
        <f t="shared" si="10"/>
        <v>#VALUE!</v>
      </c>
      <c r="K11" s="666" t="e">
        <f t="shared" si="10"/>
        <v>#VALUE!</v>
      </c>
      <c r="L11" s="366" t="e">
        <f t="shared" si="10"/>
        <v>#VALUE!</v>
      </c>
      <c r="M11" s="366" t="e">
        <f t="shared" si="10"/>
        <v>#VALUE!</v>
      </c>
      <c r="N11" s="366" t="e">
        <f t="shared" si="10"/>
        <v>#VALUE!</v>
      </c>
      <c r="O11" s="366" t="e">
        <f t="shared" si="10"/>
        <v>#VALUE!</v>
      </c>
      <c r="P11" s="602" t="e">
        <f t="shared" si="10"/>
        <v>#VALUE!</v>
      </c>
      <c r="Q11" s="365" t="e">
        <f t="shared" si="10"/>
        <v>#VALUE!</v>
      </c>
      <c r="R11" s="366" t="e">
        <f t="shared" si="10"/>
        <v>#VALUE!</v>
      </c>
      <c r="S11" s="366" t="e">
        <f t="shared" si="10"/>
        <v>#VALUE!</v>
      </c>
      <c r="T11" s="366" t="e">
        <f t="shared" si="10"/>
        <v>#VALUE!</v>
      </c>
      <c r="U11" s="366" t="e">
        <f t="shared" si="10"/>
        <v>#VALUE!</v>
      </c>
      <c r="V11" s="367" t="e">
        <f t="shared" si="10"/>
        <v>#VALUE!</v>
      </c>
      <c r="W11" s="589" t="e">
        <f t="shared" si="10"/>
        <v>#VALUE!</v>
      </c>
      <c r="AA11" t="s">
        <v>129</v>
      </c>
    </row>
    <row r="12" spans="2:28" ht="19.5" thickBot="1" x14ac:dyDescent="0.35">
      <c r="B12" s="947"/>
      <c r="C12" s="955"/>
      <c r="D12" s="958" t="s">
        <v>1062</v>
      </c>
      <c r="E12" s="959"/>
      <c r="F12" s="637" t="e">
        <f>F21+0</f>
        <v>#VALUE!</v>
      </c>
      <c r="G12" s="368" t="e">
        <f t="shared" ref="G12" si="11">G21+0</f>
        <v>#VALUE!</v>
      </c>
      <c r="H12" s="369" t="e">
        <f t="shared" ref="H12:W12" si="12">H21+0</f>
        <v>#VALUE!</v>
      </c>
      <c r="I12" s="369" t="e">
        <f t="shared" si="12"/>
        <v>#VALUE!</v>
      </c>
      <c r="J12" s="370" t="e">
        <f t="shared" si="12"/>
        <v>#VALUE!</v>
      </c>
      <c r="K12" s="667" t="e">
        <f t="shared" si="12"/>
        <v>#VALUE!</v>
      </c>
      <c r="L12" s="369" t="e">
        <f t="shared" si="12"/>
        <v>#VALUE!</v>
      </c>
      <c r="M12" s="369" t="e">
        <f t="shared" si="12"/>
        <v>#VALUE!</v>
      </c>
      <c r="N12" s="369" t="e">
        <f t="shared" si="12"/>
        <v>#VALUE!</v>
      </c>
      <c r="O12" s="369" t="e">
        <f t="shared" si="12"/>
        <v>#VALUE!</v>
      </c>
      <c r="P12" s="603" t="e">
        <f t="shared" si="12"/>
        <v>#VALUE!</v>
      </c>
      <c r="Q12" s="368" t="e">
        <f t="shared" si="12"/>
        <v>#VALUE!</v>
      </c>
      <c r="R12" s="369" t="e">
        <f t="shared" si="12"/>
        <v>#VALUE!</v>
      </c>
      <c r="S12" s="369" t="e">
        <f t="shared" si="12"/>
        <v>#VALUE!</v>
      </c>
      <c r="T12" s="369" t="e">
        <f t="shared" si="12"/>
        <v>#VALUE!</v>
      </c>
      <c r="U12" s="369" t="e">
        <f t="shared" si="12"/>
        <v>#VALUE!</v>
      </c>
      <c r="V12" s="370" t="e">
        <f>V21+0</f>
        <v>#VALUE!</v>
      </c>
      <c r="W12" s="590" t="e">
        <f t="shared" si="12"/>
        <v>#VALUE!</v>
      </c>
      <c r="Z12" t="s">
        <v>130</v>
      </c>
      <c r="AA12" t="s">
        <v>131</v>
      </c>
    </row>
    <row r="13" spans="2:28" ht="18.75" x14ac:dyDescent="0.3">
      <c r="B13" s="973" t="s">
        <v>1059</v>
      </c>
      <c r="C13" s="974" t="s">
        <v>1060</v>
      </c>
      <c r="D13" s="975"/>
      <c r="E13" s="976"/>
      <c r="F13" s="371" t="s">
        <v>132</v>
      </c>
      <c r="G13" s="668" t="s">
        <v>1566</v>
      </c>
      <c r="H13" s="668" t="s">
        <v>133</v>
      </c>
      <c r="I13" s="397" t="s">
        <v>134</v>
      </c>
      <c r="J13" s="398" t="s">
        <v>135</v>
      </c>
      <c r="K13" s="607" t="e">
        <f>L13+M13+N13+O13+P13</f>
        <v>#VALUE!</v>
      </c>
      <c r="L13" s="400" t="s">
        <v>136</v>
      </c>
      <c r="M13" s="400" t="s">
        <v>137</v>
      </c>
      <c r="N13" s="608" t="s">
        <v>138</v>
      </c>
      <c r="O13" s="608" t="s">
        <v>139</v>
      </c>
      <c r="P13" s="608" t="s">
        <v>140</v>
      </c>
      <c r="Q13" s="378" t="s">
        <v>141</v>
      </c>
      <c r="R13" s="376" t="s">
        <v>142</v>
      </c>
      <c r="S13" s="376" t="s">
        <v>143</v>
      </c>
      <c r="T13" s="376" t="s">
        <v>144</v>
      </c>
      <c r="U13" s="376" t="s">
        <v>145</v>
      </c>
      <c r="V13" s="379" t="s">
        <v>146</v>
      </c>
      <c r="W13" s="380" t="s">
        <v>147</v>
      </c>
      <c r="Z13" t="s">
        <v>148</v>
      </c>
    </row>
    <row r="14" spans="2:28" ht="18.75" x14ac:dyDescent="0.3">
      <c r="B14" s="973"/>
      <c r="C14" s="977" t="s">
        <v>122</v>
      </c>
      <c r="D14" s="979" t="s">
        <v>125</v>
      </c>
      <c r="E14" s="980"/>
      <c r="F14" s="430" t="s">
        <v>149</v>
      </c>
      <c r="G14" s="633" t="s">
        <v>1567</v>
      </c>
      <c r="H14" s="633" t="s">
        <v>150</v>
      </c>
      <c r="I14" s="432" t="s">
        <v>151</v>
      </c>
      <c r="J14" s="433" t="s">
        <v>152</v>
      </c>
      <c r="K14" s="434" t="e">
        <f t="shared" ref="K14:K24" si="13">L14+M14+N14+O14+P14</f>
        <v>#VALUE!</v>
      </c>
      <c r="L14" s="435" t="s">
        <v>153</v>
      </c>
      <c r="M14" s="435" t="s">
        <v>154</v>
      </c>
      <c r="N14" s="436" t="s">
        <v>155</v>
      </c>
      <c r="O14" s="436" t="s">
        <v>156</v>
      </c>
      <c r="P14" s="437" t="s">
        <v>157</v>
      </c>
      <c r="Q14" s="438" t="s">
        <v>158</v>
      </c>
      <c r="R14" s="439" t="s">
        <v>159</v>
      </c>
      <c r="S14" s="439" t="s">
        <v>160</v>
      </c>
      <c r="T14" s="439" t="s">
        <v>161</v>
      </c>
      <c r="U14" s="439" t="s">
        <v>162</v>
      </c>
      <c r="V14" s="440" t="s">
        <v>163</v>
      </c>
      <c r="W14" s="441" t="s">
        <v>164</v>
      </c>
      <c r="AA14" t="s">
        <v>165</v>
      </c>
    </row>
    <row r="15" spans="2:28" ht="18.75" x14ac:dyDescent="0.3">
      <c r="B15" s="973"/>
      <c r="C15" s="978"/>
      <c r="D15" s="981" t="s">
        <v>1298</v>
      </c>
      <c r="E15" s="982"/>
      <c r="F15" s="387" t="s">
        <v>166</v>
      </c>
      <c r="G15" s="634" t="s">
        <v>1568</v>
      </c>
      <c r="H15" s="634" t="s">
        <v>167</v>
      </c>
      <c r="I15" s="389" t="s">
        <v>168</v>
      </c>
      <c r="J15" s="390" t="s">
        <v>169</v>
      </c>
      <c r="K15" s="391" t="e">
        <f t="shared" si="13"/>
        <v>#VALUE!</v>
      </c>
      <c r="L15" s="392" t="s">
        <v>170</v>
      </c>
      <c r="M15" s="392" t="s">
        <v>171</v>
      </c>
      <c r="N15" s="393" t="s">
        <v>172</v>
      </c>
      <c r="O15" s="393" t="s">
        <v>173</v>
      </c>
      <c r="P15" s="393" t="s">
        <v>174</v>
      </c>
      <c r="Q15" s="394" t="s">
        <v>175</v>
      </c>
      <c r="R15" s="392" t="s">
        <v>176</v>
      </c>
      <c r="S15" s="392" t="s">
        <v>177</v>
      </c>
      <c r="T15" s="392" t="s">
        <v>178</v>
      </c>
      <c r="U15" s="392" t="s">
        <v>179</v>
      </c>
      <c r="V15" s="395" t="s">
        <v>180</v>
      </c>
      <c r="W15" s="396" t="s">
        <v>181</v>
      </c>
      <c r="AB15" t="s">
        <v>182</v>
      </c>
    </row>
    <row r="16" spans="2:28" ht="18.75" x14ac:dyDescent="0.3">
      <c r="B16" s="973"/>
      <c r="C16" s="978"/>
      <c r="D16" s="981" t="s">
        <v>1061</v>
      </c>
      <c r="E16" s="982"/>
      <c r="F16" s="387" t="s">
        <v>183</v>
      </c>
      <c r="G16" s="634" t="s">
        <v>1569</v>
      </c>
      <c r="H16" s="634" t="s">
        <v>184</v>
      </c>
      <c r="I16" s="389" t="s">
        <v>185</v>
      </c>
      <c r="J16" s="390" t="s">
        <v>186</v>
      </c>
      <c r="K16" s="391" t="e">
        <f t="shared" ref="K16" si="14">L16+M16+N16+O16+P16</f>
        <v>#VALUE!</v>
      </c>
      <c r="L16" s="392" t="s">
        <v>187</v>
      </c>
      <c r="M16" s="392" t="s">
        <v>188</v>
      </c>
      <c r="N16" s="393" t="s">
        <v>189</v>
      </c>
      <c r="O16" s="393" t="s">
        <v>190</v>
      </c>
      <c r="P16" s="393" t="s">
        <v>191</v>
      </c>
      <c r="Q16" s="394" t="s">
        <v>192</v>
      </c>
      <c r="R16" s="392" t="s">
        <v>193</v>
      </c>
      <c r="S16" s="392" t="s">
        <v>194</v>
      </c>
      <c r="T16" s="392" t="s">
        <v>195</v>
      </c>
      <c r="U16" s="392" t="s">
        <v>196</v>
      </c>
      <c r="V16" s="395" t="s">
        <v>197</v>
      </c>
      <c r="W16" s="396" t="s">
        <v>198</v>
      </c>
      <c r="AB16" t="s">
        <v>200</v>
      </c>
    </row>
    <row r="17" spans="2:28" ht="18.75" x14ac:dyDescent="0.3">
      <c r="B17" s="973"/>
      <c r="C17" s="978"/>
      <c r="D17" s="981" t="s">
        <v>1062</v>
      </c>
      <c r="E17" s="982"/>
      <c r="F17" s="387" t="s">
        <v>1063</v>
      </c>
      <c r="G17" s="634" t="s">
        <v>1570</v>
      </c>
      <c r="H17" s="634" t="s">
        <v>1064</v>
      </c>
      <c r="I17" s="389" t="s">
        <v>1065</v>
      </c>
      <c r="J17" s="390" t="s">
        <v>1066</v>
      </c>
      <c r="K17" s="391" t="e">
        <f t="shared" si="13"/>
        <v>#VALUE!</v>
      </c>
      <c r="L17" s="392" t="s">
        <v>1067</v>
      </c>
      <c r="M17" s="392" t="s">
        <v>1068</v>
      </c>
      <c r="N17" s="393" t="s">
        <v>1069</v>
      </c>
      <c r="O17" s="393" t="s">
        <v>1070</v>
      </c>
      <c r="P17" s="393" t="s">
        <v>1071</v>
      </c>
      <c r="Q17" s="394" t="s">
        <v>1072</v>
      </c>
      <c r="R17" s="392" t="s">
        <v>1073</v>
      </c>
      <c r="S17" s="392" t="s">
        <v>1074</v>
      </c>
      <c r="T17" s="392" t="s">
        <v>1075</v>
      </c>
      <c r="U17" s="392" t="s">
        <v>1076</v>
      </c>
      <c r="V17" s="395" t="s">
        <v>1077</v>
      </c>
      <c r="W17" s="396" t="s">
        <v>1078</v>
      </c>
      <c r="AA17" t="s">
        <v>199</v>
      </c>
      <c r="AB17" t="s">
        <v>1079</v>
      </c>
    </row>
    <row r="18" spans="2:28" ht="18.75" x14ac:dyDescent="0.3">
      <c r="B18" s="973"/>
      <c r="C18" s="977" t="s">
        <v>124</v>
      </c>
      <c r="D18" s="983" t="s">
        <v>125</v>
      </c>
      <c r="E18" s="984"/>
      <c r="F18" s="442" t="s">
        <v>201</v>
      </c>
      <c r="G18" s="635" t="s">
        <v>1571</v>
      </c>
      <c r="H18" s="635" t="s">
        <v>202</v>
      </c>
      <c r="I18" s="444" t="s">
        <v>203</v>
      </c>
      <c r="J18" s="445" t="s">
        <v>204</v>
      </c>
      <c r="K18" s="446" t="e">
        <f t="shared" ref="K18:K21" si="15">L18+M18+N18+O18+P18</f>
        <v>#VALUE!</v>
      </c>
      <c r="L18" s="447" t="s">
        <v>205</v>
      </c>
      <c r="M18" s="447" t="s">
        <v>206</v>
      </c>
      <c r="N18" s="448" t="s">
        <v>207</v>
      </c>
      <c r="O18" s="448" t="s">
        <v>208</v>
      </c>
      <c r="P18" s="449" t="s">
        <v>209</v>
      </c>
      <c r="Q18" s="450" t="s">
        <v>210</v>
      </c>
      <c r="R18" s="451" t="s">
        <v>211</v>
      </c>
      <c r="S18" s="451" t="s">
        <v>212</v>
      </c>
      <c r="T18" s="451" t="s">
        <v>213</v>
      </c>
      <c r="U18" s="451" t="s">
        <v>214</v>
      </c>
      <c r="V18" s="452" t="s">
        <v>215</v>
      </c>
      <c r="W18" s="453" t="s">
        <v>216</v>
      </c>
      <c r="AA18" t="s">
        <v>217</v>
      </c>
    </row>
    <row r="19" spans="2:28" ht="18.75" x14ac:dyDescent="0.3">
      <c r="B19" s="973"/>
      <c r="C19" s="978"/>
      <c r="D19" s="985" t="s">
        <v>1298</v>
      </c>
      <c r="E19" s="986"/>
      <c r="F19" s="454" t="s">
        <v>1080</v>
      </c>
      <c r="G19" s="636" t="s">
        <v>1572</v>
      </c>
      <c r="H19" s="636" t="s">
        <v>1083</v>
      </c>
      <c r="I19" s="456" t="s">
        <v>1086</v>
      </c>
      <c r="J19" s="457" t="s">
        <v>1089</v>
      </c>
      <c r="K19" s="381" t="e">
        <f t="shared" si="15"/>
        <v>#VALUE!</v>
      </c>
      <c r="L19" s="382" t="s">
        <v>1092</v>
      </c>
      <c r="M19" s="382" t="s">
        <v>1095</v>
      </c>
      <c r="N19" s="383" t="s">
        <v>1098</v>
      </c>
      <c r="O19" s="383" t="s">
        <v>1101</v>
      </c>
      <c r="P19" s="383" t="s">
        <v>1104</v>
      </c>
      <c r="Q19" s="384" t="s">
        <v>1107</v>
      </c>
      <c r="R19" s="382" t="s">
        <v>1110</v>
      </c>
      <c r="S19" s="382" t="s">
        <v>1113</v>
      </c>
      <c r="T19" s="382" t="s">
        <v>1116</v>
      </c>
      <c r="U19" s="382" t="s">
        <v>1119</v>
      </c>
      <c r="V19" s="385" t="s">
        <v>1122</v>
      </c>
      <c r="W19" s="386" t="s">
        <v>1125</v>
      </c>
      <c r="AB19" t="s">
        <v>1128</v>
      </c>
    </row>
    <row r="20" spans="2:28" ht="18.75" x14ac:dyDescent="0.3">
      <c r="B20" s="973"/>
      <c r="C20" s="978"/>
      <c r="D20" s="985" t="s">
        <v>1061</v>
      </c>
      <c r="E20" s="986"/>
      <c r="F20" s="454" t="s">
        <v>1081</v>
      </c>
      <c r="G20" s="636" t="s">
        <v>1573</v>
      </c>
      <c r="H20" s="636" t="s">
        <v>1084</v>
      </c>
      <c r="I20" s="456" t="s">
        <v>1087</v>
      </c>
      <c r="J20" s="457" t="s">
        <v>1090</v>
      </c>
      <c r="K20" s="381" t="e">
        <f t="shared" si="15"/>
        <v>#VALUE!</v>
      </c>
      <c r="L20" s="382" t="s">
        <v>1093</v>
      </c>
      <c r="M20" s="382" t="s">
        <v>1096</v>
      </c>
      <c r="N20" s="383" t="s">
        <v>1099</v>
      </c>
      <c r="O20" s="383" t="s">
        <v>1102</v>
      </c>
      <c r="P20" s="383" t="s">
        <v>1105</v>
      </c>
      <c r="Q20" s="384" t="s">
        <v>1108</v>
      </c>
      <c r="R20" s="382" t="s">
        <v>1111</v>
      </c>
      <c r="S20" s="382" t="s">
        <v>1114</v>
      </c>
      <c r="T20" s="382" t="s">
        <v>1117</v>
      </c>
      <c r="U20" s="382" t="s">
        <v>1120</v>
      </c>
      <c r="V20" s="385" t="s">
        <v>1123</v>
      </c>
      <c r="W20" s="386" t="s">
        <v>1126</v>
      </c>
      <c r="AB20" t="s">
        <v>1129</v>
      </c>
    </row>
    <row r="21" spans="2:28" ht="19.5" thickBot="1" x14ac:dyDescent="0.35">
      <c r="B21" s="973"/>
      <c r="C21" s="978"/>
      <c r="D21" s="985" t="s">
        <v>1062</v>
      </c>
      <c r="E21" s="986"/>
      <c r="F21" s="615" t="s">
        <v>1082</v>
      </c>
      <c r="G21" s="672" t="s">
        <v>1574</v>
      </c>
      <c r="H21" s="672" t="s">
        <v>1085</v>
      </c>
      <c r="I21" s="673" t="s">
        <v>1088</v>
      </c>
      <c r="J21" s="674" t="s">
        <v>1091</v>
      </c>
      <c r="K21" s="381" t="e">
        <f t="shared" si="15"/>
        <v>#VALUE!</v>
      </c>
      <c r="L21" s="382" t="s">
        <v>1094</v>
      </c>
      <c r="M21" s="382" t="s">
        <v>1097</v>
      </c>
      <c r="N21" s="383" t="s">
        <v>1100</v>
      </c>
      <c r="O21" s="383" t="s">
        <v>1103</v>
      </c>
      <c r="P21" s="383" t="s">
        <v>1106</v>
      </c>
      <c r="Q21" s="612" t="s">
        <v>1109</v>
      </c>
      <c r="R21" s="613" t="s">
        <v>1112</v>
      </c>
      <c r="S21" s="613" t="s">
        <v>1115</v>
      </c>
      <c r="T21" s="613" t="s">
        <v>1118</v>
      </c>
      <c r="U21" s="613" t="s">
        <v>1121</v>
      </c>
      <c r="V21" s="614" t="s">
        <v>1124</v>
      </c>
      <c r="W21" s="386" t="s">
        <v>1127</v>
      </c>
      <c r="Z21" s="279" t="s">
        <v>218</v>
      </c>
      <c r="AA21" t="s">
        <v>219</v>
      </c>
      <c r="AB21" t="s">
        <v>1130</v>
      </c>
    </row>
    <row r="22" spans="2:28" ht="18.75" x14ac:dyDescent="0.3">
      <c r="B22" s="987" t="s">
        <v>1132</v>
      </c>
      <c r="C22" s="990" t="s">
        <v>1131</v>
      </c>
      <c r="D22" s="991"/>
      <c r="E22" s="992"/>
      <c r="F22" s="657" t="s">
        <v>220</v>
      </c>
      <c r="G22" s="372" t="s">
        <v>1575</v>
      </c>
      <c r="H22" s="373" t="s">
        <v>221</v>
      </c>
      <c r="I22" s="373" t="s">
        <v>222</v>
      </c>
      <c r="J22" s="374" t="s">
        <v>223</v>
      </c>
      <c r="K22" s="375" t="e">
        <f t="shared" si="13"/>
        <v>#VALUE!</v>
      </c>
      <c r="L22" s="376" t="s">
        <v>224</v>
      </c>
      <c r="M22" s="376" t="s">
        <v>225</v>
      </c>
      <c r="N22" s="377" t="s">
        <v>226</v>
      </c>
      <c r="O22" s="377" t="s">
        <v>227</v>
      </c>
      <c r="P22" s="377" t="s">
        <v>228</v>
      </c>
      <c r="Q22" s="399" t="s">
        <v>229</v>
      </c>
      <c r="R22" s="400" t="s">
        <v>230</v>
      </c>
      <c r="S22" s="400" t="s">
        <v>231</v>
      </c>
      <c r="T22" s="400" t="s">
        <v>232</v>
      </c>
      <c r="U22" s="400" t="s">
        <v>233</v>
      </c>
      <c r="V22" s="401" t="s">
        <v>234</v>
      </c>
      <c r="W22" s="380" t="s">
        <v>235</v>
      </c>
      <c r="Z22" t="s">
        <v>236</v>
      </c>
    </row>
    <row r="23" spans="2:28" ht="18.75" x14ac:dyDescent="0.3">
      <c r="B23" s="988"/>
      <c r="C23" s="993" t="s">
        <v>122</v>
      </c>
      <c r="D23" s="994"/>
      <c r="E23" s="995"/>
      <c r="F23" s="585" t="s">
        <v>237</v>
      </c>
      <c r="G23" s="365" t="s">
        <v>1576</v>
      </c>
      <c r="H23" s="366" t="s">
        <v>238</v>
      </c>
      <c r="I23" s="366" t="s">
        <v>239</v>
      </c>
      <c r="J23" s="367" t="s">
        <v>240</v>
      </c>
      <c r="K23" s="402" t="e">
        <f t="shared" si="13"/>
        <v>#VALUE!</v>
      </c>
      <c r="L23" s="403" t="s">
        <v>241</v>
      </c>
      <c r="M23" s="403" t="s">
        <v>242</v>
      </c>
      <c r="N23" s="404" t="s">
        <v>243</v>
      </c>
      <c r="O23" s="404" t="s">
        <v>244</v>
      </c>
      <c r="P23" s="404" t="s">
        <v>245</v>
      </c>
      <c r="Q23" s="405" t="s">
        <v>246</v>
      </c>
      <c r="R23" s="403" t="s">
        <v>247</v>
      </c>
      <c r="S23" s="403" t="s">
        <v>248</v>
      </c>
      <c r="T23" s="403" t="s">
        <v>249</v>
      </c>
      <c r="U23" s="403" t="s">
        <v>250</v>
      </c>
      <c r="V23" s="406" t="s">
        <v>251</v>
      </c>
      <c r="W23" s="407" t="s">
        <v>252</v>
      </c>
      <c r="AA23" t="s">
        <v>253</v>
      </c>
    </row>
    <row r="24" spans="2:28" ht="19.5" thickBot="1" x14ac:dyDescent="0.35">
      <c r="B24" s="989"/>
      <c r="C24" s="996" t="s">
        <v>124</v>
      </c>
      <c r="D24" s="997"/>
      <c r="E24" s="998"/>
      <c r="F24" s="586" t="s">
        <v>254</v>
      </c>
      <c r="G24" s="368" t="s">
        <v>1577</v>
      </c>
      <c r="H24" s="369" t="s">
        <v>255</v>
      </c>
      <c r="I24" s="369" t="s">
        <v>256</v>
      </c>
      <c r="J24" s="370" t="s">
        <v>257</v>
      </c>
      <c r="K24" s="408" t="e">
        <f t="shared" si="13"/>
        <v>#VALUE!</v>
      </c>
      <c r="L24" s="409" t="s">
        <v>258</v>
      </c>
      <c r="M24" s="409" t="s">
        <v>259</v>
      </c>
      <c r="N24" s="410" t="s">
        <v>260</v>
      </c>
      <c r="O24" s="410" t="s">
        <v>261</v>
      </c>
      <c r="P24" s="410" t="s">
        <v>262</v>
      </c>
      <c r="Q24" s="411" t="s">
        <v>263</v>
      </c>
      <c r="R24" s="409" t="s">
        <v>264</v>
      </c>
      <c r="S24" s="409" t="s">
        <v>265</v>
      </c>
      <c r="T24" s="409" t="s">
        <v>266</v>
      </c>
      <c r="U24" s="409" t="s">
        <v>267</v>
      </c>
      <c r="V24" s="412" t="s">
        <v>268</v>
      </c>
      <c r="W24" s="413" t="s">
        <v>269</v>
      </c>
      <c r="Z24" t="s">
        <v>270</v>
      </c>
      <c r="AA24" t="s">
        <v>271</v>
      </c>
    </row>
    <row r="25" spans="2:28" x14ac:dyDescent="0.25">
      <c r="B25" s="97"/>
      <c r="C25" s="98"/>
      <c r="D25" s="98"/>
      <c r="E25" s="98"/>
      <c r="F25" s="99"/>
      <c r="G25" s="99"/>
      <c r="H25" s="99"/>
      <c r="I25" s="99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</row>
    <row r="26" spans="2:28" x14ac:dyDescent="0.25">
      <c r="B26" s="101"/>
      <c r="C26" s="98"/>
      <c r="D26" s="98"/>
      <c r="E26" s="98"/>
      <c r="F26" s="99"/>
      <c r="G26" s="99"/>
      <c r="H26" s="99"/>
      <c r="I26" s="99"/>
      <c r="J26" s="99"/>
      <c r="K26" s="100"/>
      <c r="L26" s="100"/>
      <c r="M26" s="100"/>
      <c r="N26" s="100"/>
      <c r="O26" s="100"/>
    </row>
    <row r="27" spans="2:28" x14ac:dyDescent="0.25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Y27" t="s">
        <v>272</v>
      </c>
    </row>
    <row r="28" spans="2:28" ht="15.75" thickBot="1" x14ac:dyDescent="0.3">
      <c r="B28" s="102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2:28" ht="18.75" customHeight="1" x14ac:dyDescent="0.25">
      <c r="B29" s="960" t="s">
        <v>273</v>
      </c>
      <c r="C29" s="961"/>
      <c r="D29" s="961"/>
      <c r="E29" s="961"/>
      <c r="F29" s="964" t="s">
        <v>1058</v>
      </c>
      <c r="G29" s="972" t="s">
        <v>1565</v>
      </c>
      <c r="H29" s="967" t="s">
        <v>107</v>
      </c>
      <c r="I29" s="967" t="s">
        <v>108</v>
      </c>
      <c r="J29" s="969" t="s">
        <v>109</v>
      </c>
      <c r="K29" s="920" t="s">
        <v>110</v>
      </c>
      <c r="L29" s="920"/>
      <c r="M29" s="920"/>
      <c r="N29" s="920"/>
      <c r="O29" s="920"/>
      <c r="P29" s="921"/>
      <c r="Q29" s="919" t="s">
        <v>111</v>
      </c>
      <c r="R29" s="920"/>
      <c r="S29" s="920"/>
      <c r="T29" s="920"/>
      <c r="U29" s="920"/>
      <c r="V29" s="921"/>
      <c r="W29" s="922" t="s">
        <v>2450</v>
      </c>
      <c r="X29" t="s">
        <v>112</v>
      </c>
      <c r="Y29" t="s">
        <v>274</v>
      </c>
    </row>
    <row r="30" spans="2:28" ht="39" customHeight="1" x14ac:dyDescent="0.25">
      <c r="B30" s="962"/>
      <c r="C30" s="963"/>
      <c r="D30" s="963"/>
      <c r="E30" s="963"/>
      <c r="F30" s="965"/>
      <c r="G30" s="934"/>
      <c r="H30" s="968"/>
      <c r="I30" s="968"/>
      <c r="J30" s="970"/>
      <c r="K30" s="925" t="s">
        <v>8</v>
      </c>
      <c r="L30" s="927" t="s">
        <v>113</v>
      </c>
      <c r="M30" s="929" t="s">
        <v>114</v>
      </c>
      <c r="N30" s="931" t="s">
        <v>12</v>
      </c>
      <c r="O30" s="931" t="s">
        <v>13</v>
      </c>
      <c r="P30" s="933" t="s">
        <v>5</v>
      </c>
      <c r="Q30" s="934" t="s">
        <v>8</v>
      </c>
      <c r="R30" s="936" t="s">
        <v>2448</v>
      </c>
      <c r="S30" s="938" t="s">
        <v>2449</v>
      </c>
      <c r="T30" s="938"/>
      <c r="U30" s="938" t="s">
        <v>115</v>
      </c>
      <c r="V30" s="940" t="s">
        <v>116</v>
      </c>
      <c r="W30" s="923"/>
      <c r="X30" t="s">
        <v>1203</v>
      </c>
    </row>
    <row r="31" spans="2:28" ht="38.25" thickBot="1" x14ac:dyDescent="0.3">
      <c r="B31" s="962"/>
      <c r="C31" s="963"/>
      <c r="D31" s="963"/>
      <c r="E31" s="963"/>
      <c r="F31" s="966"/>
      <c r="G31" s="935"/>
      <c r="H31" s="928"/>
      <c r="I31" s="928"/>
      <c r="J31" s="971"/>
      <c r="K31" s="926"/>
      <c r="L31" s="928"/>
      <c r="M31" s="930"/>
      <c r="N31" s="932"/>
      <c r="O31" s="932"/>
      <c r="P31" s="932"/>
      <c r="Q31" s="935"/>
      <c r="R31" s="937"/>
      <c r="S31" s="414" t="s">
        <v>8</v>
      </c>
      <c r="T31" s="414" t="s">
        <v>1202</v>
      </c>
      <c r="U31" s="939"/>
      <c r="V31" s="941"/>
      <c r="W31" s="924"/>
      <c r="X31" t="s">
        <v>1203</v>
      </c>
    </row>
    <row r="32" spans="2:28" ht="19.5" thickBot="1" x14ac:dyDescent="0.3">
      <c r="B32" s="942"/>
      <c r="C32" s="943"/>
      <c r="D32" s="943"/>
      <c r="E32" s="944"/>
      <c r="F32" s="86">
        <v>1</v>
      </c>
      <c r="G32" s="591">
        <v>2</v>
      </c>
      <c r="H32" s="592">
        <v>2</v>
      </c>
      <c r="I32" s="592">
        <v>3</v>
      </c>
      <c r="J32" s="593">
        <v>4</v>
      </c>
      <c r="K32" s="604">
        <v>5</v>
      </c>
      <c r="L32" s="605">
        <v>6</v>
      </c>
      <c r="M32" s="605">
        <v>7</v>
      </c>
      <c r="N32" s="605">
        <v>8</v>
      </c>
      <c r="O32" s="605">
        <v>9</v>
      </c>
      <c r="P32" s="606">
        <v>10</v>
      </c>
      <c r="Q32" s="609">
        <v>11</v>
      </c>
      <c r="R32" s="605">
        <v>12</v>
      </c>
      <c r="S32" s="605">
        <v>13</v>
      </c>
      <c r="T32" s="610">
        <v>14</v>
      </c>
      <c r="U32" s="605">
        <v>15</v>
      </c>
      <c r="V32" s="611">
        <v>16</v>
      </c>
      <c r="W32" s="96">
        <v>17</v>
      </c>
      <c r="X32" t="str">
        <f>IF(ISNUMBER(SEARCH("Кингисеппские ЭС",B29)),"!rowheight:18","!rowheight:0")</f>
        <v>!rowheight:0</v>
      </c>
    </row>
    <row r="33" spans="2:28" ht="21" x14ac:dyDescent="0.25">
      <c r="B33" s="945" t="s">
        <v>8</v>
      </c>
      <c r="C33" s="948" t="s">
        <v>8</v>
      </c>
      <c r="D33" s="949"/>
      <c r="E33" s="950"/>
      <c r="F33" s="583" t="e">
        <f>F34+F35</f>
        <v>#VALUE!</v>
      </c>
      <c r="G33" s="595" t="e">
        <f>G34+G35</f>
        <v>#VALUE!</v>
      </c>
      <c r="H33" s="596" t="e">
        <f>H34+H35</f>
        <v>#VALUE!</v>
      </c>
      <c r="I33" s="596" t="e">
        <f t="shared" ref="I33" si="16">I34+I35</f>
        <v>#VALUE!</v>
      </c>
      <c r="J33" s="597" t="e">
        <f t="shared" ref="J33" si="17">J34+J35</f>
        <v>#VALUE!</v>
      </c>
      <c r="K33" s="664" t="e">
        <f t="shared" ref="K33" si="18">K34+K35</f>
        <v>#VALUE!</v>
      </c>
      <c r="L33" s="596" t="e">
        <f t="shared" ref="L33" si="19">L34+L35</f>
        <v>#VALUE!</v>
      </c>
      <c r="M33" s="596" t="e">
        <f t="shared" ref="M33" si="20">M34+M35</f>
        <v>#VALUE!</v>
      </c>
      <c r="N33" s="596" t="e">
        <f t="shared" ref="N33" si="21">N34+N35</f>
        <v>#VALUE!</v>
      </c>
      <c r="O33" s="596" t="e">
        <f t="shared" ref="O33" si="22">O34+O35</f>
        <v>#VALUE!</v>
      </c>
      <c r="P33" s="600" t="e">
        <f t="shared" ref="P33" si="23">P34+P35</f>
        <v>#VALUE!</v>
      </c>
      <c r="Q33" s="595" t="e">
        <f t="shared" ref="Q33" si="24">Q34+Q35</f>
        <v>#VALUE!</v>
      </c>
      <c r="R33" s="596" t="e">
        <f t="shared" ref="R33" si="25">R34+R35</f>
        <v>#VALUE!</v>
      </c>
      <c r="S33" s="596" t="e">
        <f t="shared" ref="S33" si="26">S34+S35</f>
        <v>#VALUE!</v>
      </c>
      <c r="T33" s="596" t="e">
        <f t="shared" ref="T33" si="27">T34+T35</f>
        <v>#VALUE!</v>
      </c>
      <c r="U33" s="596" t="e">
        <f t="shared" ref="U33" si="28">U34+U35</f>
        <v>#VALUE!</v>
      </c>
      <c r="V33" s="597" t="e">
        <f t="shared" ref="V33" si="29">V34+V35</f>
        <v>#VALUE!</v>
      </c>
      <c r="W33" s="587" t="e">
        <f t="shared" ref="W33" si="30">W34+W35</f>
        <v>#VALUE!</v>
      </c>
    </row>
    <row r="34" spans="2:28" ht="18.75" x14ac:dyDescent="0.3">
      <c r="B34" s="946"/>
      <c r="C34" s="951" t="s">
        <v>122</v>
      </c>
      <c r="D34" s="952"/>
      <c r="E34" s="953"/>
      <c r="F34" s="584" t="e">
        <f>F41+F50</f>
        <v>#VALUE!</v>
      </c>
      <c r="G34" s="598" t="e">
        <f t="shared" ref="G34" si="31">G41+G50</f>
        <v>#VALUE!</v>
      </c>
      <c r="H34" s="594" t="e">
        <f t="shared" ref="H34:U34" si="32">H41+H50</f>
        <v>#VALUE!</v>
      </c>
      <c r="I34" s="594" t="e">
        <f t="shared" si="32"/>
        <v>#VALUE!</v>
      </c>
      <c r="J34" s="599" t="e">
        <f t="shared" si="32"/>
        <v>#VALUE!</v>
      </c>
      <c r="K34" s="665" t="e">
        <f t="shared" si="32"/>
        <v>#VALUE!</v>
      </c>
      <c r="L34" s="594" t="e">
        <f t="shared" si="32"/>
        <v>#VALUE!</v>
      </c>
      <c r="M34" s="594" t="e">
        <f t="shared" si="32"/>
        <v>#VALUE!</v>
      </c>
      <c r="N34" s="594" t="e">
        <f t="shared" si="32"/>
        <v>#VALUE!</v>
      </c>
      <c r="O34" s="594" t="e">
        <f t="shared" si="32"/>
        <v>#VALUE!</v>
      </c>
      <c r="P34" s="601" t="e">
        <f t="shared" si="32"/>
        <v>#VALUE!</v>
      </c>
      <c r="Q34" s="598" t="e">
        <f t="shared" si="32"/>
        <v>#VALUE!</v>
      </c>
      <c r="R34" s="594" t="e">
        <f t="shared" si="32"/>
        <v>#VALUE!</v>
      </c>
      <c r="S34" s="594" t="e">
        <f t="shared" si="32"/>
        <v>#VALUE!</v>
      </c>
      <c r="T34" s="594" t="e">
        <f t="shared" si="32"/>
        <v>#VALUE!</v>
      </c>
      <c r="U34" s="594" t="e">
        <f t="shared" si="32"/>
        <v>#VALUE!</v>
      </c>
      <c r="V34" s="599" t="e">
        <f>V41+V50</f>
        <v>#VALUE!</v>
      </c>
      <c r="W34" s="588" t="e">
        <f t="shared" ref="W34" si="33">W41+W50</f>
        <v>#VALUE!</v>
      </c>
      <c r="Z34" t="s">
        <v>275</v>
      </c>
    </row>
    <row r="35" spans="2:28" ht="18.75" x14ac:dyDescent="0.3">
      <c r="B35" s="946"/>
      <c r="C35" s="954" t="s">
        <v>124</v>
      </c>
      <c r="D35" s="952" t="s">
        <v>125</v>
      </c>
      <c r="E35" s="953"/>
      <c r="F35" s="584" t="e">
        <f>F36+F37+F38+F39</f>
        <v>#VALUE!</v>
      </c>
      <c r="G35" s="598" t="e">
        <f t="shared" ref="G35:H35" si="34">G36+G37+G38+G39</f>
        <v>#VALUE!</v>
      </c>
      <c r="H35" s="594" t="e">
        <f t="shared" si="34"/>
        <v>#VALUE!</v>
      </c>
      <c r="I35" s="594" t="e">
        <f t="shared" ref="I35" si="35">I36+I37+I38+I39</f>
        <v>#VALUE!</v>
      </c>
      <c r="J35" s="599" t="e">
        <f t="shared" ref="J35" si="36">J36+J37+J38+J39</f>
        <v>#VALUE!</v>
      </c>
      <c r="K35" s="665" t="e">
        <f t="shared" ref="K35" si="37">K36+K37+K38+K39</f>
        <v>#VALUE!</v>
      </c>
      <c r="L35" s="594" t="e">
        <f t="shared" ref="L35" si="38">L36+L37+L38+L39</f>
        <v>#VALUE!</v>
      </c>
      <c r="M35" s="594" t="e">
        <f t="shared" ref="M35" si="39">M36+M37+M38+M39</f>
        <v>#VALUE!</v>
      </c>
      <c r="N35" s="594" t="e">
        <f t="shared" ref="N35" si="40">N36+N37+N38+N39</f>
        <v>#VALUE!</v>
      </c>
      <c r="O35" s="594" t="e">
        <f t="shared" ref="O35" si="41">O36+O37+O38+O39</f>
        <v>#VALUE!</v>
      </c>
      <c r="P35" s="601" t="e">
        <f t="shared" ref="P35" si="42">P36+P37+P38+P39</f>
        <v>#VALUE!</v>
      </c>
      <c r="Q35" s="598" t="e">
        <f t="shared" ref="Q35" si="43">Q36+Q37+Q38+Q39</f>
        <v>#VALUE!</v>
      </c>
      <c r="R35" s="594" t="e">
        <f t="shared" ref="R35" si="44">R36+R37+R38+R39</f>
        <v>#VALUE!</v>
      </c>
      <c r="S35" s="594" t="e">
        <f t="shared" ref="S35" si="45">S36+S37+S38+S39</f>
        <v>#VALUE!</v>
      </c>
      <c r="T35" s="594" t="e">
        <f t="shared" ref="T35" si="46">T36+T37+T38+T39</f>
        <v>#VALUE!</v>
      </c>
      <c r="U35" s="594" t="e">
        <f t="shared" ref="U35" si="47">U36+U37+U38+U39</f>
        <v>#VALUE!</v>
      </c>
      <c r="V35" s="599" t="e">
        <f t="shared" ref="V35" si="48">V36+V37+V38+V39</f>
        <v>#VALUE!</v>
      </c>
      <c r="W35" s="588" t="e">
        <f t="shared" ref="W35" si="49">W36+W37+W38+W39</f>
        <v>#VALUE!</v>
      </c>
      <c r="Z35" t="s">
        <v>276</v>
      </c>
    </row>
    <row r="36" spans="2:28" ht="18.75" x14ac:dyDescent="0.3">
      <c r="B36" s="946"/>
      <c r="C36" s="954"/>
      <c r="D36" s="956" t="s">
        <v>1298</v>
      </c>
      <c r="E36" s="957"/>
      <c r="F36" s="585" t="e">
        <f>F46+0</f>
        <v>#VALUE!</v>
      </c>
      <c r="G36" s="365" t="e">
        <f t="shared" ref="G36" si="50">G46+0</f>
        <v>#VALUE!</v>
      </c>
      <c r="H36" s="366" t="e">
        <f t="shared" ref="H36:U36" si="51">H46+0</f>
        <v>#VALUE!</v>
      </c>
      <c r="I36" s="366" t="e">
        <f t="shared" si="51"/>
        <v>#VALUE!</v>
      </c>
      <c r="J36" s="367" t="e">
        <f t="shared" si="51"/>
        <v>#VALUE!</v>
      </c>
      <c r="K36" s="666" t="e">
        <f t="shared" si="51"/>
        <v>#VALUE!</v>
      </c>
      <c r="L36" s="366" t="e">
        <f t="shared" si="51"/>
        <v>#VALUE!</v>
      </c>
      <c r="M36" s="366" t="e">
        <f t="shared" si="51"/>
        <v>#VALUE!</v>
      </c>
      <c r="N36" s="366" t="e">
        <f t="shared" si="51"/>
        <v>#VALUE!</v>
      </c>
      <c r="O36" s="366" t="e">
        <f t="shared" si="51"/>
        <v>#VALUE!</v>
      </c>
      <c r="P36" s="602" t="e">
        <f t="shared" si="51"/>
        <v>#VALUE!</v>
      </c>
      <c r="Q36" s="365" t="e">
        <f t="shared" si="51"/>
        <v>#VALUE!</v>
      </c>
      <c r="R36" s="366" t="e">
        <f t="shared" si="51"/>
        <v>#VALUE!</v>
      </c>
      <c r="S36" s="366" t="e">
        <f t="shared" si="51"/>
        <v>#VALUE!</v>
      </c>
      <c r="T36" s="366" t="e">
        <f t="shared" si="51"/>
        <v>#VALUE!</v>
      </c>
      <c r="U36" s="366" t="e">
        <f t="shared" si="51"/>
        <v>#VALUE!</v>
      </c>
      <c r="V36" s="367" t="e">
        <f>V46+0</f>
        <v>#VALUE!</v>
      </c>
      <c r="W36" s="589" t="e">
        <f t="shared" ref="W36" si="52">W46+0</f>
        <v>#VALUE!</v>
      </c>
      <c r="AA36" t="s">
        <v>277</v>
      </c>
    </row>
    <row r="37" spans="2:28" ht="18.75" x14ac:dyDescent="0.3">
      <c r="B37" s="946"/>
      <c r="C37" s="954"/>
      <c r="D37" s="956" t="s">
        <v>1061</v>
      </c>
      <c r="E37" s="957"/>
      <c r="F37" s="585" t="e">
        <f>F47+0</f>
        <v>#VALUE!</v>
      </c>
      <c r="G37" s="365" t="e">
        <f t="shared" ref="G37" si="53">G47+0</f>
        <v>#VALUE!</v>
      </c>
      <c r="H37" s="366" t="e">
        <f t="shared" ref="H37:W37" si="54">H47+0</f>
        <v>#VALUE!</v>
      </c>
      <c r="I37" s="366" t="e">
        <f t="shared" si="54"/>
        <v>#VALUE!</v>
      </c>
      <c r="J37" s="367" t="e">
        <f t="shared" si="54"/>
        <v>#VALUE!</v>
      </c>
      <c r="K37" s="666" t="e">
        <f t="shared" si="54"/>
        <v>#VALUE!</v>
      </c>
      <c r="L37" s="366" t="e">
        <f t="shared" si="54"/>
        <v>#VALUE!</v>
      </c>
      <c r="M37" s="366" t="e">
        <f t="shared" si="54"/>
        <v>#VALUE!</v>
      </c>
      <c r="N37" s="366" t="e">
        <f t="shared" si="54"/>
        <v>#VALUE!</v>
      </c>
      <c r="O37" s="366" t="e">
        <f t="shared" si="54"/>
        <v>#VALUE!</v>
      </c>
      <c r="P37" s="602" t="e">
        <f t="shared" si="54"/>
        <v>#VALUE!</v>
      </c>
      <c r="Q37" s="365" t="e">
        <f t="shared" si="54"/>
        <v>#VALUE!</v>
      </c>
      <c r="R37" s="366" t="e">
        <f t="shared" si="54"/>
        <v>#VALUE!</v>
      </c>
      <c r="S37" s="366" t="e">
        <f t="shared" si="54"/>
        <v>#VALUE!</v>
      </c>
      <c r="T37" s="366" t="e">
        <f t="shared" si="54"/>
        <v>#VALUE!</v>
      </c>
      <c r="U37" s="366" t="e">
        <f t="shared" si="54"/>
        <v>#VALUE!</v>
      </c>
      <c r="V37" s="367" t="e">
        <f t="shared" si="54"/>
        <v>#VALUE!</v>
      </c>
      <c r="W37" s="589" t="e">
        <f t="shared" si="54"/>
        <v>#VALUE!</v>
      </c>
      <c r="AA37" t="s">
        <v>278</v>
      </c>
    </row>
    <row r="38" spans="2:28" ht="18.75" x14ac:dyDescent="0.3">
      <c r="B38" s="946"/>
      <c r="C38" s="954"/>
      <c r="D38" s="956" t="s">
        <v>1133</v>
      </c>
      <c r="E38" s="957"/>
      <c r="F38" s="585" t="e">
        <f>F51+0</f>
        <v>#VALUE!</v>
      </c>
      <c r="G38" s="365" t="e">
        <f t="shared" ref="G38" si="55">G51+0</f>
        <v>#VALUE!</v>
      </c>
      <c r="H38" s="366" t="e">
        <f t="shared" ref="H38:W38" si="56">H51+0</f>
        <v>#VALUE!</v>
      </c>
      <c r="I38" s="366" t="e">
        <f t="shared" si="56"/>
        <v>#VALUE!</v>
      </c>
      <c r="J38" s="367" t="e">
        <f t="shared" si="56"/>
        <v>#VALUE!</v>
      </c>
      <c r="K38" s="666" t="e">
        <f t="shared" si="56"/>
        <v>#VALUE!</v>
      </c>
      <c r="L38" s="366" t="e">
        <f t="shared" si="56"/>
        <v>#VALUE!</v>
      </c>
      <c r="M38" s="366" t="e">
        <f t="shared" si="56"/>
        <v>#VALUE!</v>
      </c>
      <c r="N38" s="366" t="e">
        <f t="shared" si="56"/>
        <v>#VALUE!</v>
      </c>
      <c r="O38" s="366" t="e">
        <f t="shared" si="56"/>
        <v>#VALUE!</v>
      </c>
      <c r="P38" s="602" t="e">
        <f t="shared" si="56"/>
        <v>#VALUE!</v>
      </c>
      <c r="Q38" s="365" t="e">
        <f t="shared" si="56"/>
        <v>#VALUE!</v>
      </c>
      <c r="R38" s="366" t="e">
        <f t="shared" si="56"/>
        <v>#VALUE!</v>
      </c>
      <c r="S38" s="366" t="e">
        <f t="shared" si="56"/>
        <v>#VALUE!</v>
      </c>
      <c r="T38" s="366" t="e">
        <f t="shared" si="56"/>
        <v>#VALUE!</v>
      </c>
      <c r="U38" s="366" t="e">
        <f t="shared" si="56"/>
        <v>#VALUE!</v>
      </c>
      <c r="V38" s="367" t="e">
        <f t="shared" si="56"/>
        <v>#VALUE!</v>
      </c>
      <c r="W38" s="589" t="e">
        <f t="shared" si="56"/>
        <v>#VALUE!</v>
      </c>
      <c r="AA38" t="s">
        <v>279</v>
      </c>
    </row>
    <row r="39" spans="2:28" ht="19.5" thickBot="1" x14ac:dyDescent="0.35">
      <c r="B39" s="947"/>
      <c r="C39" s="955"/>
      <c r="D39" s="958" t="s">
        <v>1062</v>
      </c>
      <c r="E39" s="959"/>
      <c r="F39" s="586" t="e">
        <f>F48+0</f>
        <v>#VALUE!</v>
      </c>
      <c r="G39" s="675" t="e">
        <f t="shared" ref="G39" si="57">G48+0</f>
        <v>#VALUE!</v>
      </c>
      <c r="H39" s="676" t="e">
        <f t="shared" ref="H39:U39" si="58">H48+0</f>
        <v>#VALUE!</v>
      </c>
      <c r="I39" s="676" t="e">
        <f t="shared" si="58"/>
        <v>#VALUE!</v>
      </c>
      <c r="J39" s="677" t="e">
        <f t="shared" si="58"/>
        <v>#VALUE!</v>
      </c>
      <c r="K39" s="667" t="e">
        <f t="shared" si="58"/>
        <v>#VALUE!</v>
      </c>
      <c r="L39" s="369" t="e">
        <f t="shared" si="58"/>
        <v>#VALUE!</v>
      </c>
      <c r="M39" s="369" t="e">
        <f t="shared" si="58"/>
        <v>#VALUE!</v>
      </c>
      <c r="N39" s="369" t="e">
        <f t="shared" si="58"/>
        <v>#VALUE!</v>
      </c>
      <c r="O39" s="369" t="e">
        <f t="shared" si="58"/>
        <v>#VALUE!</v>
      </c>
      <c r="P39" s="603" t="e">
        <f t="shared" si="58"/>
        <v>#VALUE!</v>
      </c>
      <c r="Q39" s="368" t="e">
        <f t="shared" si="58"/>
        <v>#VALUE!</v>
      </c>
      <c r="R39" s="369" t="e">
        <f t="shared" si="58"/>
        <v>#VALUE!</v>
      </c>
      <c r="S39" s="369" t="e">
        <f t="shared" si="58"/>
        <v>#VALUE!</v>
      </c>
      <c r="T39" s="369" t="e">
        <f t="shared" si="58"/>
        <v>#VALUE!</v>
      </c>
      <c r="U39" s="369" t="e">
        <f t="shared" si="58"/>
        <v>#VALUE!</v>
      </c>
      <c r="V39" s="370" t="e">
        <f>V48+0</f>
        <v>#VALUE!</v>
      </c>
      <c r="W39" s="590" t="e">
        <f t="shared" ref="W39" si="59">W48+0</f>
        <v>#VALUE!</v>
      </c>
      <c r="Z39" t="s">
        <v>280</v>
      </c>
      <c r="AA39" t="s">
        <v>281</v>
      </c>
    </row>
    <row r="40" spans="2:28" ht="15" customHeight="1" x14ac:dyDescent="0.3">
      <c r="B40" s="999" t="s">
        <v>1059</v>
      </c>
      <c r="C40" s="974" t="s">
        <v>1060</v>
      </c>
      <c r="D40" s="975"/>
      <c r="E40" s="976"/>
      <c r="F40" s="658" t="s">
        <v>282</v>
      </c>
      <c r="G40" s="372" t="s">
        <v>1578</v>
      </c>
      <c r="H40" s="373" t="s">
        <v>283</v>
      </c>
      <c r="I40" s="373" t="s">
        <v>284</v>
      </c>
      <c r="J40" s="374" t="s">
        <v>285</v>
      </c>
      <c r="K40" s="607" t="e">
        <f t="shared" ref="K40:K51" si="60">L40+M40+N40+O40+P40</f>
        <v>#VALUE!</v>
      </c>
      <c r="L40" s="400" t="s">
        <v>286</v>
      </c>
      <c r="M40" s="400" t="s">
        <v>287</v>
      </c>
      <c r="N40" s="608" t="s">
        <v>288</v>
      </c>
      <c r="O40" s="608" t="s">
        <v>289</v>
      </c>
      <c r="P40" s="608" t="s">
        <v>290</v>
      </c>
      <c r="Q40" s="378" t="s">
        <v>291</v>
      </c>
      <c r="R40" s="376" t="s">
        <v>292</v>
      </c>
      <c r="S40" s="376" t="s">
        <v>293</v>
      </c>
      <c r="T40" s="376" t="s">
        <v>294</v>
      </c>
      <c r="U40" s="376" t="s">
        <v>295</v>
      </c>
      <c r="V40" s="379" t="s">
        <v>296</v>
      </c>
      <c r="W40" s="380" t="s">
        <v>297</v>
      </c>
      <c r="Z40" t="s">
        <v>298</v>
      </c>
    </row>
    <row r="41" spans="2:28" ht="18.75" x14ac:dyDescent="0.3">
      <c r="B41" s="973"/>
      <c r="C41" s="977" t="s">
        <v>122</v>
      </c>
      <c r="D41" s="979" t="s">
        <v>125</v>
      </c>
      <c r="E41" s="980"/>
      <c r="F41" s="659" t="s">
        <v>299</v>
      </c>
      <c r="G41" s="431" t="s">
        <v>1579</v>
      </c>
      <c r="H41" s="432" t="s">
        <v>300</v>
      </c>
      <c r="I41" s="432" t="s">
        <v>301</v>
      </c>
      <c r="J41" s="433" t="s">
        <v>302</v>
      </c>
      <c r="K41" s="434" t="e">
        <f t="shared" si="60"/>
        <v>#VALUE!</v>
      </c>
      <c r="L41" s="435" t="s">
        <v>303</v>
      </c>
      <c r="M41" s="435" t="s">
        <v>304</v>
      </c>
      <c r="N41" s="436" t="s">
        <v>305</v>
      </c>
      <c r="O41" s="436" t="s">
        <v>306</v>
      </c>
      <c r="P41" s="437" t="s">
        <v>307</v>
      </c>
      <c r="Q41" s="438" t="s">
        <v>308</v>
      </c>
      <c r="R41" s="439" t="s">
        <v>309</v>
      </c>
      <c r="S41" s="439" t="s">
        <v>310</v>
      </c>
      <c r="T41" s="439" t="s">
        <v>311</v>
      </c>
      <c r="U41" s="439" t="s">
        <v>312</v>
      </c>
      <c r="V41" s="440" t="s">
        <v>313</v>
      </c>
      <c r="W41" s="441" t="s">
        <v>314</v>
      </c>
      <c r="AA41" t="s">
        <v>315</v>
      </c>
    </row>
    <row r="42" spans="2:28" ht="18.75" x14ac:dyDescent="0.3">
      <c r="B42" s="973"/>
      <c r="C42" s="978"/>
      <c r="D42" s="981" t="s">
        <v>1298</v>
      </c>
      <c r="E42" s="982"/>
      <c r="F42" s="660" t="s">
        <v>316</v>
      </c>
      <c r="G42" s="388" t="s">
        <v>1580</v>
      </c>
      <c r="H42" s="389" t="s">
        <v>317</v>
      </c>
      <c r="I42" s="389" t="s">
        <v>318</v>
      </c>
      <c r="J42" s="390" t="s">
        <v>319</v>
      </c>
      <c r="K42" s="391" t="e">
        <f t="shared" si="60"/>
        <v>#VALUE!</v>
      </c>
      <c r="L42" s="392" t="s">
        <v>320</v>
      </c>
      <c r="M42" s="392" t="s">
        <v>321</v>
      </c>
      <c r="N42" s="393" t="s">
        <v>322</v>
      </c>
      <c r="O42" s="393" t="s">
        <v>323</v>
      </c>
      <c r="P42" s="393" t="s">
        <v>324</v>
      </c>
      <c r="Q42" s="394" t="s">
        <v>325</v>
      </c>
      <c r="R42" s="392" t="s">
        <v>326</v>
      </c>
      <c r="S42" s="392" t="s">
        <v>327</v>
      </c>
      <c r="T42" s="392" t="s">
        <v>328</v>
      </c>
      <c r="U42" s="392" t="s">
        <v>329</v>
      </c>
      <c r="V42" s="395" t="s">
        <v>330</v>
      </c>
      <c r="W42" s="396" t="s">
        <v>331</v>
      </c>
      <c r="AB42" t="s">
        <v>332</v>
      </c>
    </row>
    <row r="43" spans="2:28" ht="18.75" x14ac:dyDescent="0.3">
      <c r="B43" s="973"/>
      <c r="C43" s="978"/>
      <c r="D43" s="981" t="s">
        <v>1061</v>
      </c>
      <c r="E43" s="982"/>
      <c r="F43" s="660" t="s">
        <v>333</v>
      </c>
      <c r="G43" s="388" t="s">
        <v>1581</v>
      </c>
      <c r="H43" s="389" t="s">
        <v>334</v>
      </c>
      <c r="I43" s="389" t="s">
        <v>335</v>
      </c>
      <c r="J43" s="390" t="s">
        <v>336</v>
      </c>
      <c r="K43" s="391" t="e">
        <f t="shared" si="60"/>
        <v>#VALUE!</v>
      </c>
      <c r="L43" s="392" t="s">
        <v>337</v>
      </c>
      <c r="M43" s="392" t="s">
        <v>338</v>
      </c>
      <c r="N43" s="393" t="s">
        <v>339</v>
      </c>
      <c r="O43" s="393" t="s">
        <v>340</v>
      </c>
      <c r="P43" s="393" t="s">
        <v>341</v>
      </c>
      <c r="Q43" s="394" t="s">
        <v>342</v>
      </c>
      <c r="R43" s="392" t="s">
        <v>343</v>
      </c>
      <c r="S43" s="392" t="s">
        <v>344</v>
      </c>
      <c r="T43" s="392" t="s">
        <v>345</v>
      </c>
      <c r="U43" s="392" t="s">
        <v>346</v>
      </c>
      <c r="V43" s="395" t="s">
        <v>347</v>
      </c>
      <c r="W43" s="396" t="s">
        <v>348</v>
      </c>
      <c r="AB43" t="s">
        <v>350</v>
      </c>
    </row>
    <row r="44" spans="2:28" ht="18.75" x14ac:dyDescent="0.3">
      <c r="B44" s="973"/>
      <c r="C44" s="978"/>
      <c r="D44" s="981" t="s">
        <v>1062</v>
      </c>
      <c r="E44" s="982"/>
      <c r="F44" s="660" t="s">
        <v>1134</v>
      </c>
      <c r="G44" s="388" t="s">
        <v>1582</v>
      </c>
      <c r="H44" s="389" t="s">
        <v>1135</v>
      </c>
      <c r="I44" s="389" t="s">
        <v>1136</v>
      </c>
      <c r="J44" s="390" t="s">
        <v>1137</v>
      </c>
      <c r="K44" s="391" t="e">
        <f t="shared" si="60"/>
        <v>#VALUE!</v>
      </c>
      <c r="L44" s="392" t="s">
        <v>1138</v>
      </c>
      <c r="M44" s="392" t="s">
        <v>1139</v>
      </c>
      <c r="N44" s="393" t="s">
        <v>1140</v>
      </c>
      <c r="O44" s="393" t="s">
        <v>1141</v>
      </c>
      <c r="P44" s="393" t="s">
        <v>1142</v>
      </c>
      <c r="Q44" s="394" t="s">
        <v>1143</v>
      </c>
      <c r="R44" s="392" t="s">
        <v>1144</v>
      </c>
      <c r="S44" s="392" t="s">
        <v>1145</v>
      </c>
      <c r="T44" s="392" t="s">
        <v>1146</v>
      </c>
      <c r="U44" s="392" t="s">
        <v>1147</v>
      </c>
      <c r="V44" s="395" t="s">
        <v>1148</v>
      </c>
      <c r="W44" s="396" t="s">
        <v>1149</v>
      </c>
      <c r="AA44" t="s">
        <v>349</v>
      </c>
      <c r="AB44" t="s">
        <v>1198</v>
      </c>
    </row>
    <row r="45" spans="2:28" ht="18.75" x14ac:dyDescent="0.3">
      <c r="B45" s="973"/>
      <c r="C45" s="977" t="s">
        <v>124</v>
      </c>
      <c r="D45" s="983" t="s">
        <v>125</v>
      </c>
      <c r="E45" s="984"/>
      <c r="F45" s="661" t="s">
        <v>351</v>
      </c>
      <c r="G45" s="443" t="s">
        <v>1583</v>
      </c>
      <c r="H45" s="444" t="s">
        <v>352</v>
      </c>
      <c r="I45" s="444" t="s">
        <v>353</v>
      </c>
      <c r="J45" s="445" t="s">
        <v>354</v>
      </c>
      <c r="K45" s="446" t="e">
        <f t="shared" si="60"/>
        <v>#VALUE!</v>
      </c>
      <c r="L45" s="447" t="s">
        <v>355</v>
      </c>
      <c r="M45" s="447" t="s">
        <v>356</v>
      </c>
      <c r="N45" s="448" t="s">
        <v>357</v>
      </c>
      <c r="O45" s="448" t="s">
        <v>358</v>
      </c>
      <c r="P45" s="449" t="s">
        <v>359</v>
      </c>
      <c r="Q45" s="450" t="s">
        <v>360</v>
      </c>
      <c r="R45" s="451" t="s">
        <v>361</v>
      </c>
      <c r="S45" s="451" t="s">
        <v>362</v>
      </c>
      <c r="T45" s="451" t="s">
        <v>363</v>
      </c>
      <c r="U45" s="451" t="s">
        <v>364</v>
      </c>
      <c r="V45" s="452" t="s">
        <v>365</v>
      </c>
      <c r="W45" s="453" t="s">
        <v>366</v>
      </c>
      <c r="AA45" t="s">
        <v>367</v>
      </c>
    </row>
    <row r="46" spans="2:28" ht="18.75" x14ac:dyDescent="0.3">
      <c r="B46" s="973"/>
      <c r="C46" s="978"/>
      <c r="D46" s="985" t="s">
        <v>1298</v>
      </c>
      <c r="E46" s="986"/>
      <c r="F46" s="662" t="s">
        <v>1150</v>
      </c>
      <c r="G46" s="455" t="s">
        <v>1584</v>
      </c>
      <c r="H46" s="456" t="s">
        <v>1151</v>
      </c>
      <c r="I46" s="456" t="s">
        <v>1152</v>
      </c>
      <c r="J46" s="457" t="s">
        <v>1153</v>
      </c>
      <c r="K46" s="381" t="e">
        <f t="shared" si="60"/>
        <v>#VALUE!</v>
      </c>
      <c r="L46" s="382" t="s">
        <v>1154</v>
      </c>
      <c r="M46" s="382" t="s">
        <v>1155</v>
      </c>
      <c r="N46" s="383" t="s">
        <v>1156</v>
      </c>
      <c r="O46" s="383" t="s">
        <v>1157</v>
      </c>
      <c r="P46" s="383" t="s">
        <v>1158</v>
      </c>
      <c r="Q46" s="384" t="s">
        <v>1159</v>
      </c>
      <c r="R46" s="382" t="s">
        <v>1160</v>
      </c>
      <c r="S46" s="382" t="s">
        <v>1161</v>
      </c>
      <c r="T46" s="382" t="s">
        <v>1162</v>
      </c>
      <c r="U46" s="382" t="s">
        <v>1163</v>
      </c>
      <c r="V46" s="385" t="s">
        <v>1164</v>
      </c>
      <c r="W46" s="386" t="s">
        <v>1165</v>
      </c>
      <c r="AB46" t="s">
        <v>1199</v>
      </c>
    </row>
    <row r="47" spans="2:28" ht="18.75" x14ac:dyDescent="0.3">
      <c r="B47" s="973"/>
      <c r="C47" s="978"/>
      <c r="D47" s="985" t="s">
        <v>1061</v>
      </c>
      <c r="E47" s="986"/>
      <c r="F47" s="662" t="s">
        <v>1166</v>
      </c>
      <c r="G47" s="455" t="s">
        <v>1585</v>
      </c>
      <c r="H47" s="456" t="s">
        <v>1167</v>
      </c>
      <c r="I47" s="456" t="s">
        <v>1168</v>
      </c>
      <c r="J47" s="457" t="s">
        <v>1169</v>
      </c>
      <c r="K47" s="381" t="e">
        <f t="shared" si="60"/>
        <v>#VALUE!</v>
      </c>
      <c r="L47" s="382" t="s">
        <v>1170</v>
      </c>
      <c r="M47" s="382" t="s">
        <v>1171</v>
      </c>
      <c r="N47" s="383" t="s">
        <v>1172</v>
      </c>
      <c r="O47" s="383" t="s">
        <v>1173</v>
      </c>
      <c r="P47" s="383" t="s">
        <v>1174</v>
      </c>
      <c r="Q47" s="384" t="s">
        <v>1175</v>
      </c>
      <c r="R47" s="382" t="s">
        <v>1176</v>
      </c>
      <c r="S47" s="382" t="s">
        <v>1177</v>
      </c>
      <c r="T47" s="382" t="s">
        <v>1178</v>
      </c>
      <c r="U47" s="382" t="s">
        <v>1179</v>
      </c>
      <c r="V47" s="385" t="s">
        <v>1180</v>
      </c>
      <c r="W47" s="386" t="s">
        <v>1181</v>
      </c>
      <c r="AB47" t="s">
        <v>1200</v>
      </c>
    </row>
    <row r="48" spans="2:28" ht="19.5" thickBot="1" x14ac:dyDescent="0.35">
      <c r="B48" s="973"/>
      <c r="C48" s="978"/>
      <c r="D48" s="985" t="s">
        <v>1062</v>
      </c>
      <c r="E48" s="986"/>
      <c r="F48" s="663" t="s">
        <v>1182</v>
      </c>
      <c r="G48" s="678" t="s">
        <v>1586</v>
      </c>
      <c r="H48" s="673" t="s">
        <v>1183</v>
      </c>
      <c r="I48" s="673" t="s">
        <v>1184</v>
      </c>
      <c r="J48" s="674" t="s">
        <v>1185</v>
      </c>
      <c r="K48" s="381" t="e">
        <f t="shared" si="60"/>
        <v>#VALUE!</v>
      </c>
      <c r="L48" s="382" t="s">
        <v>1186</v>
      </c>
      <c r="M48" s="382" t="s">
        <v>1187</v>
      </c>
      <c r="N48" s="383" t="s">
        <v>1188</v>
      </c>
      <c r="O48" s="383" t="s">
        <v>1189</v>
      </c>
      <c r="P48" s="383" t="s">
        <v>1190</v>
      </c>
      <c r="Q48" s="612" t="s">
        <v>1191</v>
      </c>
      <c r="R48" s="613" t="s">
        <v>1192</v>
      </c>
      <c r="S48" s="613" t="s">
        <v>1193</v>
      </c>
      <c r="T48" s="613" t="s">
        <v>1194</v>
      </c>
      <c r="U48" s="613" t="s">
        <v>1195</v>
      </c>
      <c r="V48" s="614" t="s">
        <v>1196</v>
      </c>
      <c r="W48" s="386" t="s">
        <v>1197</v>
      </c>
      <c r="Z48" s="279" t="s">
        <v>368</v>
      </c>
      <c r="AA48" t="s">
        <v>369</v>
      </c>
      <c r="AB48" t="s">
        <v>1201</v>
      </c>
    </row>
    <row r="49" spans="2:27" ht="15" customHeight="1" x14ac:dyDescent="0.3">
      <c r="B49" s="987" t="s">
        <v>1132</v>
      </c>
      <c r="C49" s="990" t="s">
        <v>1131</v>
      </c>
      <c r="D49" s="991"/>
      <c r="E49" s="992"/>
      <c r="F49" s="657" t="s">
        <v>370</v>
      </c>
      <c r="G49" s="372" t="s">
        <v>1587</v>
      </c>
      <c r="H49" s="373" t="s">
        <v>371</v>
      </c>
      <c r="I49" s="373" t="s">
        <v>372</v>
      </c>
      <c r="J49" s="374" t="s">
        <v>373</v>
      </c>
      <c r="K49" s="375" t="e">
        <f t="shared" si="60"/>
        <v>#VALUE!</v>
      </c>
      <c r="L49" s="376" t="s">
        <v>374</v>
      </c>
      <c r="M49" s="376" t="s">
        <v>375</v>
      </c>
      <c r="N49" s="377" t="s">
        <v>376</v>
      </c>
      <c r="O49" s="377" t="s">
        <v>377</v>
      </c>
      <c r="P49" s="377" t="s">
        <v>378</v>
      </c>
      <c r="Q49" s="399" t="s">
        <v>379</v>
      </c>
      <c r="R49" s="400" t="s">
        <v>380</v>
      </c>
      <c r="S49" s="400" t="s">
        <v>381</v>
      </c>
      <c r="T49" s="400" t="s">
        <v>382</v>
      </c>
      <c r="U49" s="400" t="s">
        <v>383</v>
      </c>
      <c r="V49" s="401" t="s">
        <v>384</v>
      </c>
      <c r="W49" s="380" t="s">
        <v>385</v>
      </c>
      <c r="Z49" t="s">
        <v>386</v>
      </c>
    </row>
    <row r="50" spans="2:27" ht="15" customHeight="1" x14ac:dyDescent="0.3">
      <c r="B50" s="988"/>
      <c r="C50" s="993" t="s">
        <v>122</v>
      </c>
      <c r="D50" s="994"/>
      <c r="E50" s="995"/>
      <c r="F50" s="585" t="s">
        <v>387</v>
      </c>
      <c r="G50" s="365" t="s">
        <v>1588</v>
      </c>
      <c r="H50" s="366" t="s">
        <v>388</v>
      </c>
      <c r="I50" s="366" t="s">
        <v>389</v>
      </c>
      <c r="J50" s="367" t="s">
        <v>390</v>
      </c>
      <c r="K50" s="402" t="e">
        <f t="shared" si="60"/>
        <v>#VALUE!</v>
      </c>
      <c r="L50" s="403" t="s">
        <v>391</v>
      </c>
      <c r="M50" s="403" t="s">
        <v>392</v>
      </c>
      <c r="N50" s="404" t="s">
        <v>393</v>
      </c>
      <c r="O50" s="404" t="s">
        <v>394</v>
      </c>
      <c r="P50" s="404" t="s">
        <v>395</v>
      </c>
      <c r="Q50" s="405" t="s">
        <v>396</v>
      </c>
      <c r="R50" s="403" t="s">
        <v>397</v>
      </c>
      <c r="S50" s="403" t="s">
        <v>398</v>
      </c>
      <c r="T50" s="403" t="s">
        <v>399</v>
      </c>
      <c r="U50" s="403" t="s">
        <v>400</v>
      </c>
      <c r="V50" s="406" t="s">
        <v>401</v>
      </c>
      <c r="W50" s="407" t="s">
        <v>402</v>
      </c>
      <c r="AA50" t="s">
        <v>403</v>
      </c>
    </row>
    <row r="51" spans="2:27" ht="15.75" customHeight="1" thickBot="1" x14ac:dyDescent="0.35">
      <c r="B51" s="989"/>
      <c r="C51" s="996" t="s">
        <v>124</v>
      </c>
      <c r="D51" s="997"/>
      <c r="E51" s="998"/>
      <c r="F51" s="586" t="s">
        <v>404</v>
      </c>
      <c r="G51" s="368" t="s">
        <v>1589</v>
      </c>
      <c r="H51" s="369" t="s">
        <v>405</v>
      </c>
      <c r="I51" s="369" t="s">
        <v>406</v>
      </c>
      <c r="J51" s="370" t="s">
        <v>407</v>
      </c>
      <c r="K51" s="408" t="e">
        <f t="shared" si="60"/>
        <v>#VALUE!</v>
      </c>
      <c r="L51" s="409" t="s">
        <v>408</v>
      </c>
      <c r="M51" s="409" t="s">
        <v>409</v>
      </c>
      <c r="N51" s="410" t="s">
        <v>410</v>
      </c>
      <c r="O51" s="410" t="s">
        <v>411</v>
      </c>
      <c r="P51" s="410" t="s">
        <v>412</v>
      </c>
      <c r="Q51" s="411" t="s">
        <v>413</v>
      </c>
      <c r="R51" s="409" t="s">
        <v>414</v>
      </c>
      <c r="S51" s="409" t="s">
        <v>415</v>
      </c>
      <c r="T51" s="409" t="s">
        <v>416</v>
      </c>
      <c r="U51" s="409" t="s">
        <v>417</v>
      </c>
      <c r="V51" s="412" t="s">
        <v>418</v>
      </c>
      <c r="W51" s="413" t="s">
        <v>419</v>
      </c>
      <c r="Z51" t="s">
        <v>420</v>
      </c>
      <c r="AA51" t="s">
        <v>421</v>
      </c>
    </row>
    <row r="52" spans="2:27" x14ac:dyDescent="0.25"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X52" s="679" t="s">
        <v>1590</v>
      </c>
      <c r="Y52" t="str">
        <f>IF(X52="Кингисеппские ЭС","!pagebreak","")</f>
        <v/>
      </c>
    </row>
    <row r="53" spans="2:27" x14ac:dyDescent="0.25"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X53" t="s">
        <v>21</v>
      </c>
      <c r="Y53" t="s">
        <v>422</v>
      </c>
    </row>
    <row r="54" spans="2:27" x14ac:dyDescent="0.25">
      <c r="B54" s="103"/>
    </row>
  </sheetData>
  <mergeCells count="92">
    <mergeCell ref="B49:B51"/>
    <mergeCell ref="C49:E49"/>
    <mergeCell ref="C50:E50"/>
    <mergeCell ref="C51:E51"/>
    <mergeCell ref="B40:B48"/>
    <mergeCell ref="C40:E40"/>
    <mergeCell ref="C41:C44"/>
    <mergeCell ref="D41:E41"/>
    <mergeCell ref="D42:E42"/>
    <mergeCell ref="D43:E43"/>
    <mergeCell ref="D44:E44"/>
    <mergeCell ref="C45:C48"/>
    <mergeCell ref="D45:E45"/>
    <mergeCell ref="D46:E46"/>
    <mergeCell ref="D47:E47"/>
    <mergeCell ref="D48:E48"/>
    <mergeCell ref="B32:E32"/>
    <mergeCell ref="B33:B39"/>
    <mergeCell ref="C33:E33"/>
    <mergeCell ref="C34:E34"/>
    <mergeCell ref="C35:C39"/>
    <mergeCell ref="D35:E35"/>
    <mergeCell ref="D36:E36"/>
    <mergeCell ref="D37:E37"/>
    <mergeCell ref="D38:E38"/>
    <mergeCell ref="D39:E39"/>
    <mergeCell ref="W29:W31"/>
    <mergeCell ref="K30:K31"/>
    <mergeCell ref="L30:L31"/>
    <mergeCell ref="M30:M31"/>
    <mergeCell ref="N30:N31"/>
    <mergeCell ref="O30:O31"/>
    <mergeCell ref="P30:P31"/>
    <mergeCell ref="Q30:Q31"/>
    <mergeCell ref="R30:R31"/>
    <mergeCell ref="K29:P29"/>
    <mergeCell ref="S30:T30"/>
    <mergeCell ref="U30:U31"/>
    <mergeCell ref="V30:V31"/>
    <mergeCell ref="B22:B24"/>
    <mergeCell ref="C22:E22"/>
    <mergeCell ref="C23:E23"/>
    <mergeCell ref="C24:E24"/>
    <mergeCell ref="Q29:V29"/>
    <mergeCell ref="B29:E31"/>
    <mergeCell ref="F29:F31"/>
    <mergeCell ref="H29:H31"/>
    <mergeCell ref="I29:I31"/>
    <mergeCell ref="J29:J31"/>
    <mergeCell ref="G29:G31"/>
    <mergeCell ref="B13:B21"/>
    <mergeCell ref="C13:E13"/>
    <mergeCell ref="C14:C17"/>
    <mergeCell ref="D14:E14"/>
    <mergeCell ref="D15:E15"/>
    <mergeCell ref="D17:E17"/>
    <mergeCell ref="D16:E16"/>
    <mergeCell ref="C18:C21"/>
    <mergeCell ref="D18:E18"/>
    <mergeCell ref="D19:E19"/>
    <mergeCell ref="D20:E20"/>
    <mergeCell ref="D21:E21"/>
    <mergeCell ref="B2:E4"/>
    <mergeCell ref="F2:F4"/>
    <mergeCell ref="H2:H4"/>
    <mergeCell ref="I2:I4"/>
    <mergeCell ref="J2:J4"/>
    <mergeCell ref="G2:G4"/>
    <mergeCell ref="B5:E5"/>
    <mergeCell ref="B6:B12"/>
    <mergeCell ref="C6:E6"/>
    <mergeCell ref="C7:E7"/>
    <mergeCell ref="C8:C12"/>
    <mergeCell ref="D8:E8"/>
    <mergeCell ref="D9:E9"/>
    <mergeCell ref="D10:E10"/>
    <mergeCell ref="D11:E11"/>
    <mergeCell ref="D12:E12"/>
    <mergeCell ref="Q2:V2"/>
    <mergeCell ref="W2:W4"/>
    <mergeCell ref="K3:K4"/>
    <mergeCell ref="L3:L4"/>
    <mergeCell ref="M3:M4"/>
    <mergeCell ref="N3:N4"/>
    <mergeCell ref="O3:O4"/>
    <mergeCell ref="P3:P4"/>
    <mergeCell ref="Q3:Q4"/>
    <mergeCell ref="R3:R4"/>
    <mergeCell ref="K2:P2"/>
    <mergeCell ref="S3:T3"/>
    <mergeCell ref="U3:U4"/>
    <mergeCell ref="V3:V4"/>
  </mergeCells>
  <pageMargins left="0.23622047244094491" right="0.23622047244094491" top="0.74803149606299213" bottom="0.74803149606299213" header="0.31496062992125984" footer="0.31496062992125984"/>
  <pageSetup paperSize="8" scale="2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28"/>
  <sheetViews>
    <sheetView zoomScale="70" zoomScaleNormal="70" workbookViewId="0"/>
  </sheetViews>
  <sheetFormatPr defaultRowHeight="15" x14ac:dyDescent="0.25"/>
  <cols>
    <col min="2" max="2" width="16.85546875" customWidth="1"/>
    <col min="3" max="3" width="15" customWidth="1"/>
    <col min="4" max="4" width="16.7109375" customWidth="1"/>
    <col min="5" max="5" width="30.28515625" customWidth="1"/>
    <col min="6" max="9" width="19.28515625" customWidth="1"/>
    <col min="10" max="14" width="16.7109375" customWidth="1"/>
    <col min="15" max="22" width="16.5703125" customWidth="1"/>
  </cols>
  <sheetData>
    <row r="1" spans="2:28" ht="26.25" x14ac:dyDescent="0.4">
      <c r="B1" s="84"/>
      <c r="C1" s="84"/>
      <c r="D1" s="84"/>
      <c r="E1" s="84"/>
      <c r="F1" s="84"/>
      <c r="G1" s="84"/>
      <c r="H1" s="84"/>
      <c r="I1" s="84"/>
      <c r="J1" s="84"/>
      <c r="K1" s="84"/>
      <c r="V1" s="85" t="s">
        <v>104</v>
      </c>
      <c r="W1" s="286" t="s">
        <v>1</v>
      </c>
      <c r="X1" s="286"/>
      <c r="Y1" s="286"/>
      <c r="Z1" s="286" t="s">
        <v>105</v>
      </c>
    </row>
    <row r="2" spans="2:28" ht="27" thickBot="1" x14ac:dyDescent="0.45">
      <c r="B2" s="84"/>
      <c r="C2" s="84"/>
      <c r="D2" s="84"/>
      <c r="E2" s="84"/>
      <c r="F2" s="84"/>
      <c r="G2" s="84"/>
      <c r="H2" s="84"/>
      <c r="I2" s="84"/>
      <c r="J2" s="84"/>
      <c r="K2" s="84"/>
      <c r="V2" s="85" t="s">
        <v>1299</v>
      </c>
      <c r="W2" s="286" t="s">
        <v>1300</v>
      </c>
      <c r="X2" s="286"/>
      <c r="Y2" s="286"/>
      <c r="Z2" s="286" t="s">
        <v>105</v>
      </c>
    </row>
    <row r="3" spans="2:28" ht="18.75" x14ac:dyDescent="0.25">
      <c r="B3" s="1029" t="s">
        <v>1301</v>
      </c>
      <c r="C3" s="1030"/>
      <c r="D3" s="1030"/>
      <c r="E3" s="1031"/>
      <c r="F3" s="1038" t="s">
        <v>1302</v>
      </c>
      <c r="G3" s="972" t="s">
        <v>1303</v>
      </c>
      <c r="H3" s="967" t="s">
        <v>108</v>
      </c>
      <c r="I3" s="969" t="s">
        <v>109</v>
      </c>
      <c r="J3" s="964" t="s">
        <v>110</v>
      </c>
      <c r="K3" s="1053"/>
      <c r="L3" s="1053"/>
      <c r="M3" s="1053"/>
      <c r="N3" s="1053"/>
      <c r="O3" s="1054"/>
      <c r="P3" s="964" t="s">
        <v>111</v>
      </c>
      <c r="Q3" s="1053"/>
      <c r="R3" s="1053"/>
      <c r="S3" s="1053"/>
      <c r="T3" s="1053"/>
      <c r="U3" s="1054"/>
      <c r="V3" s="1055" t="s">
        <v>1047</v>
      </c>
      <c r="W3" s="286"/>
      <c r="X3" s="286"/>
      <c r="Y3" s="286"/>
      <c r="Z3" s="286" t="s">
        <v>112</v>
      </c>
    </row>
    <row r="4" spans="2:28" x14ac:dyDescent="0.25">
      <c r="B4" s="1032"/>
      <c r="C4" s="1033"/>
      <c r="D4" s="1033"/>
      <c r="E4" s="1034"/>
      <c r="F4" s="1039"/>
      <c r="G4" s="934"/>
      <c r="H4" s="968"/>
      <c r="I4" s="970"/>
      <c r="J4" s="1058" t="s">
        <v>8</v>
      </c>
      <c r="K4" s="1060" t="s">
        <v>113</v>
      </c>
      <c r="L4" s="1060" t="s">
        <v>114</v>
      </c>
      <c r="M4" s="1062" t="s">
        <v>12</v>
      </c>
      <c r="N4" s="1062" t="s">
        <v>13</v>
      </c>
      <c r="O4" s="1064" t="s">
        <v>5</v>
      </c>
      <c r="P4" s="1065" t="s">
        <v>8</v>
      </c>
      <c r="Q4" s="936" t="s">
        <v>1048</v>
      </c>
      <c r="R4" s="936" t="s">
        <v>1046</v>
      </c>
      <c r="S4" s="936"/>
      <c r="T4" s="936" t="s">
        <v>115</v>
      </c>
      <c r="U4" s="1067" t="s">
        <v>116</v>
      </c>
      <c r="V4" s="1056"/>
      <c r="W4" s="286"/>
      <c r="X4" s="286"/>
      <c r="Y4" s="286"/>
      <c r="Z4" s="286" t="s">
        <v>117</v>
      </c>
    </row>
    <row r="5" spans="2:28" ht="30.75" thickBot="1" x14ac:dyDescent="0.3">
      <c r="B5" s="1035"/>
      <c r="C5" s="1036"/>
      <c r="D5" s="1036"/>
      <c r="E5" s="1037"/>
      <c r="F5" s="1040"/>
      <c r="G5" s="935"/>
      <c r="H5" s="928"/>
      <c r="I5" s="971"/>
      <c r="J5" s="1059"/>
      <c r="K5" s="1061"/>
      <c r="L5" s="1061"/>
      <c r="M5" s="1063"/>
      <c r="N5" s="1063"/>
      <c r="O5" s="1063"/>
      <c r="P5" s="1066"/>
      <c r="Q5" s="937"/>
      <c r="R5" s="429" t="s">
        <v>8</v>
      </c>
      <c r="S5" s="429" t="s">
        <v>118</v>
      </c>
      <c r="T5" s="937"/>
      <c r="U5" s="1068"/>
      <c r="V5" s="1057"/>
      <c r="W5" s="286"/>
      <c r="X5" s="286"/>
      <c r="Y5" s="286"/>
      <c r="Z5" s="286" t="s">
        <v>119</v>
      </c>
    </row>
    <row r="6" spans="2:28" ht="19.5" thickBot="1" x14ac:dyDescent="0.3">
      <c r="B6" s="942"/>
      <c r="C6" s="943"/>
      <c r="D6" s="943"/>
      <c r="E6" s="944"/>
      <c r="F6" s="86">
        <v>1</v>
      </c>
      <c r="G6" s="87">
        <v>2</v>
      </c>
      <c r="H6" s="88">
        <v>3</v>
      </c>
      <c r="I6" s="89">
        <v>4</v>
      </c>
      <c r="J6" s="90">
        <v>5</v>
      </c>
      <c r="K6" s="91">
        <v>6</v>
      </c>
      <c r="L6" s="91">
        <v>7</v>
      </c>
      <c r="M6" s="91">
        <v>8</v>
      </c>
      <c r="N6" s="91">
        <v>9</v>
      </c>
      <c r="O6" s="92">
        <v>10</v>
      </c>
      <c r="P6" s="93">
        <v>11</v>
      </c>
      <c r="Q6" s="91">
        <v>12</v>
      </c>
      <c r="R6" s="91">
        <v>13</v>
      </c>
      <c r="S6" s="94">
        <v>14</v>
      </c>
      <c r="T6" s="91">
        <v>15</v>
      </c>
      <c r="U6" s="95">
        <v>16</v>
      </c>
      <c r="V6" s="96">
        <v>17</v>
      </c>
      <c r="W6" s="286"/>
      <c r="X6" s="286"/>
      <c r="Y6" s="286"/>
      <c r="Z6" s="286" t="s">
        <v>120</v>
      </c>
    </row>
    <row r="7" spans="2:28" ht="17.25" x14ac:dyDescent="0.25">
      <c r="B7" s="1000" t="s">
        <v>8</v>
      </c>
      <c r="C7" s="1041" t="s">
        <v>8</v>
      </c>
      <c r="D7" s="1042"/>
      <c r="E7" s="1043"/>
      <c r="F7" s="464" t="e">
        <f t="shared" ref="F7:R7" si="0">F8+F9</f>
        <v>#VALUE!</v>
      </c>
      <c r="G7" s="465" t="e">
        <f>G8+G9</f>
        <v>#VALUE!</v>
      </c>
      <c r="H7" s="466" t="e">
        <f>H8+H9</f>
        <v>#VALUE!</v>
      </c>
      <c r="I7" s="467" t="e">
        <f>I8+I9</f>
        <v>#VALUE!</v>
      </c>
      <c r="J7" s="468" t="e">
        <f t="shared" ref="J7" si="1">J8+J9</f>
        <v>#VALUE!</v>
      </c>
      <c r="K7" s="466" t="e">
        <f t="shared" si="0"/>
        <v>#VALUE!</v>
      </c>
      <c r="L7" s="466" t="e">
        <f t="shared" si="0"/>
        <v>#VALUE!</v>
      </c>
      <c r="M7" s="469" t="e">
        <f t="shared" si="0"/>
        <v>#VALUE!</v>
      </c>
      <c r="N7" s="469" t="e">
        <f t="shared" si="0"/>
        <v>#VALUE!</v>
      </c>
      <c r="O7" s="469" t="e">
        <f t="shared" si="0"/>
        <v>#VALUE!</v>
      </c>
      <c r="P7" s="465" t="e">
        <f>P8+P9</f>
        <v>#VALUE!</v>
      </c>
      <c r="Q7" s="466" t="e">
        <f t="shared" si="0"/>
        <v>#VALUE!</v>
      </c>
      <c r="R7" s="466" t="e">
        <f t="shared" si="0"/>
        <v>#VALUE!</v>
      </c>
      <c r="S7" s="466" t="e">
        <f>S8+S9</f>
        <v>#VALUE!</v>
      </c>
      <c r="T7" s="466" t="e">
        <f>T8+T9</f>
        <v>#VALUE!</v>
      </c>
      <c r="U7" s="467" t="e">
        <f t="shared" ref="U7" si="2">U8+U9</f>
        <v>#VALUE!</v>
      </c>
      <c r="V7" s="470" t="e">
        <f>V8+V9</f>
        <v>#VALUE!</v>
      </c>
      <c r="W7" s="286"/>
      <c r="X7" s="286"/>
      <c r="Y7" s="286"/>
      <c r="Z7" s="286"/>
    </row>
    <row r="8" spans="2:28" x14ac:dyDescent="0.25">
      <c r="B8" s="1001"/>
      <c r="C8" s="1044" t="s">
        <v>122</v>
      </c>
      <c r="D8" s="1045"/>
      <c r="E8" s="1046"/>
      <c r="F8" s="471" t="e">
        <f>F15+F23</f>
        <v>#VALUE!</v>
      </c>
      <c r="G8" s="472" t="e">
        <f t="shared" ref="G8:V8" si="3">G15+G23</f>
        <v>#VALUE!</v>
      </c>
      <c r="H8" s="473" t="e">
        <f t="shared" si="3"/>
        <v>#VALUE!</v>
      </c>
      <c r="I8" s="474" t="e">
        <f t="shared" si="3"/>
        <v>#VALUE!</v>
      </c>
      <c r="J8" s="475" t="e">
        <f t="shared" si="3"/>
        <v>#VALUE!</v>
      </c>
      <c r="K8" s="476" t="e">
        <f t="shared" si="3"/>
        <v>#VALUE!</v>
      </c>
      <c r="L8" s="476" t="e">
        <f t="shared" si="3"/>
        <v>#VALUE!</v>
      </c>
      <c r="M8" s="477" t="e">
        <f t="shared" si="3"/>
        <v>#VALUE!</v>
      </c>
      <c r="N8" s="477" t="e">
        <f t="shared" si="3"/>
        <v>#VALUE!</v>
      </c>
      <c r="O8" s="477" t="e">
        <f t="shared" si="3"/>
        <v>#VALUE!</v>
      </c>
      <c r="P8" s="478" t="e">
        <f t="shared" si="3"/>
        <v>#VALUE!</v>
      </c>
      <c r="Q8" s="476" t="e">
        <f t="shared" si="3"/>
        <v>#VALUE!</v>
      </c>
      <c r="R8" s="476" t="e">
        <f t="shared" si="3"/>
        <v>#VALUE!</v>
      </c>
      <c r="S8" s="476" t="e">
        <f t="shared" si="3"/>
        <v>#VALUE!</v>
      </c>
      <c r="T8" s="476" t="e">
        <f t="shared" si="3"/>
        <v>#VALUE!</v>
      </c>
      <c r="U8" s="479" t="e">
        <f t="shared" si="3"/>
        <v>#VALUE!</v>
      </c>
      <c r="V8" s="480" t="e">
        <f t="shared" si="3"/>
        <v>#VALUE!</v>
      </c>
      <c r="W8" s="286"/>
      <c r="X8" s="286"/>
      <c r="Y8" s="286"/>
      <c r="Z8" s="286"/>
      <c r="AA8" s="286"/>
      <c r="AB8" s="286"/>
    </row>
    <row r="9" spans="2:28" x14ac:dyDescent="0.25">
      <c r="B9" s="1001"/>
      <c r="C9" s="1047" t="s">
        <v>124</v>
      </c>
      <c r="D9" s="1045" t="s">
        <v>125</v>
      </c>
      <c r="E9" s="1046"/>
      <c r="F9" s="471" t="e">
        <f t="shared" ref="F9:V9" si="4">F10+F11+F12+F13</f>
        <v>#VALUE!</v>
      </c>
      <c r="G9" s="472" t="e">
        <f t="shared" si="4"/>
        <v>#VALUE!</v>
      </c>
      <c r="H9" s="473" t="e">
        <f t="shared" si="4"/>
        <v>#VALUE!</v>
      </c>
      <c r="I9" s="474" t="e">
        <f t="shared" si="4"/>
        <v>#VALUE!</v>
      </c>
      <c r="J9" s="475" t="e">
        <f>J10+J11+J12+J13</f>
        <v>#VALUE!</v>
      </c>
      <c r="K9" s="476" t="e">
        <f t="shared" si="4"/>
        <v>#VALUE!</v>
      </c>
      <c r="L9" s="476" t="e">
        <f t="shared" si="4"/>
        <v>#VALUE!</v>
      </c>
      <c r="M9" s="477" t="e">
        <f t="shared" si="4"/>
        <v>#VALUE!</v>
      </c>
      <c r="N9" s="477" t="e">
        <f t="shared" si="4"/>
        <v>#VALUE!</v>
      </c>
      <c r="O9" s="477" t="e">
        <f t="shared" si="4"/>
        <v>#VALUE!</v>
      </c>
      <c r="P9" s="478" t="e">
        <f>P10+P11+P12+P13</f>
        <v>#VALUE!</v>
      </c>
      <c r="Q9" s="476" t="e">
        <f t="shared" si="4"/>
        <v>#VALUE!</v>
      </c>
      <c r="R9" s="476" t="e">
        <f t="shared" si="4"/>
        <v>#VALUE!</v>
      </c>
      <c r="S9" s="476" t="e">
        <f t="shared" si="4"/>
        <v>#VALUE!</v>
      </c>
      <c r="T9" s="476" t="e">
        <f t="shared" si="4"/>
        <v>#VALUE!</v>
      </c>
      <c r="U9" s="479" t="e">
        <f t="shared" si="4"/>
        <v>#VALUE!</v>
      </c>
      <c r="V9" s="480" t="e">
        <f t="shared" si="4"/>
        <v>#VALUE!</v>
      </c>
      <c r="W9" s="286"/>
      <c r="X9" s="286"/>
      <c r="Y9" s="286"/>
      <c r="Z9" s="286"/>
      <c r="AA9" s="286"/>
      <c r="AB9" s="286"/>
    </row>
    <row r="10" spans="2:28" x14ac:dyDescent="0.25">
      <c r="B10" s="1001"/>
      <c r="C10" s="1047"/>
      <c r="D10" s="1049" t="s">
        <v>1040</v>
      </c>
      <c r="E10" s="1050"/>
      <c r="F10" s="481" t="e">
        <f>F19+0</f>
        <v>#VALUE!</v>
      </c>
      <c r="G10" s="482" t="e">
        <f t="shared" ref="G10:V12" si="5">G19+0</f>
        <v>#VALUE!</v>
      </c>
      <c r="H10" s="483" t="e">
        <f t="shared" si="5"/>
        <v>#VALUE!</v>
      </c>
      <c r="I10" s="484" t="e">
        <f t="shared" si="5"/>
        <v>#VALUE!</v>
      </c>
      <c r="J10" s="485" t="e">
        <f t="shared" si="5"/>
        <v>#VALUE!</v>
      </c>
      <c r="K10" s="486" t="e">
        <f t="shared" si="5"/>
        <v>#VALUE!</v>
      </c>
      <c r="L10" s="486" t="e">
        <f t="shared" si="5"/>
        <v>#VALUE!</v>
      </c>
      <c r="M10" s="487" t="e">
        <f t="shared" si="5"/>
        <v>#VALUE!</v>
      </c>
      <c r="N10" s="487" t="e">
        <f t="shared" si="5"/>
        <v>#VALUE!</v>
      </c>
      <c r="O10" s="487" t="e">
        <f t="shared" si="5"/>
        <v>#VALUE!</v>
      </c>
      <c r="P10" s="488" t="e">
        <f t="shared" si="5"/>
        <v>#VALUE!</v>
      </c>
      <c r="Q10" s="486" t="e">
        <f t="shared" si="5"/>
        <v>#VALUE!</v>
      </c>
      <c r="R10" s="486" t="e">
        <f t="shared" si="5"/>
        <v>#VALUE!</v>
      </c>
      <c r="S10" s="486" t="e">
        <f t="shared" si="5"/>
        <v>#VALUE!</v>
      </c>
      <c r="T10" s="486" t="e">
        <f t="shared" si="5"/>
        <v>#VALUE!</v>
      </c>
      <c r="U10" s="489" t="e">
        <f t="shared" si="5"/>
        <v>#VALUE!</v>
      </c>
      <c r="V10" s="490" t="e">
        <f t="shared" si="5"/>
        <v>#VALUE!</v>
      </c>
      <c r="W10" s="286"/>
      <c r="X10" s="286"/>
      <c r="Y10" s="286"/>
      <c r="Z10" s="286"/>
      <c r="AA10" s="286"/>
      <c r="AB10" s="286"/>
    </row>
    <row r="11" spans="2:28" x14ac:dyDescent="0.25">
      <c r="B11" s="1001"/>
      <c r="C11" s="1047"/>
      <c r="D11" s="1049" t="s">
        <v>1041</v>
      </c>
      <c r="E11" s="1050"/>
      <c r="F11" s="481" t="e">
        <f>F20+0</f>
        <v>#VALUE!</v>
      </c>
      <c r="G11" s="482" t="e">
        <f t="shared" si="5"/>
        <v>#VALUE!</v>
      </c>
      <c r="H11" s="483" t="e">
        <f t="shared" si="5"/>
        <v>#VALUE!</v>
      </c>
      <c r="I11" s="484" t="e">
        <f t="shared" si="5"/>
        <v>#VALUE!</v>
      </c>
      <c r="J11" s="485" t="e">
        <f t="shared" si="5"/>
        <v>#VALUE!</v>
      </c>
      <c r="K11" s="486" t="e">
        <f t="shared" si="5"/>
        <v>#VALUE!</v>
      </c>
      <c r="L11" s="486" t="e">
        <f t="shared" si="5"/>
        <v>#VALUE!</v>
      </c>
      <c r="M11" s="487" t="e">
        <f t="shared" si="5"/>
        <v>#VALUE!</v>
      </c>
      <c r="N11" s="487" t="e">
        <f t="shared" si="5"/>
        <v>#VALUE!</v>
      </c>
      <c r="O11" s="487" t="e">
        <f t="shared" si="5"/>
        <v>#VALUE!</v>
      </c>
      <c r="P11" s="488" t="e">
        <f t="shared" si="5"/>
        <v>#VALUE!</v>
      </c>
      <c r="Q11" s="486" t="e">
        <f t="shared" si="5"/>
        <v>#VALUE!</v>
      </c>
      <c r="R11" s="486" t="e">
        <f t="shared" si="5"/>
        <v>#VALUE!</v>
      </c>
      <c r="S11" s="486" t="e">
        <f t="shared" si="5"/>
        <v>#VALUE!</v>
      </c>
      <c r="T11" s="486" t="e">
        <f t="shared" si="5"/>
        <v>#VALUE!</v>
      </c>
      <c r="U11" s="489" t="e">
        <f t="shared" si="5"/>
        <v>#VALUE!</v>
      </c>
      <c r="V11" s="490" t="e">
        <f t="shared" si="5"/>
        <v>#VALUE!</v>
      </c>
      <c r="W11" s="286"/>
      <c r="X11" s="286"/>
      <c r="Y11" s="286"/>
      <c r="Z11" s="286"/>
      <c r="AA11" s="286"/>
      <c r="AB11" s="286"/>
    </row>
    <row r="12" spans="2:28" x14ac:dyDescent="0.25">
      <c r="B12" s="1001"/>
      <c r="C12" s="1047"/>
      <c r="D12" s="1049" t="s">
        <v>1042</v>
      </c>
      <c r="E12" s="1050"/>
      <c r="F12" s="481" t="e">
        <f>F21+0</f>
        <v>#VALUE!</v>
      </c>
      <c r="G12" s="482" t="e">
        <f t="shared" si="5"/>
        <v>#VALUE!</v>
      </c>
      <c r="H12" s="483" t="e">
        <f t="shared" si="5"/>
        <v>#VALUE!</v>
      </c>
      <c r="I12" s="484" t="e">
        <f t="shared" si="5"/>
        <v>#VALUE!</v>
      </c>
      <c r="J12" s="485" t="e">
        <f t="shared" si="5"/>
        <v>#VALUE!</v>
      </c>
      <c r="K12" s="486" t="e">
        <f t="shared" si="5"/>
        <v>#VALUE!</v>
      </c>
      <c r="L12" s="486" t="e">
        <f t="shared" si="5"/>
        <v>#VALUE!</v>
      </c>
      <c r="M12" s="487" t="e">
        <f t="shared" si="5"/>
        <v>#VALUE!</v>
      </c>
      <c r="N12" s="487" t="e">
        <f t="shared" si="5"/>
        <v>#VALUE!</v>
      </c>
      <c r="O12" s="487" t="e">
        <f t="shared" si="5"/>
        <v>#VALUE!</v>
      </c>
      <c r="P12" s="488" t="e">
        <f t="shared" si="5"/>
        <v>#VALUE!</v>
      </c>
      <c r="Q12" s="486" t="e">
        <f t="shared" si="5"/>
        <v>#VALUE!</v>
      </c>
      <c r="R12" s="486" t="e">
        <f t="shared" si="5"/>
        <v>#VALUE!</v>
      </c>
      <c r="S12" s="486" t="e">
        <f t="shared" si="5"/>
        <v>#VALUE!</v>
      </c>
      <c r="T12" s="486" t="e">
        <f t="shared" si="5"/>
        <v>#VALUE!</v>
      </c>
      <c r="U12" s="489" t="e">
        <f t="shared" si="5"/>
        <v>#VALUE!</v>
      </c>
      <c r="V12" s="490" t="e">
        <f t="shared" si="5"/>
        <v>#VALUE!</v>
      </c>
      <c r="W12" s="286"/>
      <c r="X12" s="286"/>
      <c r="Y12" s="286"/>
      <c r="Z12" s="286"/>
      <c r="AA12" s="286"/>
      <c r="AB12" s="286"/>
    </row>
    <row r="13" spans="2:28" ht="15.75" thickBot="1" x14ac:dyDescent="0.3">
      <c r="B13" s="1002"/>
      <c r="C13" s="1048"/>
      <c r="D13" s="1051" t="s">
        <v>1304</v>
      </c>
      <c r="E13" s="1052"/>
      <c r="F13" s="491" t="e">
        <f>F24+0</f>
        <v>#VALUE!</v>
      </c>
      <c r="G13" s="492" t="e">
        <f t="shared" ref="G13:V13" si="6">G24+0</f>
        <v>#VALUE!</v>
      </c>
      <c r="H13" s="493" t="e">
        <f t="shared" si="6"/>
        <v>#VALUE!</v>
      </c>
      <c r="I13" s="494" t="e">
        <f t="shared" si="6"/>
        <v>#VALUE!</v>
      </c>
      <c r="J13" s="495" t="e">
        <f t="shared" si="6"/>
        <v>#VALUE!</v>
      </c>
      <c r="K13" s="496" t="e">
        <f t="shared" si="6"/>
        <v>#VALUE!</v>
      </c>
      <c r="L13" s="496" t="e">
        <f t="shared" si="6"/>
        <v>#VALUE!</v>
      </c>
      <c r="M13" s="497" t="e">
        <f t="shared" si="6"/>
        <v>#VALUE!</v>
      </c>
      <c r="N13" s="497" t="e">
        <f t="shared" si="6"/>
        <v>#VALUE!</v>
      </c>
      <c r="O13" s="497" t="e">
        <f t="shared" si="6"/>
        <v>#VALUE!</v>
      </c>
      <c r="P13" s="498" t="e">
        <f t="shared" si="6"/>
        <v>#VALUE!</v>
      </c>
      <c r="Q13" s="496" t="e">
        <f t="shared" si="6"/>
        <v>#VALUE!</v>
      </c>
      <c r="R13" s="496" t="e">
        <f t="shared" si="6"/>
        <v>#VALUE!</v>
      </c>
      <c r="S13" s="496" t="e">
        <f t="shared" si="6"/>
        <v>#VALUE!</v>
      </c>
      <c r="T13" s="496" t="e">
        <f t="shared" si="6"/>
        <v>#VALUE!</v>
      </c>
      <c r="U13" s="499" t="e">
        <f t="shared" si="6"/>
        <v>#VALUE!</v>
      </c>
      <c r="V13" s="500" t="e">
        <f t="shared" si="6"/>
        <v>#VALUE!</v>
      </c>
      <c r="W13" s="286"/>
      <c r="X13" s="286"/>
      <c r="Y13" s="286"/>
      <c r="Z13" s="286"/>
      <c r="AA13" s="286"/>
      <c r="AB13" s="286"/>
    </row>
    <row r="14" spans="2:28" x14ac:dyDescent="0.25">
      <c r="B14" s="1012" t="s">
        <v>1043</v>
      </c>
      <c r="C14" s="1013" t="s">
        <v>1305</v>
      </c>
      <c r="D14" s="1014"/>
      <c r="E14" s="1015"/>
      <c r="F14" s="501" t="s">
        <v>1306</v>
      </c>
      <c r="G14" s="502" t="s">
        <v>1307</v>
      </c>
      <c r="H14" s="503" t="s">
        <v>1308</v>
      </c>
      <c r="I14" s="504" t="s">
        <v>1309</v>
      </c>
      <c r="J14" s="505" t="e">
        <f t="shared" ref="J14:J24" si="7">K14+L14+M14+N14+O14</f>
        <v>#VALUE!</v>
      </c>
      <c r="K14" s="506" t="s">
        <v>1310</v>
      </c>
      <c r="L14" s="506" t="s">
        <v>1311</v>
      </c>
      <c r="M14" s="507" t="s">
        <v>1312</v>
      </c>
      <c r="N14" s="507" t="s">
        <v>1313</v>
      </c>
      <c r="O14" s="507" t="s">
        <v>1314</v>
      </c>
      <c r="P14" s="508" t="s">
        <v>1315</v>
      </c>
      <c r="Q14" s="506" t="s">
        <v>1316</v>
      </c>
      <c r="R14" s="506" t="s">
        <v>1317</v>
      </c>
      <c r="S14" s="506" t="s">
        <v>1318</v>
      </c>
      <c r="T14" s="506" t="s">
        <v>1319</v>
      </c>
      <c r="U14" s="509" t="s">
        <v>1320</v>
      </c>
      <c r="V14" s="510" t="s">
        <v>1321</v>
      </c>
      <c r="W14" s="286"/>
      <c r="X14" s="286" t="s">
        <v>1322</v>
      </c>
      <c r="Y14" s="286"/>
      <c r="Z14" s="286"/>
      <c r="AA14" s="286"/>
      <c r="AB14" s="286"/>
    </row>
    <row r="15" spans="2:28" x14ac:dyDescent="0.25">
      <c r="B15" s="1012"/>
      <c r="C15" s="1016" t="s">
        <v>122</v>
      </c>
      <c r="D15" s="1018" t="s">
        <v>125</v>
      </c>
      <c r="E15" s="1019"/>
      <c r="F15" s="511" t="s">
        <v>1323</v>
      </c>
      <c r="G15" s="512" t="s">
        <v>1324</v>
      </c>
      <c r="H15" s="513" t="s">
        <v>1325</v>
      </c>
      <c r="I15" s="514" t="s">
        <v>1326</v>
      </c>
      <c r="J15" s="515" t="e">
        <f t="shared" si="7"/>
        <v>#VALUE!</v>
      </c>
      <c r="K15" s="516" t="s">
        <v>1327</v>
      </c>
      <c r="L15" s="516" t="s">
        <v>1328</v>
      </c>
      <c r="M15" s="517" t="s">
        <v>1329</v>
      </c>
      <c r="N15" s="517" t="s">
        <v>1330</v>
      </c>
      <c r="O15" s="518" t="s">
        <v>1331</v>
      </c>
      <c r="P15" s="519" t="s">
        <v>1332</v>
      </c>
      <c r="Q15" s="520" t="s">
        <v>1333</v>
      </c>
      <c r="R15" s="520" t="s">
        <v>1334</v>
      </c>
      <c r="S15" s="520" t="s">
        <v>1335</v>
      </c>
      <c r="T15" s="520" t="s">
        <v>1336</v>
      </c>
      <c r="U15" s="521" t="s">
        <v>1337</v>
      </c>
      <c r="V15" s="522" t="s">
        <v>1338</v>
      </c>
      <c r="W15" s="286"/>
      <c r="X15" s="286"/>
      <c r="Y15" s="286" t="s">
        <v>1339</v>
      </c>
      <c r="Z15" s="286"/>
      <c r="AA15" s="286"/>
      <c r="AB15" s="286"/>
    </row>
    <row r="16" spans="2:28" x14ac:dyDescent="0.25">
      <c r="B16" s="1012"/>
      <c r="C16" s="1017"/>
      <c r="D16" s="1020" t="s">
        <v>1040</v>
      </c>
      <c r="E16" s="1021"/>
      <c r="F16" s="523" t="s">
        <v>1340</v>
      </c>
      <c r="G16" s="524" t="s">
        <v>1341</v>
      </c>
      <c r="H16" s="525" t="s">
        <v>1342</v>
      </c>
      <c r="I16" s="526" t="s">
        <v>1343</v>
      </c>
      <c r="J16" s="485" t="e">
        <f t="shared" si="7"/>
        <v>#VALUE!</v>
      </c>
      <c r="K16" s="486" t="s">
        <v>1344</v>
      </c>
      <c r="L16" s="486" t="s">
        <v>1345</v>
      </c>
      <c r="M16" s="487" t="s">
        <v>1346</v>
      </c>
      <c r="N16" s="487" t="s">
        <v>1347</v>
      </c>
      <c r="O16" s="487" t="s">
        <v>1348</v>
      </c>
      <c r="P16" s="488" t="s">
        <v>1349</v>
      </c>
      <c r="Q16" s="486" t="s">
        <v>1350</v>
      </c>
      <c r="R16" s="486" t="s">
        <v>1351</v>
      </c>
      <c r="S16" s="486" t="s">
        <v>1352</v>
      </c>
      <c r="T16" s="486" t="s">
        <v>1353</v>
      </c>
      <c r="U16" s="489" t="s">
        <v>1354</v>
      </c>
      <c r="V16" s="490" t="s">
        <v>1355</v>
      </c>
      <c r="W16" s="286"/>
      <c r="X16" s="286"/>
      <c r="Y16" s="286"/>
      <c r="Z16" s="286" t="s">
        <v>1356</v>
      </c>
      <c r="AA16" s="286"/>
      <c r="AB16" s="286"/>
    </row>
    <row r="17" spans="2:28" x14ac:dyDescent="0.25">
      <c r="B17" s="1012"/>
      <c r="C17" s="1017"/>
      <c r="D17" s="1022" t="s">
        <v>1357</v>
      </c>
      <c r="E17" s="1023"/>
      <c r="F17" s="527" t="s">
        <v>1358</v>
      </c>
      <c r="G17" s="528" t="s">
        <v>1359</v>
      </c>
      <c r="H17" s="529" t="s">
        <v>1360</v>
      </c>
      <c r="I17" s="530" t="s">
        <v>1361</v>
      </c>
      <c r="J17" s="531" t="e">
        <f t="shared" si="7"/>
        <v>#VALUE!</v>
      </c>
      <c r="K17" s="532" t="s">
        <v>1362</v>
      </c>
      <c r="L17" s="532" t="s">
        <v>1363</v>
      </c>
      <c r="M17" s="533" t="s">
        <v>1364</v>
      </c>
      <c r="N17" s="533" t="s">
        <v>1365</v>
      </c>
      <c r="O17" s="533" t="s">
        <v>1366</v>
      </c>
      <c r="P17" s="534" t="s">
        <v>1367</v>
      </c>
      <c r="Q17" s="532" t="s">
        <v>1368</v>
      </c>
      <c r="R17" s="532" t="s">
        <v>1369</v>
      </c>
      <c r="S17" s="532" t="s">
        <v>1370</v>
      </c>
      <c r="T17" s="532" t="s">
        <v>1371</v>
      </c>
      <c r="U17" s="535" t="s">
        <v>1372</v>
      </c>
      <c r="V17" s="536" t="s">
        <v>1373</v>
      </c>
      <c r="W17" s="286"/>
      <c r="X17" s="286"/>
      <c r="Y17" s="286"/>
      <c r="Z17" s="286" t="s">
        <v>1374</v>
      </c>
      <c r="AA17" s="286" t="s">
        <v>1375</v>
      </c>
      <c r="AB17" s="286"/>
    </row>
    <row r="18" spans="2:28" x14ac:dyDescent="0.25">
      <c r="B18" s="1012"/>
      <c r="C18" s="1024" t="s">
        <v>124</v>
      </c>
      <c r="D18" s="1025" t="s">
        <v>125</v>
      </c>
      <c r="E18" s="1026"/>
      <c r="F18" s="537" t="s">
        <v>1376</v>
      </c>
      <c r="G18" s="538" t="s">
        <v>1377</v>
      </c>
      <c r="H18" s="539" t="s">
        <v>1378</v>
      </c>
      <c r="I18" s="540" t="s">
        <v>1379</v>
      </c>
      <c r="J18" s="541" t="e">
        <f t="shared" si="7"/>
        <v>#VALUE!</v>
      </c>
      <c r="K18" s="542" t="s">
        <v>1380</v>
      </c>
      <c r="L18" s="542" t="s">
        <v>1381</v>
      </c>
      <c r="M18" s="543" t="s">
        <v>1382</v>
      </c>
      <c r="N18" s="543" t="s">
        <v>1383</v>
      </c>
      <c r="O18" s="543" t="s">
        <v>1384</v>
      </c>
      <c r="P18" s="544" t="s">
        <v>1385</v>
      </c>
      <c r="Q18" s="542" t="s">
        <v>1386</v>
      </c>
      <c r="R18" s="542" t="s">
        <v>1387</v>
      </c>
      <c r="S18" s="542" t="s">
        <v>1388</v>
      </c>
      <c r="T18" s="542" t="s">
        <v>1389</v>
      </c>
      <c r="U18" s="545" t="s">
        <v>1390</v>
      </c>
      <c r="V18" s="546" t="s">
        <v>1391</v>
      </c>
      <c r="W18" s="286"/>
      <c r="X18" s="286"/>
      <c r="Y18" s="286" t="s">
        <v>1392</v>
      </c>
      <c r="Z18" s="286"/>
      <c r="AA18" s="286"/>
      <c r="AB18" s="286"/>
    </row>
    <row r="19" spans="2:28" x14ac:dyDescent="0.25">
      <c r="B19" s="1012"/>
      <c r="C19" s="1024"/>
      <c r="D19" s="1027" t="s">
        <v>1040</v>
      </c>
      <c r="E19" s="1028"/>
      <c r="F19" s="547" t="s">
        <v>1393</v>
      </c>
      <c r="G19" s="548" t="s">
        <v>1394</v>
      </c>
      <c r="H19" s="549" t="s">
        <v>1395</v>
      </c>
      <c r="I19" s="550" t="s">
        <v>1396</v>
      </c>
      <c r="J19" s="551" t="e">
        <f t="shared" si="7"/>
        <v>#VALUE!</v>
      </c>
      <c r="K19" s="552" t="s">
        <v>1397</v>
      </c>
      <c r="L19" s="552" t="s">
        <v>1398</v>
      </c>
      <c r="M19" s="553" t="s">
        <v>1399</v>
      </c>
      <c r="N19" s="553" t="s">
        <v>1400</v>
      </c>
      <c r="O19" s="553" t="s">
        <v>1401</v>
      </c>
      <c r="P19" s="554" t="s">
        <v>1402</v>
      </c>
      <c r="Q19" s="552" t="s">
        <v>1403</v>
      </c>
      <c r="R19" s="552" t="s">
        <v>1404</v>
      </c>
      <c r="S19" s="552" t="s">
        <v>1405</v>
      </c>
      <c r="T19" s="552" t="s">
        <v>1406</v>
      </c>
      <c r="U19" s="555" t="s">
        <v>1407</v>
      </c>
      <c r="V19" s="556" t="s">
        <v>1408</v>
      </c>
      <c r="W19" s="286"/>
      <c r="X19" s="286"/>
      <c r="Y19" s="286"/>
      <c r="Z19" s="286" t="s">
        <v>1409</v>
      </c>
      <c r="AA19" s="286"/>
      <c r="AB19" s="286"/>
    </row>
    <row r="20" spans="2:28" x14ac:dyDescent="0.25">
      <c r="B20" s="1012"/>
      <c r="C20" s="1024"/>
      <c r="D20" s="1027" t="s">
        <v>1041</v>
      </c>
      <c r="E20" s="1028"/>
      <c r="F20" s="547" t="s">
        <v>1410</v>
      </c>
      <c r="G20" s="548" t="s">
        <v>1411</v>
      </c>
      <c r="H20" s="549" t="s">
        <v>1412</v>
      </c>
      <c r="I20" s="550" t="s">
        <v>1413</v>
      </c>
      <c r="J20" s="551" t="e">
        <f t="shared" si="7"/>
        <v>#VALUE!</v>
      </c>
      <c r="K20" s="552" t="s">
        <v>1414</v>
      </c>
      <c r="L20" s="552" t="s">
        <v>1415</v>
      </c>
      <c r="M20" s="553" t="s">
        <v>1416</v>
      </c>
      <c r="N20" s="553" t="s">
        <v>1417</v>
      </c>
      <c r="O20" s="553" t="s">
        <v>1418</v>
      </c>
      <c r="P20" s="554" t="s">
        <v>1419</v>
      </c>
      <c r="Q20" s="552" t="s">
        <v>1420</v>
      </c>
      <c r="R20" s="552" t="s">
        <v>1421</v>
      </c>
      <c r="S20" s="552" t="s">
        <v>1422</v>
      </c>
      <c r="T20" s="552" t="s">
        <v>1423</v>
      </c>
      <c r="U20" s="555" t="s">
        <v>1424</v>
      </c>
      <c r="V20" s="556" t="s">
        <v>1425</v>
      </c>
      <c r="W20" s="286"/>
      <c r="X20" s="286"/>
      <c r="Y20" s="286"/>
      <c r="Z20" s="286" t="s">
        <v>1426</v>
      </c>
      <c r="AA20" s="286"/>
      <c r="AB20" s="286"/>
    </row>
    <row r="21" spans="2:28" ht="15.75" thickBot="1" x14ac:dyDescent="0.3">
      <c r="B21" s="1012"/>
      <c r="C21" s="1024"/>
      <c r="D21" s="1027" t="s">
        <v>1042</v>
      </c>
      <c r="E21" s="1028"/>
      <c r="F21" s="557" t="s">
        <v>1427</v>
      </c>
      <c r="G21" s="558" t="s">
        <v>1428</v>
      </c>
      <c r="H21" s="559" t="s">
        <v>1429</v>
      </c>
      <c r="I21" s="560" t="s">
        <v>1430</v>
      </c>
      <c r="J21" s="551" t="e">
        <f t="shared" si="7"/>
        <v>#VALUE!</v>
      </c>
      <c r="K21" s="552" t="s">
        <v>1431</v>
      </c>
      <c r="L21" s="552" t="s">
        <v>1432</v>
      </c>
      <c r="M21" s="553" t="s">
        <v>1433</v>
      </c>
      <c r="N21" s="553" t="s">
        <v>1434</v>
      </c>
      <c r="O21" s="553" t="s">
        <v>1435</v>
      </c>
      <c r="P21" s="561" t="s">
        <v>1436</v>
      </c>
      <c r="Q21" s="562" t="s">
        <v>1437</v>
      </c>
      <c r="R21" s="562" t="s">
        <v>1438</v>
      </c>
      <c r="S21" s="562" t="s">
        <v>1439</v>
      </c>
      <c r="T21" s="562" t="s">
        <v>1440</v>
      </c>
      <c r="U21" s="563" t="s">
        <v>1441</v>
      </c>
      <c r="V21" s="564" t="s">
        <v>1442</v>
      </c>
      <c r="W21" s="286"/>
      <c r="X21" s="286"/>
      <c r="Y21" s="286"/>
      <c r="Z21" s="286" t="s">
        <v>1443</v>
      </c>
      <c r="AA21" s="286" t="s">
        <v>1444</v>
      </c>
      <c r="AB21" s="286" t="s">
        <v>1445</v>
      </c>
    </row>
    <row r="22" spans="2:28" x14ac:dyDescent="0.25">
      <c r="B22" s="1000" t="s">
        <v>1446</v>
      </c>
      <c r="C22" s="1003" t="s">
        <v>1447</v>
      </c>
      <c r="D22" s="1004"/>
      <c r="E22" s="1005"/>
      <c r="F22" s="565" t="s">
        <v>1448</v>
      </c>
      <c r="G22" s="566" t="s">
        <v>1449</v>
      </c>
      <c r="H22" s="567" t="s">
        <v>1450</v>
      </c>
      <c r="I22" s="568" t="s">
        <v>1451</v>
      </c>
      <c r="J22" s="505" t="e">
        <f t="shared" si="7"/>
        <v>#VALUE!</v>
      </c>
      <c r="K22" s="506" t="s">
        <v>1452</v>
      </c>
      <c r="L22" s="506" t="s">
        <v>1453</v>
      </c>
      <c r="M22" s="507" t="s">
        <v>1454</v>
      </c>
      <c r="N22" s="507" t="s">
        <v>1455</v>
      </c>
      <c r="O22" s="507" t="s">
        <v>1456</v>
      </c>
      <c r="P22" s="569" t="s">
        <v>1457</v>
      </c>
      <c r="Q22" s="570" t="s">
        <v>1458</v>
      </c>
      <c r="R22" s="570" t="s">
        <v>1459</v>
      </c>
      <c r="S22" s="570" t="s">
        <v>1460</v>
      </c>
      <c r="T22" s="570" t="s">
        <v>1461</v>
      </c>
      <c r="U22" s="571" t="s">
        <v>1462</v>
      </c>
      <c r="V22" s="572" t="s">
        <v>1463</v>
      </c>
      <c r="W22" s="286"/>
      <c r="X22" s="286" t="s">
        <v>1464</v>
      </c>
      <c r="Y22" s="286"/>
      <c r="Z22" s="286"/>
      <c r="AA22" s="286"/>
      <c r="AB22" s="286"/>
    </row>
    <row r="23" spans="2:28" x14ac:dyDescent="0.25">
      <c r="B23" s="1001"/>
      <c r="C23" s="1006" t="s">
        <v>122</v>
      </c>
      <c r="D23" s="1007"/>
      <c r="E23" s="1008"/>
      <c r="F23" s="481" t="s">
        <v>1465</v>
      </c>
      <c r="G23" s="482" t="s">
        <v>1466</v>
      </c>
      <c r="H23" s="483" t="s">
        <v>1467</v>
      </c>
      <c r="I23" s="484" t="s">
        <v>1468</v>
      </c>
      <c r="J23" s="531" t="e">
        <f t="shared" si="7"/>
        <v>#VALUE!</v>
      </c>
      <c r="K23" s="532" t="s">
        <v>1469</v>
      </c>
      <c r="L23" s="532" t="s">
        <v>1470</v>
      </c>
      <c r="M23" s="533" t="s">
        <v>1471</v>
      </c>
      <c r="N23" s="533" t="s">
        <v>1472</v>
      </c>
      <c r="O23" s="533" t="s">
        <v>1473</v>
      </c>
      <c r="P23" s="534" t="s">
        <v>1474</v>
      </c>
      <c r="Q23" s="532" t="s">
        <v>1475</v>
      </c>
      <c r="R23" s="532" t="s">
        <v>1476</v>
      </c>
      <c r="S23" s="532" t="s">
        <v>1477</v>
      </c>
      <c r="T23" s="532" t="s">
        <v>1478</v>
      </c>
      <c r="U23" s="535" t="s">
        <v>1479</v>
      </c>
      <c r="V23" s="536" t="s">
        <v>1480</v>
      </c>
      <c r="W23" s="286"/>
      <c r="X23" s="286"/>
      <c r="Y23" s="286" t="s">
        <v>1481</v>
      </c>
      <c r="Z23" s="286"/>
      <c r="AA23" s="286"/>
      <c r="AB23" s="286"/>
    </row>
    <row r="24" spans="2:28" ht="15.75" thickBot="1" x14ac:dyDescent="0.3">
      <c r="B24" s="1002"/>
      <c r="C24" s="1009" t="s">
        <v>124</v>
      </c>
      <c r="D24" s="1010"/>
      <c r="E24" s="1011"/>
      <c r="F24" s="491" t="s">
        <v>1482</v>
      </c>
      <c r="G24" s="492" t="s">
        <v>1483</v>
      </c>
      <c r="H24" s="493" t="s">
        <v>1484</v>
      </c>
      <c r="I24" s="494" t="s">
        <v>1485</v>
      </c>
      <c r="J24" s="573" t="e">
        <f t="shared" si="7"/>
        <v>#VALUE!</v>
      </c>
      <c r="K24" s="574" t="s">
        <v>1486</v>
      </c>
      <c r="L24" s="574" t="s">
        <v>1487</v>
      </c>
      <c r="M24" s="575" t="s">
        <v>1488</v>
      </c>
      <c r="N24" s="575" t="s">
        <v>1489</v>
      </c>
      <c r="O24" s="575" t="s">
        <v>1490</v>
      </c>
      <c r="P24" s="576" t="s">
        <v>1491</v>
      </c>
      <c r="Q24" s="574" t="s">
        <v>1492</v>
      </c>
      <c r="R24" s="574" t="s">
        <v>1493</v>
      </c>
      <c r="S24" s="574" t="s">
        <v>1494</v>
      </c>
      <c r="T24" s="574" t="s">
        <v>1495</v>
      </c>
      <c r="U24" s="577" t="s">
        <v>1496</v>
      </c>
      <c r="V24" s="578" t="s">
        <v>1497</v>
      </c>
      <c r="W24" s="286"/>
      <c r="X24" s="286"/>
      <c r="Y24" s="286" t="s">
        <v>1498</v>
      </c>
      <c r="Z24" s="286" t="s">
        <v>1499</v>
      </c>
      <c r="AA24" s="286"/>
      <c r="AB24" s="286"/>
    </row>
    <row r="25" spans="2:28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W25" s="286"/>
      <c r="X25" s="286"/>
      <c r="Y25" s="286"/>
    </row>
    <row r="26" spans="2:28" x14ac:dyDescent="0.25">
      <c r="W26" s="286"/>
      <c r="X26" s="286"/>
      <c r="Y26" s="286"/>
      <c r="Z26" s="286"/>
    </row>
    <row r="27" spans="2:28" x14ac:dyDescent="0.25">
      <c r="B27" s="579"/>
      <c r="W27" s="286"/>
      <c r="X27" s="286" t="s">
        <v>1500</v>
      </c>
      <c r="Y27" s="286"/>
      <c r="Z27" s="286"/>
    </row>
    <row r="28" spans="2:28" x14ac:dyDescent="0.25">
      <c r="W28" s="286" t="s">
        <v>21</v>
      </c>
      <c r="X28" s="286"/>
      <c r="Y28" s="286"/>
      <c r="Z28" s="286"/>
    </row>
  </sheetData>
  <mergeCells count="44">
    <mergeCell ref="P3:U3"/>
    <mergeCell ref="V3:V5"/>
    <mergeCell ref="J4:J5"/>
    <mergeCell ref="K4:K5"/>
    <mergeCell ref="L4:L5"/>
    <mergeCell ref="M4:M5"/>
    <mergeCell ref="N4:N5"/>
    <mergeCell ref="O4:O5"/>
    <mergeCell ref="P4:P5"/>
    <mergeCell ref="Q4:Q5"/>
    <mergeCell ref="J3:O3"/>
    <mergeCell ref="R4:S4"/>
    <mergeCell ref="T4:T5"/>
    <mergeCell ref="U4:U5"/>
    <mergeCell ref="B6:E6"/>
    <mergeCell ref="B7:B13"/>
    <mergeCell ref="C7:E7"/>
    <mergeCell ref="C8:E8"/>
    <mergeCell ref="C9:C13"/>
    <mergeCell ref="D9:E9"/>
    <mergeCell ref="D10:E10"/>
    <mergeCell ref="D11:E11"/>
    <mergeCell ref="D12:E12"/>
    <mergeCell ref="D13:E13"/>
    <mergeCell ref="B3:E5"/>
    <mergeCell ref="F3:F5"/>
    <mergeCell ref="G3:G5"/>
    <mergeCell ref="H3:H5"/>
    <mergeCell ref="I3:I5"/>
    <mergeCell ref="B22:B24"/>
    <mergeCell ref="C22:E22"/>
    <mergeCell ref="C23:E23"/>
    <mergeCell ref="C24:E24"/>
    <mergeCell ref="B14:B21"/>
    <mergeCell ref="C14:E14"/>
    <mergeCell ref="C15:C17"/>
    <mergeCell ref="D15:E15"/>
    <mergeCell ref="D16:E16"/>
    <mergeCell ref="D17:E17"/>
    <mergeCell ref="C18:C21"/>
    <mergeCell ref="D18:E18"/>
    <mergeCell ref="D19:E19"/>
    <mergeCell ref="D20:E20"/>
    <mergeCell ref="D21:E21"/>
  </mergeCells>
  <pageMargins left="0.7" right="0.7" top="0.75" bottom="0.75" header="0.3" footer="0.3"/>
  <pageSetup paperSize="9" scale="1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18"/>
  <sheetViews>
    <sheetView zoomScale="80" zoomScaleNormal="80" workbookViewId="0"/>
  </sheetViews>
  <sheetFormatPr defaultRowHeight="15" x14ac:dyDescent="0.25"/>
  <cols>
    <col min="2" max="2" width="20.7109375" customWidth="1"/>
    <col min="3" max="3" width="15" customWidth="1"/>
    <col min="4" max="4" width="16.7109375" customWidth="1"/>
    <col min="5" max="5" width="30.28515625" customWidth="1"/>
    <col min="6" max="7" width="12.7109375" customWidth="1"/>
    <col min="8" max="9" width="16.7109375" customWidth="1"/>
    <col min="10" max="21" width="12.7109375" customWidth="1"/>
    <col min="22" max="22" width="0" hidden="1" customWidth="1"/>
    <col min="23" max="23" width="12.7109375" customWidth="1"/>
    <col min="24" max="25" width="15.7109375" customWidth="1"/>
    <col min="26" max="26" width="0" hidden="1" customWidth="1"/>
    <col min="27" max="31" width="12.7109375" customWidth="1"/>
    <col min="32" max="32" width="16.7109375" customWidth="1"/>
  </cols>
  <sheetData>
    <row r="1" spans="2:38" ht="15.75" thickBot="1" x14ac:dyDescent="0.3">
      <c r="W1" s="104"/>
      <c r="X1" s="104"/>
      <c r="Y1" s="104"/>
      <c r="Z1" s="104"/>
      <c r="AA1" s="104"/>
      <c r="AB1" s="104"/>
      <c r="AC1" s="104"/>
      <c r="AD1" s="104"/>
      <c r="AE1" s="104"/>
      <c r="AF1" s="104"/>
    </row>
    <row r="2" spans="2:38" ht="18.75" x14ac:dyDescent="0.25">
      <c r="B2" s="1123" t="s">
        <v>423</v>
      </c>
      <c r="C2" s="1124"/>
      <c r="D2" s="1124"/>
      <c r="E2" s="1124"/>
      <c r="F2" s="1086" t="s">
        <v>1204</v>
      </c>
      <c r="G2" s="1106"/>
      <c r="H2" s="1109" t="s">
        <v>424</v>
      </c>
      <c r="I2" s="1111" t="s">
        <v>425</v>
      </c>
      <c r="J2" s="1086" t="s">
        <v>426</v>
      </c>
      <c r="K2" s="1087"/>
      <c r="L2" s="1087"/>
      <c r="M2" s="1087"/>
      <c r="N2" s="1087"/>
      <c r="O2" s="1087"/>
      <c r="P2" s="1087"/>
      <c r="Q2" s="1088"/>
      <c r="R2" s="1088"/>
      <c r="S2" s="1088"/>
      <c r="T2" s="105"/>
      <c r="U2" s="106"/>
      <c r="V2" s="1089" t="s">
        <v>427</v>
      </c>
      <c r="W2" s="1069" t="s">
        <v>428</v>
      </c>
      <c r="X2" s="1069"/>
      <c r="Y2" s="1069"/>
      <c r="Z2" s="1069"/>
      <c r="AA2" s="1069"/>
      <c r="AB2" s="1069"/>
      <c r="AC2" s="1069"/>
      <c r="AD2" s="1069"/>
      <c r="AE2" s="1070"/>
      <c r="AF2" s="1071" t="s">
        <v>429</v>
      </c>
      <c r="AG2" t="s">
        <v>1</v>
      </c>
    </row>
    <row r="3" spans="2:38" x14ac:dyDescent="0.25">
      <c r="B3" s="1125"/>
      <c r="C3" s="1126"/>
      <c r="D3" s="1126"/>
      <c r="E3" s="1126"/>
      <c r="F3" s="1107"/>
      <c r="G3" s="1108"/>
      <c r="H3" s="1110"/>
      <c r="I3" s="1112"/>
      <c r="J3" s="1074" t="s">
        <v>1501</v>
      </c>
      <c r="K3" s="1075" t="s">
        <v>430</v>
      </c>
      <c r="L3" s="1076" t="s">
        <v>113</v>
      </c>
      <c r="M3" s="1076"/>
      <c r="N3" s="1076" t="s">
        <v>431</v>
      </c>
      <c r="O3" s="1076"/>
      <c r="P3" s="1077" t="s">
        <v>12</v>
      </c>
      <c r="Q3" s="1078"/>
      <c r="R3" s="1077" t="s">
        <v>13</v>
      </c>
      <c r="S3" s="1078"/>
      <c r="T3" s="1077" t="s">
        <v>5</v>
      </c>
      <c r="U3" s="1081"/>
      <c r="V3" s="1090"/>
      <c r="W3" s="1083" t="s">
        <v>8</v>
      </c>
      <c r="X3" s="1103" t="s">
        <v>6</v>
      </c>
      <c r="Y3" s="1091" t="s">
        <v>432</v>
      </c>
      <c r="Z3" s="1092"/>
      <c r="AA3" s="1097" t="s">
        <v>433</v>
      </c>
      <c r="AB3" s="1098"/>
      <c r="AC3" s="1098"/>
      <c r="AD3" s="1098"/>
      <c r="AE3" s="1099"/>
      <c r="AF3" s="1072"/>
    </row>
    <row r="4" spans="2:38" ht="33.75" customHeight="1" x14ac:dyDescent="0.25">
      <c r="B4" s="1125"/>
      <c r="C4" s="1126"/>
      <c r="D4" s="1126"/>
      <c r="E4" s="1126"/>
      <c r="F4" s="1107"/>
      <c r="G4" s="1108"/>
      <c r="H4" s="1110"/>
      <c r="I4" s="1112"/>
      <c r="J4" s="1074"/>
      <c r="K4" s="1075"/>
      <c r="L4" s="1076"/>
      <c r="M4" s="1076"/>
      <c r="N4" s="1076"/>
      <c r="O4" s="1076"/>
      <c r="P4" s="1079"/>
      <c r="Q4" s="1080"/>
      <c r="R4" s="1079"/>
      <c r="S4" s="1080"/>
      <c r="T4" s="1079"/>
      <c r="U4" s="1082"/>
      <c r="V4" s="1090"/>
      <c r="W4" s="1084"/>
      <c r="X4" s="1104"/>
      <c r="Y4" s="1093"/>
      <c r="Z4" s="1094"/>
      <c r="AA4" s="1100"/>
      <c r="AB4" s="1101"/>
      <c r="AC4" s="1101"/>
      <c r="AD4" s="1101"/>
      <c r="AE4" s="1102"/>
      <c r="AF4" s="1072"/>
      <c r="AG4" t="s">
        <v>434</v>
      </c>
    </row>
    <row r="5" spans="2:38" ht="45" x14ac:dyDescent="0.25">
      <c r="B5" s="1125"/>
      <c r="C5" s="1126"/>
      <c r="D5" s="1126"/>
      <c r="E5" s="1126"/>
      <c r="F5" s="107" t="s">
        <v>435</v>
      </c>
      <c r="G5" s="108" t="s">
        <v>436</v>
      </c>
      <c r="H5" s="1110"/>
      <c r="I5" s="1112"/>
      <c r="J5" s="1074"/>
      <c r="K5" s="1075"/>
      <c r="L5" s="109" t="s">
        <v>437</v>
      </c>
      <c r="M5" s="110" t="s">
        <v>71</v>
      </c>
      <c r="N5" s="109" t="s">
        <v>437</v>
      </c>
      <c r="O5" s="110" t="s">
        <v>71</v>
      </c>
      <c r="P5" s="109" t="s">
        <v>437</v>
      </c>
      <c r="Q5" s="111" t="s">
        <v>71</v>
      </c>
      <c r="R5" s="109" t="s">
        <v>437</v>
      </c>
      <c r="S5" s="111" t="s">
        <v>71</v>
      </c>
      <c r="T5" s="112" t="s">
        <v>437</v>
      </c>
      <c r="U5" s="113" t="s">
        <v>71</v>
      </c>
      <c r="V5" s="1090"/>
      <c r="W5" s="1085"/>
      <c r="X5" s="1105"/>
      <c r="Y5" s="1095"/>
      <c r="Z5" s="1096"/>
      <c r="AA5" s="114" t="s">
        <v>1044</v>
      </c>
      <c r="AB5" s="114">
        <v>2015</v>
      </c>
      <c r="AC5" s="114">
        <v>2016</v>
      </c>
      <c r="AD5" s="115">
        <v>2017</v>
      </c>
      <c r="AE5" s="115">
        <v>2018</v>
      </c>
      <c r="AF5" s="1073"/>
      <c r="AG5" t="s">
        <v>117</v>
      </c>
    </row>
    <row r="6" spans="2:38" ht="15.75" thickBot="1" x14ac:dyDescent="0.3">
      <c r="B6" s="1127"/>
      <c r="C6" s="1128"/>
      <c r="D6" s="1128"/>
      <c r="E6" s="1128"/>
      <c r="F6" s="116" t="s">
        <v>438</v>
      </c>
      <c r="G6" s="117" t="s">
        <v>439</v>
      </c>
      <c r="H6" s="118">
        <v>2</v>
      </c>
      <c r="I6" s="119">
        <v>3</v>
      </c>
      <c r="J6" s="120" t="s">
        <v>440</v>
      </c>
      <c r="K6" s="121" t="s">
        <v>441</v>
      </c>
      <c r="L6" s="122" t="s">
        <v>442</v>
      </c>
      <c r="M6" s="123" t="s">
        <v>443</v>
      </c>
      <c r="N6" s="124" t="s">
        <v>444</v>
      </c>
      <c r="O6" s="121" t="s">
        <v>445</v>
      </c>
      <c r="P6" s="124" t="s">
        <v>446</v>
      </c>
      <c r="Q6" s="125" t="s">
        <v>447</v>
      </c>
      <c r="R6" s="124" t="s">
        <v>448</v>
      </c>
      <c r="S6" s="126" t="s">
        <v>449</v>
      </c>
      <c r="T6" s="127" t="s">
        <v>450</v>
      </c>
      <c r="U6" s="128" t="s">
        <v>451</v>
      </c>
      <c r="V6" s="129"/>
      <c r="W6" s="621">
        <v>10</v>
      </c>
      <c r="X6" s="622">
        <v>11</v>
      </c>
      <c r="Y6" s="621">
        <v>12</v>
      </c>
      <c r="Z6" s="623"/>
      <c r="AA6" s="624" t="s">
        <v>452</v>
      </c>
      <c r="AB6" s="624" t="s">
        <v>453</v>
      </c>
      <c r="AC6" s="624" t="s">
        <v>454</v>
      </c>
      <c r="AD6" s="625" t="s">
        <v>455</v>
      </c>
      <c r="AE6" s="625" t="s">
        <v>1205</v>
      </c>
      <c r="AF6" s="130">
        <v>14</v>
      </c>
    </row>
    <row r="7" spans="2:38" x14ac:dyDescent="0.25">
      <c r="B7" s="1113" t="s">
        <v>456</v>
      </c>
      <c r="C7" s="1003" t="s">
        <v>457</v>
      </c>
      <c r="D7" s="1004"/>
      <c r="E7" s="1117"/>
      <c r="F7" s="131" t="s">
        <v>458</v>
      </c>
      <c r="G7" s="132" t="e">
        <f t="shared" ref="G7:G18" si="0">F7/52</f>
        <v>#VALUE!</v>
      </c>
      <c r="H7" s="133" t="e">
        <f>W7-AF7</f>
        <v>#VALUE!</v>
      </c>
      <c r="I7" s="134" t="str">
        <f t="shared" ref="I7:I18" si="1">IFERROR(K7/G7,"")</f>
        <v/>
      </c>
      <c r="J7" s="131" t="e">
        <f>L7+N7+P7+R7+T7</f>
        <v>#VALUE!</v>
      </c>
      <c r="K7" s="135" t="e">
        <f t="shared" ref="K7:K18" si="2">M7+O7+S7+Q7+U7</f>
        <v>#VALUE!</v>
      </c>
      <c r="L7" s="136" t="s">
        <v>459</v>
      </c>
      <c r="M7" s="135" t="s">
        <v>460</v>
      </c>
      <c r="N7" s="136" t="s">
        <v>461</v>
      </c>
      <c r="O7" s="135" t="s">
        <v>462</v>
      </c>
      <c r="P7" s="136" t="s">
        <v>463</v>
      </c>
      <c r="Q7" s="135" t="s">
        <v>464</v>
      </c>
      <c r="R7" s="131" t="s">
        <v>465</v>
      </c>
      <c r="S7" s="135" t="s">
        <v>466</v>
      </c>
      <c r="T7" s="137" t="s">
        <v>467</v>
      </c>
      <c r="U7" s="138" t="s">
        <v>468</v>
      </c>
      <c r="V7" s="616" t="s">
        <v>469</v>
      </c>
      <c r="W7" s="626" t="s">
        <v>470</v>
      </c>
      <c r="X7" s="139" t="s">
        <v>471</v>
      </c>
      <c r="Y7" s="140" t="s">
        <v>472</v>
      </c>
      <c r="Z7" s="140" t="s">
        <v>473</v>
      </c>
      <c r="AA7" s="139" t="s">
        <v>1206</v>
      </c>
      <c r="AB7" s="139" t="s">
        <v>1218</v>
      </c>
      <c r="AC7" s="139" t="s">
        <v>1230</v>
      </c>
      <c r="AD7" s="139" t="s">
        <v>1242</v>
      </c>
      <c r="AE7" s="141" t="s">
        <v>1254</v>
      </c>
      <c r="AF7" s="620" t="s">
        <v>474</v>
      </c>
      <c r="AH7" t="s">
        <v>475</v>
      </c>
    </row>
    <row r="8" spans="2:38" x14ac:dyDescent="0.25">
      <c r="B8" s="1114"/>
      <c r="C8" s="1017" t="s">
        <v>122</v>
      </c>
      <c r="D8" s="1118"/>
      <c r="E8" s="142" t="s">
        <v>8</v>
      </c>
      <c r="F8" s="143" t="s">
        <v>476</v>
      </c>
      <c r="G8" s="144" t="e">
        <f t="shared" si="0"/>
        <v>#VALUE!</v>
      </c>
      <c r="H8" s="145" t="e">
        <f t="shared" ref="H8:H18" si="3">W8-AF8</f>
        <v>#VALUE!</v>
      </c>
      <c r="I8" s="146" t="str">
        <f t="shared" si="1"/>
        <v/>
      </c>
      <c r="J8" s="143" t="e">
        <f>L8+N8+P8+R8+T8</f>
        <v>#VALUE!</v>
      </c>
      <c r="K8" s="147" t="e">
        <f t="shared" si="2"/>
        <v>#VALUE!</v>
      </c>
      <c r="L8" s="148" t="s">
        <v>477</v>
      </c>
      <c r="M8" s="147" t="s">
        <v>478</v>
      </c>
      <c r="N8" s="148" t="s">
        <v>479</v>
      </c>
      <c r="O8" s="147" t="s">
        <v>480</v>
      </c>
      <c r="P8" s="148" t="s">
        <v>481</v>
      </c>
      <c r="Q8" s="147" t="s">
        <v>482</v>
      </c>
      <c r="R8" s="143" t="s">
        <v>483</v>
      </c>
      <c r="S8" s="147" t="s">
        <v>484</v>
      </c>
      <c r="T8" s="149" t="s">
        <v>485</v>
      </c>
      <c r="U8" s="150" t="s">
        <v>486</v>
      </c>
      <c r="V8" s="617" t="s">
        <v>487</v>
      </c>
      <c r="W8" s="627" t="s">
        <v>488</v>
      </c>
      <c r="X8" s="151" t="s">
        <v>489</v>
      </c>
      <c r="Y8" s="152" t="s">
        <v>490</v>
      </c>
      <c r="Z8" s="152" t="s">
        <v>491</v>
      </c>
      <c r="AA8" s="458" t="s">
        <v>1207</v>
      </c>
      <c r="AB8" s="151" t="s">
        <v>1219</v>
      </c>
      <c r="AC8" s="151" t="s">
        <v>1231</v>
      </c>
      <c r="AD8" s="151" t="s">
        <v>1243</v>
      </c>
      <c r="AE8" s="153" t="s">
        <v>1255</v>
      </c>
      <c r="AF8" s="150" t="s">
        <v>492</v>
      </c>
      <c r="AI8" t="s">
        <v>493</v>
      </c>
    </row>
    <row r="9" spans="2:38" x14ac:dyDescent="0.25">
      <c r="B9" s="1114"/>
      <c r="C9" s="1017" t="s">
        <v>124</v>
      </c>
      <c r="D9" s="1118"/>
      <c r="E9" s="154" t="s">
        <v>125</v>
      </c>
      <c r="F9" s="143" t="s">
        <v>494</v>
      </c>
      <c r="G9" s="155" t="e">
        <f t="shared" si="0"/>
        <v>#VALUE!</v>
      </c>
      <c r="H9" s="145" t="e">
        <f t="shared" si="3"/>
        <v>#VALUE!</v>
      </c>
      <c r="I9" s="156" t="str">
        <f t="shared" si="1"/>
        <v/>
      </c>
      <c r="J9" s="143" t="e">
        <f>L9+N9+P9+R9+T9</f>
        <v>#VALUE!</v>
      </c>
      <c r="K9" s="147" t="e">
        <f t="shared" si="2"/>
        <v>#VALUE!</v>
      </c>
      <c r="L9" s="148" t="s">
        <v>495</v>
      </c>
      <c r="M9" s="147" t="s">
        <v>496</v>
      </c>
      <c r="N9" s="148" t="s">
        <v>497</v>
      </c>
      <c r="O9" s="147" t="s">
        <v>498</v>
      </c>
      <c r="P9" s="148" t="s">
        <v>499</v>
      </c>
      <c r="Q9" s="147" t="s">
        <v>500</v>
      </c>
      <c r="R9" s="143" t="s">
        <v>501</v>
      </c>
      <c r="S9" s="147" t="s">
        <v>502</v>
      </c>
      <c r="T9" s="149" t="s">
        <v>503</v>
      </c>
      <c r="U9" s="150" t="s">
        <v>504</v>
      </c>
      <c r="V9" s="617" t="s">
        <v>505</v>
      </c>
      <c r="W9" s="627" t="s">
        <v>506</v>
      </c>
      <c r="X9" s="151" t="s">
        <v>507</v>
      </c>
      <c r="Y9" s="152" t="s">
        <v>508</v>
      </c>
      <c r="Z9" s="152" t="s">
        <v>509</v>
      </c>
      <c r="AA9" s="151" t="s">
        <v>1208</v>
      </c>
      <c r="AB9" s="151" t="s">
        <v>1220</v>
      </c>
      <c r="AC9" s="151" t="s">
        <v>1232</v>
      </c>
      <c r="AD9" s="151" t="s">
        <v>1244</v>
      </c>
      <c r="AE9" s="153" t="s">
        <v>1256</v>
      </c>
      <c r="AF9" s="150" t="s">
        <v>510</v>
      </c>
      <c r="AI9" t="s">
        <v>511</v>
      </c>
    </row>
    <row r="10" spans="2:38" x14ac:dyDescent="0.25">
      <c r="B10" s="1114"/>
      <c r="C10" s="1017"/>
      <c r="D10" s="1118"/>
      <c r="E10" s="157" t="s">
        <v>512</v>
      </c>
      <c r="F10" s="158" t="s">
        <v>513</v>
      </c>
      <c r="G10" s="155" t="e">
        <f t="shared" si="0"/>
        <v>#VALUE!</v>
      </c>
      <c r="H10" s="159" t="e">
        <f t="shared" si="3"/>
        <v>#VALUE!</v>
      </c>
      <c r="I10" s="156" t="str">
        <f t="shared" si="1"/>
        <v/>
      </c>
      <c r="J10" s="158" t="e">
        <f>L10+N10+P10+R10+T10</f>
        <v>#VALUE!</v>
      </c>
      <c r="K10" s="160" t="e">
        <f t="shared" si="2"/>
        <v>#VALUE!</v>
      </c>
      <c r="L10" s="161" t="s">
        <v>514</v>
      </c>
      <c r="M10" s="160" t="s">
        <v>515</v>
      </c>
      <c r="N10" s="161" t="s">
        <v>516</v>
      </c>
      <c r="O10" s="160" t="s">
        <v>517</v>
      </c>
      <c r="P10" s="161" t="s">
        <v>518</v>
      </c>
      <c r="Q10" s="160" t="s">
        <v>519</v>
      </c>
      <c r="R10" s="158" t="s">
        <v>520</v>
      </c>
      <c r="S10" s="160" t="s">
        <v>521</v>
      </c>
      <c r="T10" s="162" t="s">
        <v>522</v>
      </c>
      <c r="U10" s="163" t="s">
        <v>523</v>
      </c>
      <c r="V10" s="618" t="s">
        <v>524</v>
      </c>
      <c r="W10" s="628" t="s">
        <v>525</v>
      </c>
      <c r="X10" s="164" t="s">
        <v>526</v>
      </c>
      <c r="Y10" s="165" t="s">
        <v>527</v>
      </c>
      <c r="Z10" s="165" t="s">
        <v>528</v>
      </c>
      <c r="AA10" s="164" t="s">
        <v>1209</v>
      </c>
      <c r="AB10" s="164" t="s">
        <v>1221</v>
      </c>
      <c r="AC10" s="164" t="s">
        <v>1233</v>
      </c>
      <c r="AD10" s="164" t="s">
        <v>1245</v>
      </c>
      <c r="AE10" s="166" t="s">
        <v>1257</v>
      </c>
      <c r="AF10" s="163" t="s">
        <v>529</v>
      </c>
      <c r="AJ10" t="s">
        <v>530</v>
      </c>
    </row>
    <row r="11" spans="2:38" x14ac:dyDescent="0.25">
      <c r="B11" s="1115"/>
      <c r="C11" s="1119"/>
      <c r="D11" s="1120"/>
      <c r="E11" s="167" t="s">
        <v>531</v>
      </c>
      <c r="F11" s="168" t="s">
        <v>532</v>
      </c>
      <c r="G11" s="169" t="e">
        <f t="shared" si="0"/>
        <v>#VALUE!</v>
      </c>
      <c r="H11" s="170" t="e">
        <f t="shared" si="3"/>
        <v>#VALUE!</v>
      </c>
      <c r="I11" s="171" t="str">
        <f t="shared" si="1"/>
        <v/>
      </c>
      <c r="J11" s="168" t="e">
        <f t="shared" ref="J11:J18" si="4">L11+N11+P11+R11+T11</f>
        <v>#VALUE!</v>
      </c>
      <c r="K11" s="172" t="e">
        <f t="shared" si="2"/>
        <v>#VALUE!</v>
      </c>
      <c r="L11" s="173" t="s">
        <v>533</v>
      </c>
      <c r="M11" s="172" t="s">
        <v>534</v>
      </c>
      <c r="N11" s="173" t="s">
        <v>535</v>
      </c>
      <c r="O11" s="172" t="s">
        <v>536</v>
      </c>
      <c r="P11" s="173" t="s">
        <v>537</v>
      </c>
      <c r="Q11" s="172" t="s">
        <v>538</v>
      </c>
      <c r="R11" s="168" t="s">
        <v>539</v>
      </c>
      <c r="S11" s="172" t="s">
        <v>540</v>
      </c>
      <c r="T11" s="174" t="s">
        <v>541</v>
      </c>
      <c r="U11" s="175" t="s">
        <v>542</v>
      </c>
      <c r="V11" s="619" t="s">
        <v>543</v>
      </c>
      <c r="W11" s="628" t="s">
        <v>544</v>
      </c>
      <c r="X11" s="164" t="s">
        <v>545</v>
      </c>
      <c r="Y11" s="165" t="s">
        <v>546</v>
      </c>
      <c r="Z11" s="165" t="s">
        <v>547</v>
      </c>
      <c r="AA11" s="164" t="s">
        <v>1210</v>
      </c>
      <c r="AB11" s="164" t="s">
        <v>1222</v>
      </c>
      <c r="AC11" s="164" t="s">
        <v>1234</v>
      </c>
      <c r="AD11" s="164" t="s">
        <v>1246</v>
      </c>
      <c r="AE11" s="166" t="s">
        <v>1258</v>
      </c>
      <c r="AF11" s="163" t="s">
        <v>548</v>
      </c>
      <c r="AJ11" t="s">
        <v>549</v>
      </c>
    </row>
    <row r="12" spans="2:38" ht="15.75" thickBot="1" x14ac:dyDescent="0.3">
      <c r="B12" s="1116"/>
      <c r="C12" s="1121"/>
      <c r="D12" s="1122"/>
      <c r="E12" s="179" t="s">
        <v>550</v>
      </c>
      <c r="F12" s="168" t="s">
        <v>551</v>
      </c>
      <c r="G12" s="180" t="e">
        <f t="shared" si="0"/>
        <v>#VALUE!</v>
      </c>
      <c r="H12" s="181" t="e">
        <f t="shared" si="3"/>
        <v>#VALUE!</v>
      </c>
      <c r="I12" s="182" t="str">
        <f t="shared" si="1"/>
        <v/>
      </c>
      <c r="J12" s="168" t="e">
        <f t="shared" si="4"/>
        <v>#VALUE!</v>
      </c>
      <c r="K12" s="172" t="e">
        <f t="shared" si="2"/>
        <v>#VALUE!</v>
      </c>
      <c r="L12" s="173" t="s">
        <v>552</v>
      </c>
      <c r="M12" s="172" t="s">
        <v>553</v>
      </c>
      <c r="N12" s="173" t="s">
        <v>554</v>
      </c>
      <c r="O12" s="172" t="s">
        <v>555</v>
      </c>
      <c r="P12" s="173" t="s">
        <v>556</v>
      </c>
      <c r="Q12" s="172" t="s">
        <v>557</v>
      </c>
      <c r="R12" s="168" t="s">
        <v>558</v>
      </c>
      <c r="S12" s="172" t="s">
        <v>559</v>
      </c>
      <c r="T12" s="174" t="s">
        <v>560</v>
      </c>
      <c r="U12" s="175" t="s">
        <v>561</v>
      </c>
      <c r="V12" s="619" t="s">
        <v>562</v>
      </c>
      <c r="W12" s="632" t="s">
        <v>563</v>
      </c>
      <c r="X12" s="176" t="s">
        <v>564</v>
      </c>
      <c r="Y12" s="177" t="s">
        <v>565</v>
      </c>
      <c r="Z12" s="177" t="s">
        <v>566</v>
      </c>
      <c r="AA12" s="176" t="s">
        <v>1211</v>
      </c>
      <c r="AB12" s="176" t="s">
        <v>1223</v>
      </c>
      <c r="AC12" s="176" t="s">
        <v>1235</v>
      </c>
      <c r="AD12" s="176" t="s">
        <v>1247</v>
      </c>
      <c r="AE12" s="178" t="s">
        <v>1259</v>
      </c>
      <c r="AF12" s="198" t="s">
        <v>567</v>
      </c>
      <c r="AJ12" t="s">
        <v>568</v>
      </c>
      <c r="AK12" t="s">
        <v>569</v>
      </c>
      <c r="AL12" t="s">
        <v>570</v>
      </c>
    </row>
    <row r="13" spans="2:38" x14ac:dyDescent="0.25">
      <c r="B13" s="1113" t="s">
        <v>571</v>
      </c>
      <c r="C13" s="1003" t="s">
        <v>457</v>
      </c>
      <c r="D13" s="1004"/>
      <c r="E13" s="1117"/>
      <c r="F13" s="183" t="s">
        <v>572</v>
      </c>
      <c r="G13" s="132" t="e">
        <f t="shared" si="0"/>
        <v>#VALUE!</v>
      </c>
      <c r="H13" s="184" t="e">
        <f t="shared" si="3"/>
        <v>#VALUE!</v>
      </c>
      <c r="I13" s="185" t="str">
        <f t="shared" si="1"/>
        <v/>
      </c>
      <c r="J13" s="131" t="e">
        <f t="shared" si="4"/>
        <v>#VALUE!</v>
      </c>
      <c r="K13" s="135" t="e">
        <f t="shared" si="2"/>
        <v>#VALUE!</v>
      </c>
      <c r="L13" s="136" t="s">
        <v>573</v>
      </c>
      <c r="M13" s="135" t="s">
        <v>574</v>
      </c>
      <c r="N13" s="136" t="s">
        <v>575</v>
      </c>
      <c r="O13" s="135" t="s">
        <v>576</v>
      </c>
      <c r="P13" s="136" t="s">
        <v>577</v>
      </c>
      <c r="Q13" s="135" t="s">
        <v>578</v>
      </c>
      <c r="R13" s="131" t="s">
        <v>579</v>
      </c>
      <c r="S13" s="135" t="s">
        <v>580</v>
      </c>
      <c r="T13" s="137" t="s">
        <v>581</v>
      </c>
      <c r="U13" s="138" t="s">
        <v>582</v>
      </c>
      <c r="V13" s="616" t="s">
        <v>583</v>
      </c>
      <c r="W13" s="626" t="s">
        <v>584</v>
      </c>
      <c r="X13" s="139" t="s">
        <v>585</v>
      </c>
      <c r="Y13" s="140" t="s">
        <v>586</v>
      </c>
      <c r="Z13" s="140" t="s">
        <v>587</v>
      </c>
      <c r="AA13" s="139" t="s">
        <v>1212</v>
      </c>
      <c r="AB13" s="139" t="s">
        <v>1224</v>
      </c>
      <c r="AC13" s="139" t="s">
        <v>1236</v>
      </c>
      <c r="AD13" s="139" t="s">
        <v>1248</v>
      </c>
      <c r="AE13" s="141" t="s">
        <v>1260</v>
      </c>
      <c r="AF13" s="631" t="s">
        <v>588</v>
      </c>
      <c r="AH13" t="s">
        <v>589</v>
      </c>
    </row>
    <row r="14" spans="2:38" x14ac:dyDescent="0.25">
      <c r="B14" s="1114"/>
      <c r="C14" s="1017" t="s">
        <v>122</v>
      </c>
      <c r="D14" s="1118"/>
      <c r="E14" s="142" t="s">
        <v>8</v>
      </c>
      <c r="F14" s="186" t="s">
        <v>590</v>
      </c>
      <c r="G14" s="144" t="e">
        <f t="shared" si="0"/>
        <v>#VALUE!</v>
      </c>
      <c r="H14" s="187" t="e">
        <f t="shared" si="3"/>
        <v>#VALUE!</v>
      </c>
      <c r="I14" s="146" t="str">
        <f t="shared" si="1"/>
        <v/>
      </c>
      <c r="J14" s="143" t="e">
        <f t="shared" si="4"/>
        <v>#VALUE!</v>
      </c>
      <c r="K14" s="147" t="e">
        <f t="shared" si="2"/>
        <v>#VALUE!</v>
      </c>
      <c r="L14" s="148" t="s">
        <v>591</v>
      </c>
      <c r="M14" s="147" t="s">
        <v>592</v>
      </c>
      <c r="N14" s="148" t="s">
        <v>593</v>
      </c>
      <c r="O14" s="147" t="s">
        <v>594</v>
      </c>
      <c r="P14" s="148" t="s">
        <v>595</v>
      </c>
      <c r="Q14" s="147" t="s">
        <v>596</v>
      </c>
      <c r="R14" s="143" t="s">
        <v>597</v>
      </c>
      <c r="S14" s="147" t="s">
        <v>598</v>
      </c>
      <c r="T14" s="149" t="s">
        <v>599</v>
      </c>
      <c r="U14" s="150" t="s">
        <v>600</v>
      </c>
      <c r="V14" s="617" t="s">
        <v>601</v>
      </c>
      <c r="W14" s="627" t="s">
        <v>602</v>
      </c>
      <c r="X14" s="151" t="s">
        <v>603</v>
      </c>
      <c r="Y14" s="152" t="s">
        <v>604</v>
      </c>
      <c r="Z14" s="152" t="s">
        <v>605</v>
      </c>
      <c r="AA14" s="151" t="s">
        <v>1213</v>
      </c>
      <c r="AB14" s="151" t="s">
        <v>1225</v>
      </c>
      <c r="AC14" s="151" t="s">
        <v>1237</v>
      </c>
      <c r="AD14" s="151" t="s">
        <v>1249</v>
      </c>
      <c r="AE14" s="153" t="s">
        <v>1261</v>
      </c>
      <c r="AF14" s="150" t="s">
        <v>606</v>
      </c>
      <c r="AI14" t="s">
        <v>607</v>
      </c>
    </row>
    <row r="15" spans="2:38" x14ac:dyDescent="0.25">
      <c r="B15" s="1114"/>
      <c r="C15" s="1017" t="s">
        <v>124</v>
      </c>
      <c r="D15" s="1118"/>
      <c r="E15" s="154" t="s">
        <v>125</v>
      </c>
      <c r="F15" s="188" t="s">
        <v>608</v>
      </c>
      <c r="G15" s="155" t="e">
        <f t="shared" si="0"/>
        <v>#VALUE!</v>
      </c>
      <c r="H15" s="187" t="e">
        <f t="shared" si="3"/>
        <v>#VALUE!</v>
      </c>
      <c r="I15" s="156" t="str">
        <f t="shared" si="1"/>
        <v/>
      </c>
      <c r="J15" s="143" t="e">
        <f t="shared" si="4"/>
        <v>#VALUE!</v>
      </c>
      <c r="K15" s="147" t="e">
        <f t="shared" si="2"/>
        <v>#VALUE!</v>
      </c>
      <c r="L15" s="148" t="s">
        <v>609</v>
      </c>
      <c r="M15" s="147" t="s">
        <v>610</v>
      </c>
      <c r="N15" s="148" t="s">
        <v>611</v>
      </c>
      <c r="O15" s="147" t="s">
        <v>612</v>
      </c>
      <c r="P15" s="148" t="s">
        <v>613</v>
      </c>
      <c r="Q15" s="147" t="s">
        <v>614</v>
      </c>
      <c r="R15" s="143" t="s">
        <v>615</v>
      </c>
      <c r="S15" s="147" t="s">
        <v>616</v>
      </c>
      <c r="T15" s="149" t="s">
        <v>617</v>
      </c>
      <c r="U15" s="150" t="s">
        <v>618</v>
      </c>
      <c r="V15" s="617" t="s">
        <v>619</v>
      </c>
      <c r="W15" s="627" t="s">
        <v>620</v>
      </c>
      <c r="X15" s="151" t="s">
        <v>621</v>
      </c>
      <c r="Y15" s="152" t="s">
        <v>622</v>
      </c>
      <c r="Z15" s="152" t="s">
        <v>623</v>
      </c>
      <c r="AA15" s="151" t="s">
        <v>1214</v>
      </c>
      <c r="AB15" s="151" t="s">
        <v>1226</v>
      </c>
      <c r="AC15" s="151" t="s">
        <v>1238</v>
      </c>
      <c r="AD15" s="151" t="s">
        <v>1250</v>
      </c>
      <c r="AE15" s="153" t="s">
        <v>1262</v>
      </c>
      <c r="AF15" s="150" t="s">
        <v>624</v>
      </c>
      <c r="AI15" t="s">
        <v>625</v>
      </c>
    </row>
    <row r="16" spans="2:38" x14ac:dyDescent="0.25">
      <c r="B16" s="1114"/>
      <c r="C16" s="1017"/>
      <c r="D16" s="1118"/>
      <c r="E16" s="157" t="s">
        <v>512</v>
      </c>
      <c r="F16" s="188" t="s">
        <v>626</v>
      </c>
      <c r="G16" s="155" t="e">
        <f t="shared" si="0"/>
        <v>#VALUE!</v>
      </c>
      <c r="H16" s="189" t="e">
        <f t="shared" si="3"/>
        <v>#VALUE!</v>
      </c>
      <c r="I16" s="156" t="str">
        <f t="shared" si="1"/>
        <v/>
      </c>
      <c r="J16" s="158" t="e">
        <f t="shared" si="4"/>
        <v>#VALUE!</v>
      </c>
      <c r="K16" s="160" t="e">
        <f t="shared" si="2"/>
        <v>#VALUE!</v>
      </c>
      <c r="L16" s="161" t="s">
        <v>627</v>
      </c>
      <c r="M16" s="160" t="s">
        <v>628</v>
      </c>
      <c r="N16" s="161" t="s">
        <v>629</v>
      </c>
      <c r="O16" s="160" t="s">
        <v>630</v>
      </c>
      <c r="P16" s="161" t="s">
        <v>631</v>
      </c>
      <c r="Q16" s="160" t="s">
        <v>632</v>
      </c>
      <c r="R16" s="158" t="s">
        <v>633</v>
      </c>
      <c r="S16" s="160" t="s">
        <v>634</v>
      </c>
      <c r="T16" s="162" t="s">
        <v>635</v>
      </c>
      <c r="U16" s="163" t="s">
        <v>636</v>
      </c>
      <c r="V16" s="618" t="s">
        <v>637</v>
      </c>
      <c r="W16" s="628" t="s">
        <v>638</v>
      </c>
      <c r="X16" s="164" t="s">
        <v>639</v>
      </c>
      <c r="Y16" s="165" t="s">
        <v>640</v>
      </c>
      <c r="Z16" s="165" t="s">
        <v>641</v>
      </c>
      <c r="AA16" s="164" t="s">
        <v>1215</v>
      </c>
      <c r="AB16" s="164" t="s">
        <v>1227</v>
      </c>
      <c r="AC16" s="164" t="s">
        <v>1239</v>
      </c>
      <c r="AD16" s="164" t="s">
        <v>1251</v>
      </c>
      <c r="AE16" s="166" t="s">
        <v>1263</v>
      </c>
      <c r="AF16" s="163" t="s">
        <v>642</v>
      </c>
      <c r="AJ16" t="s">
        <v>643</v>
      </c>
    </row>
    <row r="17" spans="2:39" x14ac:dyDescent="0.25">
      <c r="B17" s="1115"/>
      <c r="C17" s="1119"/>
      <c r="D17" s="1120"/>
      <c r="E17" s="167" t="s">
        <v>531</v>
      </c>
      <c r="F17" s="190" t="s">
        <v>644</v>
      </c>
      <c r="G17" s="169" t="e">
        <f t="shared" si="0"/>
        <v>#VALUE!</v>
      </c>
      <c r="H17" s="191" t="e">
        <f t="shared" si="3"/>
        <v>#VALUE!</v>
      </c>
      <c r="I17" s="171" t="str">
        <f t="shared" si="1"/>
        <v/>
      </c>
      <c r="J17" s="168" t="e">
        <f t="shared" si="4"/>
        <v>#VALUE!</v>
      </c>
      <c r="K17" s="172" t="e">
        <f t="shared" si="2"/>
        <v>#VALUE!</v>
      </c>
      <c r="L17" s="173" t="s">
        <v>645</v>
      </c>
      <c r="M17" s="172" t="s">
        <v>646</v>
      </c>
      <c r="N17" s="173" t="s">
        <v>647</v>
      </c>
      <c r="O17" s="172" t="s">
        <v>648</v>
      </c>
      <c r="P17" s="173" t="s">
        <v>649</v>
      </c>
      <c r="Q17" s="172" t="s">
        <v>650</v>
      </c>
      <c r="R17" s="168" t="s">
        <v>651</v>
      </c>
      <c r="S17" s="172" t="s">
        <v>652</v>
      </c>
      <c r="T17" s="174" t="s">
        <v>653</v>
      </c>
      <c r="U17" s="175" t="s">
        <v>654</v>
      </c>
      <c r="V17" s="619" t="s">
        <v>655</v>
      </c>
      <c r="W17" s="628" t="s">
        <v>656</v>
      </c>
      <c r="X17" s="164" t="s">
        <v>657</v>
      </c>
      <c r="Y17" s="165" t="s">
        <v>658</v>
      </c>
      <c r="Z17" s="165" t="s">
        <v>659</v>
      </c>
      <c r="AA17" s="164" t="s">
        <v>1216</v>
      </c>
      <c r="AB17" s="164" t="s">
        <v>1228</v>
      </c>
      <c r="AC17" s="164" t="s">
        <v>1240</v>
      </c>
      <c r="AD17" s="164" t="s">
        <v>1252</v>
      </c>
      <c r="AE17" s="166" t="s">
        <v>1264</v>
      </c>
      <c r="AF17" s="163" t="s">
        <v>660</v>
      </c>
      <c r="AJ17" t="s">
        <v>661</v>
      </c>
    </row>
    <row r="18" spans="2:39" ht="15.75" thickBot="1" x14ac:dyDescent="0.3">
      <c r="B18" s="1116"/>
      <c r="C18" s="1121"/>
      <c r="D18" s="1122"/>
      <c r="E18" s="179" t="s">
        <v>550</v>
      </c>
      <c r="F18" s="192" t="s">
        <v>662</v>
      </c>
      <c r="G18" s="180" t="e">
        <f t="shared" si="0"/>
        <v>#VALUE!</v>
      </c>
      <c r="H18" s="193" t="e">
        <f t="shared" si="3"/>
        <v>#VALUE!</v>
      </c>
      <c r="I18" s="182" t="str">
        <f t="shared" si="1"/>
        <v/>
      </c>
      <c r="J18" s="194" t="e">
        <f t="shared" si="4"/>
        <v>#VALUE!</v>
      </c>
      <c r="K18" s="195" t="e">
        <f t="shared" si="2"/>
        <v>#VALUE!</v>
      </c>
      <c r="L18" s="196" t="s">
        <v>663</v>
      </c>
      <c r="M18" s="195" t="s">
        <v>664</v>
      </c>
      <c r="N18" s="196" t="s">
        <v>665</v>
      </c>
      <c r="O18" s="195" t="s">
        <v>666</v>
      </c>
      <c r="P18" s="196" t="s">
        <v>667</v>
      </c>
      <c r="Q18" s="195" t="s">
        <v>668</v>
      </c>
      <c r="R18" s="194" t="s">
        <v>669</v>
      </c>
      <c r="S18" s="195" t="s">
        <v>670</v>
      </c>
      <c r="T18" s="197" t="s">
        <v>671</v>
      </c>
      <c r="U18" s="198" t="s">
        <v>672</v>
      </c>
      <c r="V18" s="630" t="s">
        <v>673</v>
      </c>
      <c r="W18" s="629" t="s">
        <v>674</v>
      </c>
      <c r="X18" s="199" t="s">
        <v>675</v>
      </c>
      <c r="Y18" s="200" t="s">
        <v>676</v>
      </c>
      <c r="Z18" s="200" t="s">
        <v>677</v>
      </c>
      <c r="AA18" s="199" t="s">
        <v>1217</v>
      </c>
      <c r="AB18" s="199" t="s">
        <v>1229</v>
      </c>
      <c r="AC18" s="199" t="s">
        <v>1241</v>
      </c>
      <c r="AD18" s="199" t="s">
        <v>1253</v>
      </c>
      <c r="AE18" s="201" t="s">
        <v>1265</v>
      </c>
      <c r="AF18" s="198" t="s">
        <v>678</v>
      </c>
      <c r="AJ18" t="s">
        <v>679</v>
      </c>
      <c r="AK18" t="s">
        <v>680</v>
      </c>
      <c r="AL18" t="s">
        <v>681</v>
      </c>
      <c r="AM18" t="s">
        <v>21</v>
      </c>
    </row>
  </sheetData>
  <mergeCells count="27">
    <mergeCell ref="F2:G4"/>
    <mergeCell ref="H2:H5"/>
    <mergeCell ref="I2:I5"/>
    <mergeCell ref="B13:B18"/>
    <mergeCell ref="C13:E13"/>
    <mergeCell ref="C14:D14"/>
    <mergeCell ref="C15:D18"/>
    <mergeCell ref="B7:B12"/>
    <mergeCell ref="C7:E7"/>
    <mergeCell ref="C8:D8"/>
    <mergeCell ref="C9:D12"/>
    <mergeCell ref="B2:E6"/>
    <mergeCell ref="W2:AE2"/>
    <mergeCell ref="AF2:AF5"/>
    <mergeCell ref="J3:J5"/>
    <mergeCell ref="K3:K5"/>
    <mergeCell ref="L3:M4"/>
    <mergeCell ref="N3:O4"/>
    <mergeCell ref="P3:Q4"/>
    <mergeCell ref="R3:S4"/>
    <mergeCell ref="T3:U4"/>
    <mergeCell ref="W3:W5"/>
    <mergeCell ref="J2:S2"/>
    <mergeCell ref="V2:V5"/>
    <mergeCell ref="Y3:Z5"/>
    <mergeCell ref="AA3:AE4"/>
    <mergeCell ref="X3:X5"/>
  </mergeCells>
  <pageMargins left="0.25" right="0.25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60"/>
  <sheetViews>
    <sheetView zoomScale="85" zoomScaleNormal="85" workbookViewId="0"/>
  </sheetViews>
  <sheetFormatPr defaultRowHeight="15" outlineLevelRow="1" x14ac:dyDescent="0.25"/>
  <cols>
    <col min="2" max="2" width="25.42578125" customWidth="1"/>
    <col min="3" max="5" width="13.7109375" customWidth="1"/>
    <col min="6" max="6" width="15.85546875" customWidth="1"/>
    <col min="7" max="14" width="13.7109375" customWidth="1"/>
    <col min="15" max="15" width="16" customWidth="1"/>
    <col min="16" max="17" width="13.7109375" customWidth="1"/>
    <col min="18" max="19" width="13.85546875" customWidth="1"/>
    <col min="20" max="22" width="13.7109375" customWidth="1"/>
    <col min="25" max="26" width="13.7109375" customWidth="1"/>
    <col min="27" max="28" width="9.140625" customWidth="1"/>
  </cols>
  <sheetData>
    <row r="3" spans="2:21" ht="15.75" x14ac:dyDescent="0.25">
      <c r="Q3" s="202" t="s">
        <v>682</v>
      </c>
    </row>
    <row r="4" spans="2:21" ht="15.75" thickBot="1" x14ac:dyDescent="0.3">
      <c r="B4" s="261" t="s">
        <v>683</v>
      </c>
      <c r="C4" s="203"/>
      <c r="D4" s="203"/>
      <c r="E4" s="203"/>
      <c r="F4" s="203"/>
      <c r="G4" s="203"/>
      <c r="Q4" s="204" t="s">
        <v>684</v>
      </c>
    </row>
    <row r="5" spans="2:21" x14ac:dyDescent="0.25">
      <c r="B5" s="1215"/>
      <c r="C5" s="1218" t="s">
        <v>1058</v>
      </c>
      <c r="D5" s="1170" t="s">
        <v>685</v>
      </c>
      <c r="E5" s="1170"/>
      <c r="F5" s="1170"/>
      <c r="G5" s="1170"/>
      <c r="H5" s="1170"/>
      <c r="I5" s="1170"/>
      <c r="J5" s="1170"/>
      <c r="K5" s="1170"/>
      <c r="L5" s="1170"/>
      <c r="M5" s="1169" t="s">
        <v>2338</v>
      </c>
      <c r="N5" s="1170"/>
      <c r="O5" s="1170"/>
      <c r="P5" s="1171"/>
      <c r="Q5" s="1220" t="s">
        <v>686</v>
      </c>
      <c r="R5" s="205" t="s">
        <v>64</v>
      </c>
      <c r="S5" s="206" t="s">
        <v>1</v>
      </c>
      <c r="T5" s="1"/>
    </row>
    <row r="6" spans="2:21" x14ac:dyDescent="0.25">
      <c r="B6" s="1216"/>
      <c r="C6" s="1219"/>
      <c r="D6" s="1222" t="s">
        <v>687</v>
      </c>
      <c r="E6" s="1222"/>
      <c r="F6" s="1222"/>
      <c r="G6" s="1223"/>
      <c r="H6" s="1224" t="s">
        <v>688</v>
      </c>
      <c r="I6" s="1224" t="s">
        <v>689</v>
      </c>
      <c r="J6" s="1224" t="s">
        <v>690</v>
      </c>
      <c r="K6" s="1224" t="s">
        <v>691</v>
      </c>
      <c r="L6" s="1207" t="s">
        <v>692</v>
      </c>
      <c r="M6" s="1209" t="s">
        <v>8</v>
      </c>
      <c r="N6" s="1224" t="s">
        <v>693</v>
      </c>
      <c r="O6" s="1224" t="s">
        <v>694</v>
      </c>
      <c r="P6" s="1226" t="s">
        <v>695</v>
      </c>
      <c r="Q6" s="1221"/>
      <c r="R6" s="205" t="s">
        <v>14</v>
      </c>
      <c r="S6" s="1"/>
      <c r="T6" s="1"/>
    </row>
    <row r="7" spans="2:21" ht="21" x14ac:dyDescent="0.25">
      <c r="B7" s="1216"/>
      <c r="C7" s="1219"/>
      <c r="D7" s="684" t="s">
        <v>8</v>
      </c>
      <c r="E7" s="208" t="s">
        <v>693</v>
      </c>
      <c r="F7" s="208" t="s">
        <v>694</v>
      </c>
      <c r="G7" s="208" t="s">
        <v>695</v>
      </c>
      <c r="H7" s="1225"/>
      <c r="I7" s="1225"/>
      <c r="J7" s="1225"/>
      <c r="K7" s="1225"/>
      <c r="L7" s="1208"/>
      <c r="M7" s="1210"/>
      <c r="N7" s="1225"/>
      <c r="O7" s="1225"/>
      <c r="P7" s="1227"/>
      <c r="Q7" s="1221"/>
      <c r="R7" s="205" t="s">
        <v>2</v>
      </c>
      <c r="S7" s="1"/>
      <c r="T7" s="1"/>
    </row>
    <row r="8" spans="2:21" x14ac:dyDescent="0.25">
      <c r="B8" s="1216"/>
      <c r="C8" s="1141" t="s">
        <v>26</v>
      </c>
      <c r="D8" s="1142"/>
      <c r="E8" s="1142"/>
      <c r="F8" s="1142"/>
      <c r="G8" s="1142"/>
      <c r="H8" s="1142"/>
      <c r="I8" s="1142"/>
      <c r="J8" s="1142"/>
      <c r="K8" s="1142"/>
      <c r="L8" s="1214"/>
      <c r="M8" s="1141" t="s">
        <v>26</v>
      </c>
      <c r="N8" s="1142"/>
      <c r="O8" s="1142"/>
      <c r="P8" s="1214"/>
      <c r="Q8" s="649" t="s">
        <v>26</v>
      </c>
      <c r="R8" s="205" t="s">
        <v>64</v>
      </c>
      <c r="S8" s="1"/>
      <c r="T8" s="1"/>
    </row>
    <row r="9" spans="2:21" ht="15.75" thickBot="1" x14ac:dyDescent="0.3">
      <c r="B9" s="1217"/>
      <c r="C9" s="688">
        <v>1</v>
      </c>
      <c r="D9" s="209">
        <v>2</v>
      </c>
      <c r="E9" s="210">
        <v>3</v>
      </c>
      <c r="F9" s="210">
        <v>4</v>
      </c>
      <c r="G9" s="210">
        <v>5</v>
      </c>
      <c r="H9" s="210">
        <v>6</v>
      </c>
      <c r="I9" s="210">
        <v>7</v>
      </c>
      <c r="J9" s="210">
        <v>8</v>
      </c>
      <c r="K9" s="210">
        <v>9</v>
      </c>
      <c r="L9" s="687">
        <v>10</v>
      </c>
      <c r="M9" s="688">
        <v>11</v>
      </c>
      <c r="N9" s="210">
        <v>12</v>
      </c>
      <c r="O9" s="210">
        <v>13</v>
      </c>
      <c r="P9" s="211">
        <v>14</v>
      </c>
      <c r="Q9" s="686">
        <v>15</v>
      </c>
      <c r="R9" s="205" t="s">
        <v>64</v>
      </c>
      <c r="S9" s="1"/>
      <c r="T9" s="1"/>
    </row>
    <row r="10" spans="2:21" x14ac:dyDescent="0.25">
      <c r="B10" s="212" t="s">
        <v>456</v>
      </c>
      <c r="C10" s="232" t="s">
        <v>696</v>
      </c>
      <c r="D10" s="213" t="s">
        <v>697</v>
      </c>
      <c r="E10" s="215" t="s">
        <v>698</v>
      </c>
      <c r="F10" s="215" t="s">
        <v>699</v>
      </c>
      <c r="G10" s="215" t="s">
        <v>700</v>
      </c>
      <c r="H10" s="215" t="s">
        <v>701</v>
      </c>
      <c r="I10" s="215" t="s">
        <v>702</v>
      </c>
      <c r="J10" s="215" t="s">
        <v>703</v>
      </c>
      <c r="K10" s="215" t="s">
        <v>704</v>
      </c>
      <c r="L10" s="689" t="s">
        <v>705</v>
      </c>
      <c r="M10" s="690" t="s">
        <v>2339</v>
      </c>
      <c r="N10" s="215" t="s">
        <v>2340</v>
      </c>
      <c r="O10" s="215" t="s">
        <v>2341</v>
      </c>
      <c r="P10" s="233" t="s">
        <v>2342</v>
      </c>
      <c r="Q10" s="581" t="s">
        <v>706</v>
      </c>
      <c r="S10" s="206"/>
      <c r="T10" s="206" t="s">
        <v>707</v>
      </c>
      <c r="U10" s="206"/>
    </row>
    <row r="11" spans="2:21" ht="15.75" thickBot="1" x14ac:dyDescent="0.3">
      <c r="B11" s="217" t="s">
        <v>708</v>
      </c>
      <c r="C11" s="692" t="s">
        <v>709</v>
      </c>
      <c r="D11" s="218" t="s">
        <v>710</v>
      </c>
      <c r="E11" s="219" t="s">
        <v>711</v>
      </c>
      <c r="F11" s="219" t="s">
        <v>712</v>
      </c>
      <c r="G11" s="219" t="s">
        <v>713</v>
      </c>
      <c r="H11" s="219" t="s">
        <v>714</v>
      </c>
      <c r="I11" s="219" t="s">
        <v>715</v>
      </c>
      <c r="J11" s="219" t="s">
        <v>716</v>
      </c>
      <c r="K11" s="219" t="s">
        <v>717</v>
      </c>
      <c r="L11" s="691" t="s">
        <v>718</v>
      </c>
      <c r="M11" s="692" t="s">
        <v>2343</v>
      </c>
      <c r="N11" s="219" t="s">
        <v>2344</v>
      </c>
      <c r="O11" s="219" t="s">
        <v>2345</v>
      </c>
      <c r="P11" s="220" t="s">
        <v>2346</v>
      </c>
      <c r="Q11" s="254" t="s">
        <v>719</v>
      </c>
      <c r="S11" s="221"/>
      <c r="T11" s="206" t="s">
        <v>720</v>
      </c>
      <c r="U11" s="206" t="s">
        <v>721</v>
      </c>
    </row>
    <row r="13" spans="2:21" ht="15.75" thickBot="1" x14ac:dyDescent="0.3">
      <c r="B13" s="261" t="s">
        <v>722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222"/>
      <c r="N13" s="104"/>
      <c r="O13" s="460" t="s">
        <v>723</v>
      </c>
      <c r="P13" s="459"/>
      <c r="R13" s="206"/>
      <c r="S13" s="206"/>
    </row>
    <row r="14" spans="2:21" ht="15" customHeight="1" thickBot="1" x14ac:dyDescent="0.3">
      <c r="B14" s="1192"/>
      <c r="C14" s="1195" t="s">
        <v>686</v>
      </c>
      <c r="D14" s="1196"/>
      <c r="E14" s="1196"/>
      <c r="F14" s="1196"/>
      <c r="G14" s="1197"/>
      <c r="H14" s="1195" t="s">
        <v>2452</v>
      </c>
      <c r="I14" s="1196"/>
      <c r="J14" s="1196"/>
      <c r="K14" s="1196"/>
      <c r="L14" s="1196"/>
      <c r="M14" s="1196"/>
      <c r="N14" s="1196"/>
      <c r="O14" s="1197"/>
      <c r="P14" s="262" t="s">
        <v>2</v>
      </c>
      <c r="Q14" s="461"/>
      <c r="R14" s="206" t="s">
        <v>707</v>
      </c>
    </row>
    <row r="15" spans="2:21" ht="24" customHeight="1" x14ac:dyDescent="0.25">
      <c r="B15" s="1193"/>
      <c r="C15" s="1198" t="s">
        <v>8</v>
      </c>
      <c r="D15" s="1200" t="s">
        <v>2451</v>
      </c>
      <c r="E15" s="1201"/>
      <c r="F15" s="1200" t="s">
        <v>1045</v>
      </c>
      <c r="G15" s="1202"/>
      <c r="H15" s="1203" t="s">
        <v>8</v>
      </c>
      <c r="I15" s="1205" t="s">
        <v>693</v>
      </c>
      <c r="J15" s="1205" t="s">
        <v>694</v>
      </c>
      <c r="K15" s="1205" t="s">
        <v>695</v>
      </c>
      <c r="L15" s="1211" t="s">
        <v>724</v>
      </c>
      <c r="M15" s="1212"/>
      <c r="N15" s="1212"/>
      <c r="O15" s="1213"/>
      <c r="P15" s="262" t="s">
        <v>2</v>
      </c>
    </row>
    <row r="16" spans="2:21" ht="31.5" x14ac:dyDescent="0.25">
      <c r="B16" s="1193"/>
      <c r="C16" s="1199"/>
      <c r="D16" s="223" t="s">
        <v>8</v>
      </c>
      <c r="E16" s="683" t="s">
        <v>725</v>
      </c>
      <c r="F16" s="223" t="s">
        <v>8</v>
      </c>
      <c r="G16" s="224" t="s">
        <v>725</v>
      </c>
      <c r="H16" s="1204"/>
      <c r="I16" s="1206"/>
      <c r="J16" s="1206"/>
      <c r="K16" s="1206"/>
      <c r="L16" s="225" t="s">
        <v>8</v>
      </c>
      <c r="M16" s="683" t="s">
        <v>693</v>
      </c>
      <c r="N16" s="683" t="s">
        <v>694</v>
      </c>
      <c r="O16" s="224" t="s">
        <v>695</v>
      </c>
      <c r="P16" s="262" t="s">
        <v>726</v>
      </c>
    </row>
    <row r="17" spans="1:23" x14ac:dyDescent="0.25">
      <c r="B17" s="1193"/>
      <c r="C17" s="1183" t="s">
        <v>26</v>
      </c>
      <c r="D17" s="1184"/>
      <c r="E17" s="1184"/>
      <c r="F17" s="1184"/>
      <c r="G17" s="1185"/>
      <c r="H17" s="1183" t="s">
        <v>26</v>
      </c>
      <c r="I17" s="1184"/>
      <c r="J17" s="1184"/>
      <c r="K17" s="1184"/>
      <c r="L17" s="1184"/>
      <c r="M17" s="1184"/>
      <c r="N17" s="1184"/>
      <c r="O17" s="1185"/>
      <c r="P17" s="262" t="s">
        <v>64</v>
      </c>
    </row>
    <row r="18" spans="1:23" ht="15.75" thickBot="1" x14ac:dyDescent="0.3">
      <c r="B18" s="1194"/>
      <c r="C18" s="226">
        <v>1</v>
      </c>
      <c r="D18" s="229">
        <v>2</v>
      </c>
      <c r="E18" s="229">
        <v>3</v>
      </c>
      <c r="F18" s="227">
        <v>4</v>
      </c>
      <c r="G18" s="230">
        <v>5</v>
      </c>
      <c r="H18" s="228">
        <v>6</v>
      </c>
      <c r="I18" s="229">
        <v>7</v>
      </c>
      <c r="J18" s="229">
        <v>8</v>
      </c>
      <c r="K18" s="229">
        <v>9</v>
      </c>
      <c r="L18" s="229">
        <v>10</v>
      </c>
      <c r="M18" s="229">
        <v>11</v>
      </c>
      <c r="N18" s="229">
        <v>12</v>
      </c>
      <c r="O18" s="462">
        <v>13</v>
      </c>
      <c r="P18" s="262" t="s">
        <v>64</v>
      </c>
    </row>
    <row r="19" spans="1:23" x14ac:dyDescent="0.25">
      <c r="B19" s="231" t="s">
        <v>456</v>
      </c>
      <c r="C19" s="232" t="s">
        <v>706</v>
      </c>
      <c r="D19" s="215" t="s">
        <v>727</v>
      </c>
      <c r="E19" s="215" t="s">
        <v>728</v>
      </c>
      <c r="F19" s="215" t="s">
        <v>729</v>
      </c>
      <c r="G19" s="215" t="s">
        <v>730</v>
      </c>
      <c r="H19" s="213" t="s">
        <v>731</v>
      </c>
      <c r="I19" s="215" t="s">
        <v>732</v>
      </c>
      <c r="J19" s="215" t="s">
        <v>733</v>
      </c>
      <c r="K19" s="215" t="s">
        <v>734</v>
      </c>
      <c r="L19" s="214" t="s">
        <v>735</v>
      </c>
      <c r="M19" s="215" t="s">
        <v>736</v>
      </c>
      <c r="N19" s="215" t="s">
        <v>737</v>
      </c>
      <c r="O19" s="233" t="s">
        <v>738</v>
      </c>
      <c r="S19" s="206"/>
    </row>
    <row r="20" spans="1:23" ht="15.75" thickBot="1" x14ac:dyDescent="0.3">
      <c r="B20" s="234" t="s">
        <v>708</v>
      </c>
      <c r="C20" s="219" t="s">
        <v>719</v>
      </c>
      <c r="D20" s="219" t="s">
        <v>739</v>
      </c>
      <c r="E20" s="219" t="s">
        <v>740</v>
      </c>
      <c r="F20" s="219" t="s">
        <v>741</v>
      </c>
      <c r="G20" s="220" t="s">
        <v>742</v>
      </c>
      <c r="H20" s="218" t="s">
        <v>743</v>
      </c>
      <c r="I20" s="219" t="s">
        <v>744</v>
      </c>
      <c r="J20" s="219" t="s">
        <v>745</v>
      </c>
      <c r="K20" s="219" t="s">
        <v>746</v>
      </c>
      <c r="L20" s="235" t="s">
        <v>747</v>
      </c>
      <c r="M20" s="219" t="s">
        <v>748</v>
      </c>
      <c r="N20" s="219" t="s">
        <v>749</v>
      </c>
      <c r="O20" s="220" t="s">
        <v>750</v>
      </c>
      <c r="R20" s="206" t="s">
        <v>720</v>
      </c>
      <c r="S20" s="206" t="s">
        <v>721</v>
      </c>
    </row>
    <row r="22" spans="1:23" ht="15.75" thickBot="1" x14ac:dyDescent="0.3">
      <c r="B22" s="261" t="s">
        <v>1525</v>
      </c>
      <c r="H22" s="461"/>
      <c r="S22" s="204" t="s">
        <v>751</v>
      </c>
    </row>
    <row r="23" spans="1:23" ht="15.75" customHeight="1" thickBot="1" x14ac:dyDescent="0.3">
      <c r="B23" s="1186"/>
      <c r="C23" s="1189" t="s">
        <v>2454</v>
      </c>
      <c r="D23" s="1190"/>
      <c r="E23" s="1190"/>
      <c r="F23" s="1190"/>
      <c r="G23" s="1190"/>
      <c r="H23" s="1190"/>
      <c r="I23" s="1190"/>
      <c r="J23" s="1190"/>
      <c r="K23" s="1191"/>
      <c r="L23" s="1158" t="s">
        <v>2455</v>
      </c>
      <c r="M23" s="1159"/>
      <c r="N23" s="1159"/>
      <c r="O23" s="1159"/>
      <c r="P23" s="1159"/>
      <c r="Q23" s="1160"/>
      <c r="R23" s="1161" t="s">
        <v>804</v>
      </c>
      <c r="S23" s="1164" t="s">
        <v>1268</v>
      </c>
      <c r="T23" s="262" t="s">
        <v>64</v>
      </c>
      <c r="V23" s="206" t="s">
        <v>707</v>
      </c>
    </row>
    <row r="24" spans="1:23" x14ac:dyDescent="0.25">
      <c r="B24" s="1187"/>
      <c r="C24" s="1167" t="s">
        <v>2453</v>
      </c>
      <c r="D24" s="1169" t="s">
        <v>752</v>
      </c>
      <c r="E24" s="1170"/>
      <c r="F24" s="1170"/>
      <c r="G24" s="1170"/>
      <c r="H24" s="1171"/>
      <c r="I24" s="1169" t="s">
        <v>2464</v>
      </c>
      <c r="J24" s="1170"/>
      <c r="K24" s="1171"/>
      <c r="L24" s="1162" t="s">
        <v>805</v>
      </c>
      <c r="M24" s="1172" t="s">
        <v>806</v>
      </c>
      <c r="N24" s="1173"/>
      <c r="O24" s="1173"/>
      <c r="P24" s="1174"/>
      <c r="Q24" s="1175" t="s">
        <v>807</v>
      </c>
      <c r="R24" s="1162"/>
      <c r="S24" s="1165"/>
      <c r="T24" s="236" t="s">
        <v>64</v>
      </c>
    </row>
    <row r="25" spans="1:23" ht="40.5" x14ac:dyDescent="0.25">
      <c r="B25" s="1187"/>
      <c r="C25" s="1168"/>
      <c r="D25" s="237" t="s">
        <v>753</v>
      </c>
      <c r="E25" s="238" t="s">
        <v>754</v>
      </c>
      <c r="F25" s="238" t="s">
        <v>755</v>
      </c>
      <c r="G25" s="207" t="s">
        <v>756</v>
      </c>
      <c r="H25" s="239" t="s">
        <v>757</v>
      </c>
      <c r="I25" s="684" t="s">
        <v>758</v>
      </c>
      <c r="J25" s="1177" t="s">
        <v>759</v>
      </c>
      <c r="K25" s="1178"/>
      <c r="L25" s="1163"/>
      <c r="M25" s="263" t="s">
        <v>2456</v>
      </c>
      <c r="N25" s="263" t="s">
        <v>1266</v>
      </c>
      <c r="O25" s="582" t="s">
        <v>1524</v>
      </c>
      <c r="P25" s="263" t="s">
        <v>808</v>
      </c>
      <c r="Q25" s="1176"/>
      <c r="R25" s="1163"/>
      <c r="S25" s="1166"/>
      <c r="T25" s="262" t="s">
        <v>726</v>
      </c>
    </row>
    <row r="26" spans="1:23" x14ac:dyDescent="0.25">
      <c r="B26" s="1187"/>
      <c r="C26" s="638" t="s">
        <v>26</v>
      </c>
      <c r="D26" s="1141" t="s">
        <v>26</v>
      </c>
      <c r="E26" s="1142"/>
      <c r="F26" s="1142"/>
      <c r="G26" s="1143"/>
      <c r="H26" s="685" t="s">
        <v>27</v>
      </c>
      <c r="I26" s="1141" t="s">
        <v>26</v>
      </c>
      <c r="J26" s="1143"/>
      <c r="K26" s="240" t="s">
        <v>27</v>
      </c>
      <c r="L26" s="1179" t="s">
        <v>26</v>
      </c>
      <c r="M26" s="1180"/>
      <c r="N26" s="1180"/>
      <c r="O26" s="1180"/>
      <c r="P26" s="1180"/>
      <c r="Q26" s="1181"/>
      <c r="R26" s="1150" t="s">
        <v>26</v>
      </c>
      <c r="S26" s="1151"/>
      <c r="T26" s="236" t="s">
        <v>64</v>
      </c>
    </row>
    <row r="27" spans="1:23" ht="15.75" thickBot="1" x14ac:dyDescent="0.3">
      <c r="B27" s="1188"/>
      <c r="C27" s="639">
        <v>1</v>
      </c>
      <c r="D27" s="241">
        <v>2</v>
      </c>
      <c r="E27" s="242">
        <v>3</v>
      </c>
      <c r="F27" s="242">
        <v>4</v>
      </c>
      <c r="G27" s="243">
        <v>5</v>
      </c>
      <c r="H27" s="244">
        <v>6</v>
      </c>
      <c r="I27" s="245">
        <v>7</v>
      </c>
      <c r="J27" s="246">
        <v>8</v>
      </c>
      <c r="K27" s="247">
        <v>9</v>
      </c>
      <c r="L27" s="264">
        <v>10</v>
      </c>
      <c r="M27" s="265">
        <v>11</v>
      </c>
      <c r="N27" s="265">
        <v>12</v>
      </c>
      <c r="O27" s="265">
        <v>13</v>
      </c>
      <c r="P27" s="265">
        <v>14</v>
      </c>
      <c r="Q27" s="266">
        <v>15</v>
      </c>
      <c r="R27" s="267">
        <v>16</v>
      </c>
      <c r="S27" s="266">
        <v>17</v>
      </c>
      <c r="T27" s="236" t="s">
        <v>64</v>
      </c>
    </row>
    <row r="28" spans="1:23" x14ac:dyDescent="0.25">
      <c r="A28" s="272" t="s">
        <v>1269</v>
      </c>
      <c r="B28" s="231" t="s">
        <v>456</v>
      </c>
      <c r="C28" s="248" t="s">
        <v>731</v>
      </c>
      <c r="D28" s="249" t="s">
        <v>760</v>
      </c>
      <c r="E28" s="249" t="s">
        <v>761</v>
      </c>
      <c r="F28" s="249" t="s">
        <v>762</v>
      </c>
      <c r="G28" s="250" t="s">
        <v>763</v>
      </c>
      <c r="H28" s="251" t="str">
        <f>IFERROR(IF(OR(E28&lt;0,G28&lt;0),"-",(E28-G28)/G28),"-")</f>
        <v>-</v>
      </c>
      <c r="I28" s="249" t="s">
        <v>764</v>
      </c>
      <c r="J28" s="250" t="e">
        <f>I28-C28</f>
        <v>#VALUE!</v>
      </c>
      <c r="K28" s="252" t="e">
        <f>IF(C28=0,0, I28/C28)</f>
        <v>#VALUE!</v>
      </c>
      <c r="L28" s="268" t="s">
        <v>1270</v>
      </c>
      <c r="M28" s="269" t="s">
        <v>728</v>
      </c>
      <c r="N28" s="269" t="s">
        <v>1280</v>
      </c>
      <c r="O28" s="269" t="e">
        <f>Q28-L28-M28+N28+P28</f>
        <v>#VALUE!</v>
      </c>
      <c r="P28" s="269" t="s">
        <v>1522</v>
      </c>
      <c r="Q28" s="270" t="s">
        <v>727</v>
      </c>
      <c r="R28" s="271" t="e">
        <f>L28-Q28</f>
        <v>#VALUE!</v>
      </c>
      <c r="S28" s="270" t="e">
        <f>Q28/A28</f>
        <v>#VALUE!</v>
      </c>
      <c r="T28" s="253"/>
      <c r="W28" s="206"/>
    </row>
    <row r="29" spans="1:23" ht="15.75" thickBot="1" x14ac:dyDescent="0.3">
      <c r="A29" s="272" t="s">
        <v>1269</v>
      </c>
      <c r="B29" s="234" t="s">
        <v>708</v>
      </c>
      <c r="C29" s="254" t="s">
        <v>743</v>
      </c>
      <c r="D29" s="218" t="s">
        <v>765</v>
      </c>
      <c r="E29" s="218" t="s">
        <v>766</v>
      </c>
      <c r="F29" s="218" t="s">
        <v>767</v>
      </c>
      <c r="G29" s="219" t="s">
        <v>768</v>
      </c>
      <c r="H29" s="255" t="str">
        <f>IFERROR(IF(OR(E29&lt;0,G29&lt;0),"-",(E29-G29)/G29),"-")</f>
        <v>-</v>
      </c>
      <c r="I29" s="218" t="s">
        <v>769</v>
      </c>
      <c r="J29" s="219" t="e">
        <f>I29-C29</f>
        <v>#VALUE!</v>
      </c>
      <c r="K29" s="256" t="e">
        <f>IF(C29=0,0, I29/C29)</f>
        <v>#VALUE!</v>
      </c>
      <c r="L29" s="640" t="s">
        <v>1271</v>
      </c>
      <c r="M29" s="641" t="s">
        <v>740</v>
      </c>
      <c r="N29" s="641" t="s">
        <v>1281</v>
      </c>
      <c r="O29" s="641" t="e">
        <f>Q29-L29-M29+N29+P29</f>
        <v>#VALUE!</v>
      </c>
      <c r="P29" s="641" t="s">
        <v>1523</v>
      </c>
      <c r="Q29" s="360" t="s">
        <v>739</v>
      </c>
      <c r="R29" s="642" t="e">
        <f>L29-Q29</f>
        <v>#VALUE!</v>
      </c>
      <c r="S29" s="360" t="e">
        <f>Q29/A29</f>
        <v>#VALUE!</v>
      </c>
      <c r="T29" s="253"/>
      <c r="V29" s="206" t="s">
        <v>720</v>
      </c>
      <c r="W29" s="206" t="s">
        <v>721</v>
      </c>
    </row>
    <row r="31" spans="1:23" ht="15.75" hidden="1" outlineLevel="1" thickBot="1" x14ac:dyDescent="0.3">
      <c r="B31" s="463" t="s">
        <v>1526</v>
      </c>
      <c r="S31" s="204" t="s">
        <v>770</v>
      </c>
      <c r="T31" t="s">
        <v>45</v>
      </c>
    </row>
    <row r="32" spans="1:23" ht="15.75" hidden="1" outlineLevel="1" thickBot="1" x14ac:dyDescent="0.3">
      <c r="B32" s="1152"/>
      <c r="C32" s="1155" t="s">
        <v>2454</v>
      </c>
      <c r="D32" s="1156"/>
      <c r="E32" s="1156"/>
      <c r="F32" s="1156"/>
      <c r="G32" s="1156"/>
      <c r="H32" s="1156"/>
      <c r="I32" s="1156"/>
      <c r="J32" s="1156"/>
      <c r="K32" s="1157"/>
      <c r="L32" s="1158" t="s">
        <v>2455</v>
      </c>
      <c r="M32" s="1159"/>
      <c r="N32" s="1159"/>
      <c r="O32" s="1159"/>
      <c r="P32" s="1159"/>
      <c r="Q32" s="1160"/>
      <c r="R32" s="1161" t="s">
        <v>804</v>
      </c>
      <c r="S32" s="1164" t="s">
        <v>1292</v>
      </c>
      <c r="T32" t="s">
        <v>45</v>
      </c>
      <c r="V32" s="206" t="s">
        <v>771</v>
      </c>
    </row>
    <row r="33" spans="1:23" hidden="1" outlineLevel="1" x14ac:dyDescent="0.25">
      <c r="B33" s="1153"/>
      <c r="C33" s="1167" t="s">
        <v>2453</v>
      </c>
      <c r="D33" s="1169" t="s">
        <v>752</v>
      </c>
      <c r="E33" s="1170"/>
      <c r="F33" s="1170"/>
      <c r="G33" s="1170"/>
      <c r="H33" s="1171"/>
      <c r="I33" s="1169" t="s">
        <v>2463</v>
      </c>
      <c r="J33" s="1170"/>
      <c r="K33" s="1171"/>
      <c r="L33" s="1162" t="s">
        <v>805</v>
      </c>
      <c r="M33" s="1172" t="s">
        <v>806</v>
      </c>
      <c r="N33" s="1173"/>
      <c r="O33" s="1173"/>
      <c r="P33" s="1174"/>
      <c r="Q33" s="1175" t="s">
        <v>807</v>
      </c>
      <c r="R33" s="1162"/>
      <c r="S33" s="1165"/>
      <c r="T33" t="s">
        <v>45</v>
      </c>
    </row>
    <row r="34" spans="1:23" ht="33.75" hidden="1" outlineLevel="1" x14ac:dyDescent="0.25">
      <c r="B34" s="1153"/>
      <c r="C34" s="1182"/>
      <c r="D34" s="237" t="s">
        <v>753</v>
      </c>
      <c r="E34" s="238" t="s">
        <v>754</v>
      </c>
      <c r="F34" s="238" t="s">
        <v>755</v>
      </c>
      <c r="G34" s="257" t="s">
        <v>756</v>
      </c>
      <c r="H34" s="258" t="s">
        <v>757</v>
      </c>
      <c r="I34" s="684" t="s">
        <v>758</v>
      </c>
      <c r="J34" s="1177" t="s">
        <v>759</v>
      </c>
      <c r="K34" s="1178"/>
      <c r="L34" s="1163"/>
      <c r="M34" s="263" t="s">
        <v>2456</v>
      </c>
      <c r="N34" s="263" t="s">
        <v>1266</v>
      </c>
      <c r="O34" s="364" t="s">
        <v>1267</v>
      </c>
      <c r="P34" s="263" t="s">
        <v>808</v>
      </c>
      <c r="Q34" s="1176"/>
      <c r="R34" s="1163"/>
      <c r="S34" s="1166"/>
      <c r="T34" t="s">
        <v>45</v>
      </c>
    </row>
    <row r="35" spans="1:23" hidden="1" outlineLevel="1" x14ac:dyDescent="0.25">
      <c r="B35" s="1153"/>
      <c r="C35" s="638" t="s">
        <v>26</v>
      </c>
      <c r="D35" s="1141" t="s">
        <v>26</v>
      </c>
      <c r="E35" s="1142"/>
      <c r="F35" s="1142"/>
      <c r="G35" s="1143"/>
      <c r="H35" s="259" t="s">
        <v>27</v>
      </c>
      <c r="I35" s="1141" t="s">
        <v>26</v>
      </c>
      <c r="J35" s="1143"/>
      <c r="K35" s="240" t="s">
        <v>27</v>
      </c>
      <c r="L35" s="1179" t="s">
        <v>26</v>
      </c>
      <c r="M35" s="1180"/>
      <c r="N35" s="1180"/>
      <c r="O35" s="1180"/>
      <c r="P35" s="1180"/>
      <c r="Q35" s="1181"/>
      <c r="R35" s="273" t="s">
        <v>26</v>
      </c>
      <c r="S35" s="274"/>
      <c r="T35" t="s">
        <v>45</v>
      </c>
    </row>
    <row r="36" spans="1:23" ht="15.75" hidden="1" outlineLevel="1" thickBot="1" x14ac:dyDescent="0.3">
      <c r="B36" s="1154"/>
      <c r="C36" s="639">
        <v>1</v>
      </c>
      <c r="D36" s="241">
        <v>2</v>
      </c>
      <c r="E36" s="242">
        <v>3</v>
      </c>
      <c r="F36" s="242">
        <v>4</v>
      </c>
      <c r="G36" s="243">
        <v>5</v>
      </c>
      <c r="H36" s="260">
        <v>6</v>
      </c>
      <c r="I36" s="245">
        <v>7</v>
      </c>
      <c r="J36" s="246">
        <v>8</v>
      </c>
      <c r="K36" s="247">
        <v>9</v>
      </c>
      <c r="L36" s="264">
        <v>10</v>
      </c>
      <c r="M36" s="265">
        <v>11</v>
      </c>
      <c r="N36" s="265">
        <v>12</v>
      </c>
      <c r="O36" s="265">
        <v>13</v>
      </c>
      <c r="P36" s="265">
        <v>14</v>
      </c>
      <c r="Q36" s="266">
        <v>15</v>
      </c>
      <c r="R36" s="267">
        <v>16</v>
      </c>
      <c r="S36" s="266">
        <v>17</v>
      </c>
      <c r="T36" t="s">
        <v>45</v>
      </c>
    </row>
    <row r="37" spans="1:23" hidden="1" outlineLevel="1" x14ac:dyDescent="0.25">
      <c r="A37" s="272" t="s">
        <v>1290</v>
      </c>
      <c r="B37" s="231" t="s">
        <v>456</v>
      </c>
      <c r="C37" s="248" t="s">
        <v>772</v>
      </c>
      <c r="D37" s="249" t="s">
        <v>773</v>
      </c>
      <c r="E37" s="249" t="s">
        <v>774</v>
      </c>
      <c r="F37" s="249" t="s">
        <v>775</v>
      </c>
      <c r="G37" s="250" t="s">
        <v>776</v>
      </c>
      <c r="H37" s="251" t="str">
        <f>IFERROR(IF(OR(E37&lt;0,G37&lt;0),"-",(E37-G37)/G37),"-")</f>
        <v>-</v>
      </c>
      <c r="I37" s="249" t="s">
        <v>777</v>
      </c>
      <c r="J37" s="250" t="e">
        <f>I37-C37</f>
        <v>#VALUE!</v>
      </c>
      <c r="K37" s="252" t="e">
        <f>IF(C37=0,0, I37/C37)</f>
        <v>#VALUE!</v>
      </c>
      <c r="L37" s="268" t="s">
        <v>1272</v>
      </c>
      <c r="M37" s="269" t="s">
        <v>1276</v>
      </c>
      <c r="N37" s="269" t="s">
        <v>1282</v>
      </c>
      <c r="O37" s="269" t="e">
        <f>Q37-L37-M37+N37+P37</f>
        <v>#VALUE!</v>
      </c>
      <c r="P37" s="269" t="s">
        <v>1528</v>
      </c>
      <c r="Q37" s="270" t="s">
        <v>1286</v>
      </c>
      <c r="R37" s="271" t="e">
        <f>L37-Q37</f>
        <v>#VALUE!</v>
      </c>
      <c r="S37" s="270" t="e">
        <f>Q37/A37</f>
        <v>#VALUE!</v>
      </c>
      <c r="T37" t="s">
        <v>45</v>
      </c>
      <c r="W37" s="206"/>
    </row>
    <row r="38" spans="1:23" ht="15.75" hidden="1" outlineLevel="1" thickBot="1" x14ac:dyDescent="0.3">
      <c r="A38" s="272" t="s">
        <v>1290</v>
      </c>
      <c r="B38" s="234" t="s">
        <v>778</v>
      </c>
      <c r="C38" s="254" t="s">
        <v>779</v>
      </c>
      <c r="D38" s="218" t="s">
        <v>780</v>
      </c>
      <c r="E38" s="218" t="s">
        <v>781</v>
      </c>
      <c r="F38" s="218" t="s">
        <v>782</v>
      </c>
      <c r="G38" s="219" t="s">
        <v>783</v>
      </c>
      <c r="H38" s="255" t="str">
        <f>IFERROR(IF(OR(E38&lt;0,G38&lt;0),"-",(E38-G38)/G38),"-")</f>
        <v>-</v>
      </c>
      <c r="I38" s="218" t="s">
        <v>784</v>
      </c>
      <c r="J38" s="219" t="e">
        <f>I38-C38</f>
        <v>#VALUE!</v>
      </c>
      <c r="K38" s="256" t="e">
        <f>IF(C38=0,0, I38/C38)</f>
        <v>#VALUE!</v>
      </c>
      <c r="L38" s="640" t="s">
        <v>1273</v>
      </c>
      <c r="M38" s="641" t="s">
        <v>1277</v>
      </c>
      <c r="N38" s="641" t="s">
        <v>1283</v>
      </c>
      <c r="O38" s="641" t="e">
        <f>Q38-L38-M38+N38+P38</f>
        <v>#VALUE!</v>
      </c>
      <c r="P38" s="641" t="s">
        <v>1529</v>
      </c>
      <c r="Q38" s="360" t="s">
        <v>1287</v>
      </c>
      <c r="R38" s="642" t="e">
        <f>L38-Q38</f>
        <v>#VALUE!</v>
      </c>
      <c r="S38" s="360" t="e">
        <f>Q38/A38</f>
        <v>#VALUE!</v>
      </c>
      <c r="T38" t="s">
        <v>45</v>
      </c>
      <c r="V38" s="206" t="s">
        <v>785</v>
      </c>
      <c r="W38" s="206" t="s">
        <v>786</v>
      </c>
    </row>
    <row r="39" spans="1:23" hidden="1" outlineLevel="1" x14ac:dyDescent="0.25">
      <c r="T39" t="s">
        <v>45</v>
      </c>
    </row>
    <row r="40" spans="1:23" ht="15.75" hidden="1" outlineLevel="1" thickBot="1" x14ac:dyDescent="0.3">
      <c r="B40" s="463" t="s">
        <v>1527</v>
      </c>
      <c r="S40" s="204" t="s">
        <v>787</v>
      </c>
      <c r="T40" t="s">
        <v>45</v>
      </c>
    </row>
    <row r="41" spans="1:23" ht="15.75" hidden="1" outlineLevel="1" thickBot="1" x14ac:dyDescent="0.3">
      <c r="B41" s="1152"/>
      <c r="C41" s="1155" t="s">
        <v>2454</v>
      </c>
      <c r="D41" s="1156"/>
      <c r="E41" s="1156"/>
      <c r="F41" s="1156"/>
      <c r="G41" s="1156"/>
      <c r="H41" s="1156"/>
      <c r="I41" s="1156"/>
      <c r="J41" s="1156"/>
      <c r="K41" s="1157"/>
      <c r="L41" s="1158" t="s">
        <v>2455</v>
      </c>
      <c r="M41" s="1159"/>
      <c r="N41" s="1159"/>
      <c r="O41" s="1159"/>
      <c r="P41" s="1159"/>
      <c r="Q41" s="1160"/>
      <c r="R41" s="1161" t="s">
        <v>804</v>
      </c>
      <c r="S41" s="1164" t="s">
        <v>1293</v>
      </c>
      <c r="T41" t="s">
        <v>45</v>
      </c>
      <c r="V41" s="206" t="s">
        <v>788</v>
      </c>
    </row>
    <row r="42" spans="1:23" hidden="1" outlineLevel="1" x14ac:dyDescent="0.25">
      <c r="B42" s="1153"/>
      <c r="C42" s="1167" t="s">
        <v>2453</v>
      </c>
      <c r="D42" s="1169" t="s">
        <v>752</v>
      </c>
      <c r="E42" s="1170"/>
      <c r="F42" s="1170"/>
      <c r="G42" s="1170"/>
      <c r="H42" s="1171"/>
      <c r="I42" s="1169" t="s">
        <v>2465</v>
      </c>
      <c r="J42" s="1170"/>
      <c r="K42" s="1171"/>
      <c r="L42" s="1162" t="s">
        <v>805</v>
      </c>
      <c r="M42" s="1172" t="s">
        <v>806</v>
      </c>
      <c r="N42" s="1173"/>
      <c r="O42" s="1173"/>
      <c r="P42" s="1174"/>
      <c r="Q42" s="1175" t="s">
        <v>807</v>
      </c>
      <c r="R42" s="1162"/>
      <c r="S42" s="1165"/>
      <c r="T42" t="s">
        <v>45</v>
      </c>
    </row>
    <row r="43" spans="1:23" ht="33.75" hidden="1" outlineLevel="1" x14ac:dyDescent="0.25">
      <c r="B43" s="1153"/>
      <c r="C43" s="1168"/>
      <c r="D43" s="237" t="s">
        <v>753</v>
      </c>
      <c r="E43" s="238" t="s">
        <v>754</v>
      </c>
      <c r="F43" s="238" t="s">
        <v>755</v>
      </c>
      <c r="G43" s="257" t="s">
        <v>756</v>
      </c>
      <c r="H43" s="258" t="s">
        <v>757</v>
      </c>
      <c r="I43" s="684" t="s">
        <v>758</v>
      </c>
      <c r="J43" s="1177" t="s">
        <v>759</v>
      </c>
      <c r="K43" s="1178"/>
      <c r="L43" s="1163"/>
      <c r="M43" s="263" t="s">
        <v>2456</v>
      </c>
      <c r="N43" s="263" t="s">
        <v>1266</v>
      </c>
      <c r="O43" s="364" t="s">
        <v>1267</v>
      </c>
      <c r="P43" s="263" t="s">
        <v>808</v>
      </c>
      <c r="Q43" s="1176"/>
      <c r="R43" s="1163"/>
      <c r="S43" s="1166"/>
      <c r="T43" t="s">
        <v>45</v>
      </c>
    </row>
    <row r="44" spans="1:23" hidden="1" outlineLevel="1" x14ac:dyDescent="0.25">
      <c r="B44" s="1153"/>
      <c r="C44" s="638" t="s">
        <v>26</v>
      </c>
      <c r="D44" s="1141" t="s">
        <v>26</v>
      </c>
      <c r="E44" s="1142"/>
      <c r="F44" s="1142"/>
      <c r="G44" s="1143"/>
      <c r="H44" s="259" t="s">
        <v>27</v>
      </c>
      <c r="I44" s="1141" t="s">
        <v>26</v>
      </c>
      <c r="J44" s="1143"/>
      <c r="K44" s="240" t="s">
        <v>27</v>
      </c>
      <c r="L44" s="1179" t="s">
        <v>26</v>
      </c>
      <c r="M44" s="1180"/>
      <c r="N44" s="1180"/>
      <c r="O44" s="1180"/>
      <c r="P44" s="1180"/>
      <c r="Q44" s="1181"/>
      <c r="R44" s="1150" t="s">
        <v>26</v>
      </c>
      <c r="S44" s="1151"/>
      <c r="T44" t="s">
        <v>45</v>
      </c>
    </row>
    <row r="45" spans="1:23" ht="15.75" hidden="1" outlineLevel="1" thickBot="1" x14ac:dyDescent="0.3">
      <c r="B45" s="1154"/>
      <c r="C45" s="639">
        <v>1</v>
      </c>
      <c r="D45" s="241">
        <v>2</v>
      </c>
      <c r="E45" s="242">
        <v>3</v>
      </c>
      <c r="F45" s="242">
        <v>4</v>
      </c>
      <c r="G45" s="243">
        <v>5</v>
      </c>
      <c r="H45" s="260">
        <v>6</v>
      </c>
      <c r="I45" s="245">
        <v>7</v>
      </c>
      <c r="J45" s="246">
        <v>8</v>
      </c>
      <c r="K45" s="247">
        <v>9</v>
      </c>
      <c r="L45" s="264">
        <v>10</v>
      </c>
      <c r="M45" s="265">
        <v>11</v>
      </c>
      <c r="N45" s="265">
        <v>12</v>
      </c>
      <c r="O45" s="265">
        <v>13</v>
      </c>
      <c r="P45" s="265">
        <v>14</v>
      </c>
      <c r="Q45" s="266">
        <v>15</v>
      </c>
      <c r="R45" s="267">
        <v>16</v>
      </c>
      <c r="S45" s="266">
        <v>17</v>
      </c>
      <c r="T45" t="s">
        <v>45</v>
      </c>
    </row>
    <row r="46" spans="1:23" hidden="1" outlineLevel="1" x14ac:dyDescent="0.25">
      <c r="A46" s="272" t="s">
        <v>1291</v>
      </c>
      <c r="B46" s="231" t="s">
        <v>456</v>
      </c>
      <c r="C46" s="248" t="s">
        <v>789</v>
      </c>
      <c r="D46" s="249" t="s">
        <v>790</v>
      </c>
      <c r="E46" s="249" t="s">
        <v>791</v>
      </c>
      <c r="F46" s="249" t="s">
        <v>792</v>
      </c>
      <c r="G46" s="250" t="s">
        <v>793</v>
      </c>
      <c r="H46" s="251" t="str">
        <f>IFERROR(IF(OR(E46&lt;0,G46&lt;0),"-",(E46-G46)/G46),"-")</f>
        <v>-</v>
      </c>
      <c r="I46" s="249" t="s">
        <v>794</v>
      </c>
      <c r="J46" s="250" t="e">
        <f>I46-C46</f>
        <v>#VALUE!</v>
      </c>
      <c r="K46" s="252" t="e">
        <f>IF(C46=0,0, I46/C46)</f>
        <v>#VALUE!</v>
      </c>
      <c r="L46" s="268" t="s">
        <v>1274</v>
      </c>
      <c r="M46" s="269" t="s">
        <v>1278</v>
      </c>
      <c r="N46" s="269" t="s">
        <v>1284</v>
      </c>
      <c r="O46" s="269" t="e">
        <f>Q46-L46-M46+N46+P46</f>
        <v>#VALUE!</v>
      </c>
      <c r="P46" s="269" t="s">
        <v>1530</v>
      </c>
      <c r="Q46" s="270" t="s">
        <v>1288</v>
      </c>
      <c r="R46" s="271" t="e">
        <f>L46-Q46</f>
        <v>#VALUE!</v>
      </c>
      <c r="S46" s="270" t="e">
        <f>Q46/A46</f>
        <v>#VALUE!</v>
      </c>
      <c r="T46" t="s">
        <v>45</v>
      </c>
      <c r="W46" s="206"/>
    </row>
    <row r="47" spans="1:23" ht="15.75" hidden="1" outlineLevel="1" thickBot="1" x14ac:dyDescent="0.3">
      <c r="A47" s="272" t="s">
        <v>1291</v>
      </c>
      <c r="B47" s="234" t="s">
        <v>795</v>
      </c>
      <c r="C47" s="254" t="s">
        <v>796</v>
      </c>
      <c r="D47" s="218" t="s">
        <v>797</v>
      </c>
      <c r="E47" s="218" t="s">
        <v>798</v>
      </c>
      <c r="F47" s="218" t="s">
        <v>799</v>
      </c>
      <c r="G47" s="219" t="s">
        <v>800</v>
      </c>
      <c r="H47" s="255" t="str">
        <f>IFERROR(IF(OR(E47&lt;0,G47&lt;0),"-",(E47-G47)/G47),"-")</f>
        <v>-</v>
      </c>
      <c r="I47" s="218" t="s">
        <v>801</v>
      </c>
      <c r="J47" s="219" t="e">
        <f>I47-C47</f>
        <v>#VALUE!</v>
      </c>
      <c r="K47" s="256" t="e">
        <f>IF(C47=0,0, I47/C47)</f>
        <v>#VALUE!</v>
      </c>
      <c r="L47" s="640" t="s">
        <v>1275</v>
      </c>
      <c r="M47" s="641" t="s">
        <v>1279</v>
      </c>
      <c r="N47" s="641" t="s">
        <v>1285</v>
      </c>
      <c r="O47" s="641" t="e">
        <f>Q47-L47-M47+N47+P47</f>
        <v>#VALUE!</v>
      </c>
      <c r="P47" s="641" t="s">
        <v>1531</v>
      </c>
      <c r="Q47" s="360" t="s">
        <v>1289</v>
      </c>
      <c r="R47" s="642" t="e">
        <f>L47-Q47</f>
        <v>#VALUE!</v>
      </c>
      <c r="S47" s="360" t="e">
        <f>Q47/A47</f>
        <v>#VALUE!</v>
      </c>
      <c r="T47" t="s">
        <v>45</v>
      </c>
      <c r="V47" s="206" t="s">
        <v>802</v>
      </c>
      <c r="W47" s="206" t="s">
        <v>803</v>
      </c>
    </row>
    <row r="48" spans="1:23" hidden="1" outlineLevel="1" x14ac:dyDescent="0.25">
      <c r="T48" t="s">
        <v>45</v>
      </c>
    </row>
    <row r="49" spans="1:29" hidden="1" outlineLevel="1" x14ac:dyDescent="0.25">
      <c r="B49" s="275" t="s">
        <v>809</v>
      </c>
      <c r="N49" s="206" t="s">
        <v>810</v>
      </c>
      <c r="T49" t="s">
        <v>45</v>
      </c>
    </row>
    <row r="50" spans="1:29" collapsed="1" x14ac:dyDescent="0.25">
      <c r="B50" s="276"/>
    </row>
    <row r="51" spans="1:29" ht="15.75" thickBot="1" x14ac:dyDescent="0.3">
      <c r="A51" s="650"/>
      <c r="B51" s="644" t="s">
        <v>1532</v>
      </c>
      <c r="C51" s="643"/>
      <c r="D51" s="643"/>
      <c r="E51" s="643"/>
      <c r="F51" s="643"/>
      <c r="G51" s="643"/>
      <c r="H51" s="645"/>
      <c r="I51" s="646"/>
      <c r="K51" s="643"/>
      <c r="L51" s="643"/>
      <c r="M51" s="643"/>
      <c r="N51" s="643"/>
      <c r="R51" s="646" t="s">
        <v>1533</v>
      </c>
      <c r="Y51" t="s">
        <v>2347</v>
      </c>
      <c r="Z51" s="693" t="s">
        <v>2348</v>
      </c>
    </row>
    <row r="52" spans="1:29" ht="12" customHeight="1" x14ac:dyDescent="0.25">
      <c r="A52" s="694"/>
      <c r="B52" s="1129"/>
      <c r="C52" s="1132" t="s">
        <v>686</v>
      </c>
      <c r="D52" s="1135" t="s">
        <v>1534</v>
      </c>
      <c r="E52" s="1136"/>
      <c r="F52" s="1136"/>
      <c r="G52" s="1136"/>
      <c r="H52" s="1136"/>
      <c r="I52" s="1136"/>
      <c r="J52" s="1136"/>
      <c r="K52" s="1136"/>
      <c r="L52" s="1136"/>
      <c r="M52" s="1136"/>
      <c r="N52" s="1136"/>
      <c r="O52" s="1136"/>
      <c r="P52" s="1136"/>
      <c r="Q52" s="1136"/>
      <c r="R52" s="1137"/>
      <c r="T52" s="1138" t="s">
        <v>2349</v>
      </c>
      <c r="U52" s="1139"/>
      <c r="V52" s="1140"/>
      <c r="W52" s="206" t="s">
        <v>707</v>
      </c>
      <c r="Y52" t="s">
        <v>2350</v>
      </c>
      <c r="Z52" s="693" t="e">
        <f>DATE(YEAR(Z51),MONTH(Z51),1)</f>
        <v>#VALUE!</v>
      </c>
    </row>
    <row r="53" spans="1:29" ht="12" customHeight="1" x14ac:dyDescent="0.25">
      <c r="A53" s="694"/>
      <c r="B53" s="1130"/>
      <c r="C53" s="1133"/>
      <c r="D53" s="1141">
        <v>2018</v>
      </c>
      <c r="E53" s="1142"/>
      <c r="F53" s="1142"/>
      <c r="G53" s="1142"/>
      <c r="H53" s="1142"/>
      <c r="I53" s="1142"/>
      <c r="J53" s="1142"/>
      <c r="K53" s="1142"/>
      <c r="L53" s="1142"/>
      <c r="M53" s="1142"/>
      <c r="N53" s="1142"/>
      <c r="O53" s="1142"/>
      <c r="P53" s="1142"/>
      <c r="Q53" s="1143"/>
      <c r="R53" s="1144" t="s">
        <v>1535</v>
      </c>
      <c r="T53" s="1146" t="s">
        <v>2351</v>
      </c>
      <c r="U53" s="1148" t="s">
        <v>2352</v>
      </c>
      <c r="V53" s="1149"/>
      <c r="Y53" t="s">
        <v>2353</v>
      </c>
      <c r="Z53" s="693" t="e">
        <f>DATE(YEAR(Z51),MONTH(Z51)+1,1)-1</f>
        <v>#VALUE!</v>
      </c>
      <c r="AC53" s="695"/>
    </row>
    <row r="54" spans="1:29" ht="23.25" thickBot="1" x14ac:dyDescent="0.3">
      <c r="A54" s="461" t="e">
        <f>"!delete:86,"&amp;IF(MONTH(Z51)=1,5,6)&amp;",100,"&amp;IF(MONTH(Z51)=1,5,MONTH(Z51)+5)</f>
        <v>#VALUE!</v>
      </c>
      <c r="B54" s="1130"/>
      <c r="C54" s="1134"/>
      <c r="D54" s="680" t="s">
        <v>1591</v>
      </c>
      <c r="E54" s="681" t="s">
        <v>2354</v>
      </c>
      <c r="F54" s="681" t="s">
        <v>2355</v>
      </c>
      <c r="G54" s="681" t="s">
        <v>2356</v>
      </c>
      <c r="H54" s="681" t="s">
        <v>2357</v>
      </c>
      <c r="I54" s="681" t="s">
        <v>1536</v>
      </c>
      <c r="J54" s="681" t="s">
        <v>1537</v>
      </c>
      <c r="K54" s="681" t="s">
        <v>1538</v>
      </c>
      <c r="L54" s="681" t="s">
        <v>1539</v>
      </c>
      <c r="M54" s="681" t="s">
        <v>1540</v>
      </c>
      <c r="N54" s="681" t="s">
        <v>1541</v>
      </c>
      <c r="O54" s="681" t="s">
        <v>1542</v>
      </c>
      <c r="P54" s="681" t="s">
        <v>1543</v>
      </c>
      <c r="Q54" s="681" t="s">
        <v>1544</v>
      </c>
      <c r="R54" s="1145"/>
      <c r="T54" s="1147"/>
      <c r="U54" s="696" t="s">
        <v>2358</v>
      </c>
      <c r="V54" s="697" t="s">
        <v>2359</v>
      </c>
      <c r="Y54" t="s">
        <v>2360</v>
      </c>
      <c r="Z54" s="693" t="e">
        <f>DATE(YEAR(Z51),1,1)</f>
        <v>#VALUE!</v>
      </c>
      <c r="AC54" s="695"/>
    </row>
    <row r="55" spans="1:29" x14ac:dyDescent="0.25">
      <c r="A55" s="650"/>
      <c r="B55" s="1130"/>
      <c r="C55" s="682" t="s">
        <v>26</v>
      </c>
      <c r="D55" s="1135" t="s">
        <v>26</v>
      </c>
      <c r="E55" s="1136"/>
      <c r="F55" s="1136"/>
      <c r="G55" s="1136"/>
      <c r="H55" s="1136"/>
      <c r="I55" s="1136"/>
      <c r="J55" s="1136"/>
      <c r="K55" s="1136"/>
      <c r="L55" s="1136"/>
      <c r="M55" s="1136"/>
      <c r="N55" s="1136"/>
      <c r="O55" s="1136"/>
      <c r="P55" s="1136"/>
      <c r="Q55" s="1136"/>
      <c r="R55" s="1137"/>
      <c r="T55" s="698" t="s">
        <v>26</v>
      </c>
      <c r="U55" s="699"/>
      <c r="V55" s="700"/>
      <c r="Y55" t="s">
        <v>2361</v>
      </c>
      <c r="Z55" s="693" t="e">
        <f>DATE(YEAR(Z51)+1,1,1)-1</f>
        <v>#VALUE!</v>
      </c>
      <c r="AC55" s="695"/>
    </row>
    <row r="56" spans="1:29" ht="15.75" thickBot="1" x14ac:dyDescent="0.3">
      <c r="A56" s="650"/>
      <c r="B56" s="1131"/>
      <c r="C56" s="655">
        <v>1</v>
      </c>
      <c r="D56" s="243">
        <f>C56+COUNT(C56)</f>
        <v>2</v>
      </c>
      <c r="E56" s="243">
        <f>C56+COUNT(C56,D56)</f>
        <v>3</v>
      </c>
      <c r="F56" s="243">
        <f>C56+COUNT(D56,D56,E56)</f>
        <v>4</v>
      </c>
      <c r="G56" s="243">
        <f>C56+COUNT(C56,D56,E56,F56)</f>
        <v>5</v>
      </c>
      <c r="H56" s="243">
        <f>C56+COUNT(C56,D56,E56,F56,G56)</f>
        <v>6</v>
      </c>
      <c r="I56" s="243">
        <f>C56+COUNT(C56,D56,E56,F56,G56,H56)</f>
        <v>7</v>
      </c>
      <c r="J56" s="243">
        <f>C56+COUNT(C56,D56,E56,F56,G56,H56,I56)</f>
        <v>8</v>
      </c>
      <c r="K56" s="243">
        <f>C56+COUNT(C56,D56,E56,F56,G56,H56,I56,J56)</f>
        <v>9</v>
      </c>
      <c r="L56" s="243">
        <f>C56+COUNT(C56,D56,E56,F56,G56,H56,I56,J56,K56)</f>
        <v>10</v>
      </c>
      <c r="M56" s="243">
        <f>C56+COUNT(C56,D56,E56,F56,G56,H56,I56,J56,K56,L56)</f>
        <v>11</v>
      </c>
      <c r="N56" s="647">
        <f>C56+COUNT(C56,D56,E56,F56,G56,H56,I56,J56,K56,L56,M56)</f>
        <v>12</v>
      </c>
      <c r="O56" s="647">
        <f>C56+COUNT(C56,D56,E56,F56,G56,H56,I56,J56,K56,L56,M56,N56)</f>
        <v>13</v>
      </c>
      <c r="P56" s="647">
        <f>C56+COUNT(C56,D56,E56,F56,G56,H56,I56,J56,K56,L56,M56,N56,O56)</f>
        <v>14</v>
      </c>
      <c r="Q56" s="647">
        <f>C56+COUNT(C56,D56,E56,F56,G56,H56,I56,J56,K56,L56,M56,N56,O56,P56)</f>
        <v>15</v>
      </c>
      <c r="R56" s="648">
        <f>C56+COUNT(C56,D56,E56,F56,G56,H56,I56,J56,K56,L56,M56,N56,O56,P56,Q56)</f>
        <v>16</v>
      </c>
      <c r="T56" s="701">
        <f>C56+COUNT(C56,D56,E56,F56,G56,H56,I56,J56,K56,L56,M56,N56,O56,P56,Q56,R56)</f>
        <v>17</v>
      </c>
      <c r="U56" s="702">
        <f>C56+COUNT(C56,D56,E56,F56,G56,H56,I56,J56,K56,L56,M56,N56,O56,P56,Q56,R56,T56)</f>
        <v>18</v>
      </c>
      <c r="V56" s="703">
        <f>C56+COUNT(C56,D56,E56,F56,G56,H56,I56,J56,K56,L56,M56,N56,O56,P56,Q56,R56,T56,U56)</f>
        <v>19</v>
      </c>
      <c r="Y56" t="s">
        <v>2362</v>
      </c>
      <c r="Z56" s="704" t="e">
        <f>1-(Z51-Z52)/(Z53-Z52)</f>
        <v>#VALUE!</v>
      </c>
      <c r="AC56" s="695"/>
    </row>
    <row r="57" spans="1:29" x14ac:dyDescent="0.25">
      <c r="A57" s="651" t="str">
        <f>T57</f>
        <v>[:p5.all.col_any_fact_mon_avg0]</v>
      </c>
      <c r="B57" s="705" t="s">
        <v>456</v>
      </c>
      <c r="C57" s="581" t="s">
        <v>706</v>
      </c>
      <c r="D57" s="706" t="e">
        <f>IFERROR(E57,0)+IFERROR(F57,0)+IFERROR(G57,0)+IFERROR(H57,0)+IFERROR(I57,0)+IFERROR(J57,0)+IFERROR(K57,0)+IFERROR(L57,0)+IFERROR(M57,0)+IFERROR(N57,0)+IFERROR(O57,0)+IFERROR(P57,0)+IFERROR(Q57,0)</f>
        <v>#VALUE!</v>
      </c>
      <c r="E57" s="707" t="s">
        <v>2363</v>
      </c>
      <c r="F57" s="707" t="s">
        <v>2364</v>
      </c>
      <c r="G57" s="707" t="s">
        <v>2365</v>
      </c>
      <c r="H57" s="707" t="s">
        <v>1545</v>
      </c>
      <c r="I57" s="707" t="s">
        <v>1546</v>
      </c>
      <c r="J57" s="707" t="s">
        <v>1547</v>
      </c>
      <c r="K57" s="707" t="s">
        <v>1548</v>
      </c>
      <c r="L57" s="707" t="s">
        <v>1549</v>
      </c>
      <c r="M57" s="707" t="s">
        <v>1550</v>
      </c>
      <c r="N57" s="707" t="s">
        <v>1551</v>
      </c>
      <c r="O57" s="707" t="s">
        <v>1552</v>
      </c>
      <c r="P57" s="707" t="s">
        <v>1553</v>
      </c>
      <c r="Q57" s="707" t="s">
        <v>1554</v>
      </c>
      <c r="R57" s="216" t="s">
        <v>729</v>
      </c>
      <c r="T57" s="706" t="s">
        <v>2466</v>
      </c>
      <c r="U57" s="707" t="e">
        <f>T57*$Z$91</f>
        <v>#VALUE!</v>
      </c>
      <c r="V57" s="216" t="e">
        <f>T57*12*$Z$92</f>
        <v>#VALUE!</v>
      </c>
      <c r="Y57" t="s">
        <v>2366</v>
      </c>
      <c r="Z57" s="704" t="e">
        <f>1-(Z51-Z54)/(Z55-Z54)</f>
        <v>#VALUE!</v>
      </c>
      <c r="AC57" s="695"/>
    </row>
    <row r="58" spans="1:29" ht="15.75" thickBot="1" x14ac:dyDescent="0.3">
      <c r="A58" s="651" t="str">
        <f>T58</f>
        <v>[:p5.by_dep.col_any_fact_mon_avg0]</v>
      </c>
      <c r="B58" s="654" t="s">
        <v>708</v>
      </c>
      <c r="C58" s="656" t="s">
        <v>719</v>
      </c>
      <c r="D58" s="708" t="e">
        <f>IFERROR(E58,0)+IFERROR(F58,0)+IFERROR(G58,0)+IFERROR(H58,0)+IFERROR(I58,0)+IFERROR(J58,0)+IFERROR(K58,0)+IFERROR(L58,0)+IFERROR(M58,0)+IFERROR(N58,0)+IFERROR(O58,0)+IFERROR(P58,0)+IFERROR(Q58,0)</f>
        <v>#VALUE!</v>
      </c>
      <c r="E58" s="652" t="s">
        <v>2367</v>
      </c>
      <c r="F58" s="652" t="s">
        <v>2368</v>
      </c>
      <c r="G58" s="652" t="s">
        <v>2369</v>
      </c>
      <c r="H58" s="652" t="s">
        <v>1555</v>
      </c>
      <c r="I58" s="652" t="s">
        <v>1556</v>
      </c>
      <c r="J58" s="652" t="s">
        <v>1557</v>
      </c>
      <c r="K58" s="652" t="s">
        <v>1558</v>
      </c>
      <c r="L58" s="652" t="s">
        <v>1559</v>
      </c>
      <c r="M58" s="652" t="s">
        <v>1560</v>
      </c>
      <c r="N58" s="652" t="s">
        <v>1561</v>
      </c>
      <c r="O58" s="652" t="s">
        <v>1562</v>
      </c>
      <c r="P58" s="652" t="s">
        <v>1563</v>
      </c>
      <c r="Q58" s="652" t="s">
        <v>1564</v>
      </c>
      <c r="R58" s="653" t="s">
        <v>741</v>
      </c>
      <c r="T58" s="708" t="s">
        <v>2467</v>
      </c>
      <c r="U58" s="652" t="e">
        <f>T58*$Z$91</f>
        <v>#VALUE!</v>
      </c>
      <c r="V58" s="653" t="e">
        <f>T58*12*$Z$92</f>
        <v>#VALUE!</v>
      </c>
      <c r="W58" s="206" t="s">
        <v>720</v>
      </c>
      <c r="X58" s="206" t="s">
        <v>721</v>
      </c>
      <c r="AC58" s="695"/>
    </row>
    <row r="59" spans="1:29" x14ac:dyDescent="0.25">
      <c r="B59" s="461"/>
      <c r="C59" s="461"/>
      <c r="E59" s="461"/>
      <c r="F59" s="461"/>
      <c r="G59" s="461"/>
      <c r="H59" s="461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T59" s="461"/>
      <c r="U59" s="461"/>
      <c r="V59" s="461"/>
    </row>
    <row r="60" spans="1:29" x14ac:dyDescent="0.25">
      <c r="O60" s="206" t="s">
        <v>21</v>
      </c>
    </row>
  </sheetData>
  <mergeCells count="86">
    <mergeCell ref="B5:B9"/>
    <mergeCell ref="C5:C7"/>
    <mergeCell ref="D5:L5"/>
    <mergeCell ref="M5:P5"/>
    <mergeCell ref="Q5:Q7"/>
    <mergeCell ref="D6:G6"/>
    <mergeCell ref="H6:H7"/>
    <mergeCell ref="I6:I7"/>
    <mergeCell ref="J6:J7"/>
    <mergeCell ref="K6:K7"/>
    <mergeCell ref="N6:N7"/>
    <mergeCell ref="O6:O7"/>
    <mergeCell ref="P6:P7"/>
    <mergeCell ref="M8:P8"/>
    <mergeCell ref="J15:J16"/>
    <mergeCell ref="K15:K16"/>
    <mergeCell ref="L6:L7"/>
    <mergeCell ref="M6:M7"/>
    <mergeCell ref="L15:O15"/>
    <mergeCell ref="C8:L8"/>
    <mergeCell ref="C17:G17"/>
    <mergeCell ref="H17:O17"/>
    <mergeCell ref="B23:B27"/>
    <mergeCell ref="C23:K23"/>
    <mergeCell ref="L23:Q23"/>
    <mergeCell ref="D26:G26"/>
    <mergeCell ref="I26:J26"/>
    <mergeCell ref="L26:Q26"/>
    <mergeCell ref="B14:B18"/>
    <mergeCell ref="C14:G14"/>
    <mergeCell ref="H14:O14"/>
    <mergeCell ref="C15:C16"/>
    <mergeCell ref="D15:E15"/>
    <mergeCell ref="F15:G15"/>
    <mergeCell ref="H15:H16"/>
    <mergeCell ref="I15:I16"/>
    <mergeCell ref="R23:R25"/>
    <mergeCell ref="S23:S25"/>
    <mergeCell ref="C24:C25"/>
    <mergeCell ref="D24:H24"/>
    <mergeCell ref="I24:K24"/>
    <mergeCell ref="L24:L25"/>
    <mergeCell ref="M24:P24"/>
    <mergeCell ref="Q24:Q25"/>
    <mergeCell ref="J25:K25"/>
    <mergeCell ref="R26:S26"/>
    <mergeCell ref="B32:B36"/>
    <mergeCell ref="C32:K32"/>
    <mergeCell ref="L32:Q32"/>
    <mergeCell ref="R32:R34"/>
    <mergeCell ref="S32:S34"/>
    <mergeCell ref="C33:C34"/>
    <mergeCell ref="D33:H33"/>
    <mergeCell ref="I33:K33"/>
    <mergeCell ref="L33:L34"/>
    <mergeCell ref="M33:P33"/>
    <mergeCell ref="Q33:Q34"/>
    <mergeCell ref="J34:K34"/>
    <mergeCell ref="D35:G35"/>
    <mergeCell ref="I35:J35"/>
    <mergeCell ref="L35:Q35"/>
    <mergeCell ref="R44:S44"/>
    <mergeCell ref="B41:B45"/>
    <mergeCell ref="C41:K41"/>
    <mergeCell ref="L41:Q41"/>
    <mergeCell ref="R41:R43"/>
    <mergeCell ref="S41:S43"/>
    <mergeCell ref="C42:C43"/>
    <mergeCell ref="D42:H42"/>
    <mergeCell ref="I42:K42"/>
    <mergeCell ref="L42:L43"/>
    <mergeCell ref="M42:P42"/>
    <mergeCell ref="Q42:Q43"/>
    <mergeCell ref="J43:K43"/>
    <mergeCell ref="D44:G44"/>
    <mergeCell ref="I44:J44"/>
    <mergeCell ref="L44:Q44"/>
    <mergeCell ref="B52:B56"/>
    <mergeCell ref="C52:C54"/>
    <mergeCell ref="D52:R52"/>
    <mergeCell ref="T52:V52"/>
    <mergeCell ref="D53:Q53"/>
    <mergeCell ref="R53:R54"/>
    <mergeCell ref="T53:T54"/>
    <mergeCell ref="U53:V53"/>
    <mergeCell ref="D55:R55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5"/>
  <sheetViews>
    <sheetView zoomScale="55" zoomScaleNormal="55" workbookViewId="0"/>
  </sheetViews>
  <sheetFormatPr defaultRowHeight="15" x14ac:dyDescent="0.25"/>
  <cols>
    <col min="1" max="1" width="7.7109375" customWidth="1"/>
    <col min="2" max="2" width="14.7109375" customWidth="1"/>
    <col min="3" max="3" width="15.7109375" customWidth="1"/>
    <col min="4" max="7" width="12.7109375" customWidth="1"/>
    <col min="8" max="8" width="14" customWidth="1"/>
    <col min="9" max="16" width="12.7109375" customWidth="1"/>
    <col min="17" max="18" width="7.28515625" customWidth="1"/>
    <col min="19" max="19" width="14.7109375" customWidth="1"/>
    <col min="20" max="20" width="15.7109375" customWidth="1"/>
    <col min="21" max="33" width="12.7109375" customWidth="1"/>
  </cols>
  <sheetData>
    <row r="1" spans="1:36" x14ac:dyDescent="0.25">
      <c r="B1" s="277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9"/>
    </row>
    <row r="2" spans="1:36" ht="21" x14ac:dyDescent="0.35">
      <c r="B2" s="277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9"/>
      <c r="AG2" s="280"/>
    </row>
    <row r="3" spans="1:36" x14ac:dyDescent="0.25">
      <c r="B3" s="277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9"/>
    </row>
    <row r="4" spans="1:36" ht="46.5" x14ac:dyDescent="0.7">
      <c r="B4" s="281" t="s">
        <v>811</v>
      </c>
      <c r="C4" s="282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1"/>
      <c r="P4" s="281"/>
      <c r="Q4" s="203"/>
      <c r="R4" s="203"/>
      <c r="S4" s="203"/>
      <c r="T4" s="284"/>
      <c r="U4" s="284"/>
      <c r="V4" s="284"/>
      <c r="W4" s="284"/>
      <c r="X4" s="284"/>
      <c r="Y4" s="281"/>
      <c r="Z4" s="284"/>
      <c r="AA4" s="284"/>
      <c r="AB4" s="284"/>
      <c r="AC4" s="284"/>
      <c r="AD4" s="284"/>
      <c r="AE4" s="284"/>
      <c r="AF4" s="281"/>
      <c r="AG4" s="285" t="s">
        <v>812</v>
      </c>
      <c r="AH4" s="286" t="s">
        <v>1</v>
      </c>
    </row>
    <row r="5" spans="1:36" ht="46.5" x14ac:dyDescent="0.7">
      <c r="B5" s="416"/>
      <c r="C5" s="417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9"/>
      <c r="P5" s="419"/>
      <c r="Q5" s="420"/>
      <c r="R5" s="420"/>
      <c r="S5" s="420"/>
      <c r="T5" s="421"/>
      <c r="U5" s="421"/>
      <c r="V5" s="422"/>
      <c r="W5" s="284"/>
      <c r="X5" s="284"/>
      <c r="Y5" s="281"/>
      <c r="Z5" s="284"/>
      <c r="AA5" s="284"/>
      <c r="AB5" s="284"/>
      <c r="AC5" s="284"/>
      <c r="AD5" s="284"/>
      <c r="AE5" s="284"/>
      <c r="AF5" s="284"/>
      <c r="AG5" s="284"/>
      <c r="AH5" s="286" t="s">
        <v>813</v>
      </c>
    </row>
    <row r="6" spans="1:36" ht="46.5" x14ac:dyDescent="0.7">
      <c r="B6" s="423" t="s">
        <v>1297</v>
      </c>
      <c r="C6" s="424"/>
      <c r="D6" s="425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6"/>
      <c r="P6" s="426"/>
      <c r="Q6" s="427"/>
      <c r="R6" s="427"/>
      <c r="S6" s="427"/>
      <c r="T6" s="428"/>
      <c r="U6" s="428"/>
      <c r="V6" s="428"/>
      <c r="W6" s="284"/>
      <c r="X6" s="284"/>
      <c r="Y6" s="281"/>
      <c r="Z6" s="284"/>
      <c r="AA6" s="284"/>
      <c r="AB6" s="284"/>
      <c r="AC6" s="284"/>
      <c r="AD6" s="284"/>
      <c r="AE6" s="284"/>
      <c r="AF6" s="284"/>
      <c r="AG6" s="284"/>
    </row>
    <row r="7" spans="1:36" ht="46.5" x14ac:dyDescent="0.7">
      <c r="A7" s="286" t="s">
        <v>814</v>
      </c>
      <c r="B7" s="277"/>
      <c r="C7" s="282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1"/>
      <c r="P7" s="281"/>
      <c r="S7" s="203"/>
      <c r="T7" s="284"/>
      <c r="U7" s="284"/>
      <c r="V7" s="284"/>
      <c r="W7" s="284"/>
      <c r="X7" s="284"/>
      <c r="Y7" s="281"/>
      <c r="Z7" s="284"/>
      <c r="AA7" s="284"/>
      <c r="AB7" s="284"/>
      <c r="AC7" s="284"/>
      <c r="AD7" s="284"/>
      <c r="AE7" s="284"/>
      <c r="AF7" s="284"/>
      <c r="AG7" s="284"/>
    </row>
    <row r="8" spans="1:36" ht="29.25" thickBot="1" x14ac:dyDescent="0.5">
      <c r="B8" s="287" t="e">
        <f>"исполнение "&amp;TEXT((E14+H14)/(D14-M14)*100,0)&amp;"%*"</f>
        <v>#VALUE!</v>
      </c>
      <c r="C8" s="288"/>
      <c r="D8" s="288"/>
      <c r="E8" s="289" t="s">
        <v>512</v>
      </c>
      <c r="F8" s="290"/>
      <c r="G8" s="289"/>
      <c r="H8" s="289" t="e">
        <f>(E17+H17)/(D17-M17)</f>
        <v>#VALUE!</v>
      </c>
      <c r="I8" s="289" t="s">
        <v>815</v>
      </c>
      <c r="J8" s="289"/>
      <c r="K8" s="291" t="e">
        <f>(E18+H18)/(D18-M18)</f>
        <v>#VALUE!</v>
      </c>
      <c r="L8" s="289" t="s">
        <v>816</v>
      </c>
      <c r="M8" s="288"/>
      <c r="N8" s="291" t="e">
        <f>(E15+H15)/(D15-M15)</f>
        <v>#VALUE!</v>
      </c>
      <c r="O8" s="292"/>
      <c r="P8" s="291"/>
    </row>
    <row r="9" spans="1:36" ht="37.5" customHeight="1" x14ac:dyDescent="0.25">
      <c r="B9" s="1233" t="s">
        <v>817</v>
      </c>
      <c r="C9" s="1234"/>
      <c r="D9" s="1237" t="s">
        <v>1294</v>
      </c>
      <c r="E9" s="293" t="s">
        <v>818</v>
      </c>
      <c r="F9" s="294"/>
      <c r="G9" s="295"/>
      <c r="H9" s="293" t="s">
        <v>819</v>
      </c>
      <c r="I9" s="294"/>
      <c r="J9" s="294"/>
      <c r="K9" s="295"/>
      <c r="L9" s="293" t="s">
        <v>428</v>
      </c>
      <c r="M9" s="294"/>
      <c r="N9" s="295"/>
      <c r="O9" s="293" t="s">
        <v>820</v>
      </c>
      <c r="P9" s="295"/>
    </row>
    <row r="10" spans="1:36" ht="18.75" x14ac:dyDescent="0.25">
      <c r="B10" s="1235"/>
      <c r="C10" s="1236"/>
      <c r="D10" s="1238"/>
      <c r="E10" s="1240" t="s">
        <v>8</v>
      </c>
      <c r="F10" s="1241" t="s">
        <v>821</v>
      </c>
      <c r="G10" s="1242" t="s">
        <v>822</v>
      </c>
      <c r="H10" s="1240" t="s">
        <v>8</v>
      </c>
      <c r="I10" s="296" t="s">
        <v>17</v>
      </c>
      <c r="J10" s="296"/>
      <c r="K10" s="297"/>
      <c r="L10" s="1240" t="s">
        <v>8</v>
      </c>
      <c r="M10" s="296" t="s">
        <v>17</v>
      </c>
      <c r="N10" s="297"/>
      <c r="O10" s="1246" t="e">
        <f>CONCATENATE(Q10,"
",TEXT(R10,"0%"))</f>
        <v>#VALUE!</v>
      </c>
      <c r="P10" s="1249" t="e">
        <f>CONCATENATE(Q11,"
",TEXT(R11,"0%"))</f>
        <v>#VALUE!</v>
      </c>
      <c r="Q10" s="298" t="s">
        <v>823</v>
      </c>
      <c r="R10" s="299" t="e">
        <f>O14/D14</f>
        <v>#VALUE!</v>
      </c>
    </row>
    <row r="11" spans="1:36" ht="15" customHeight="1" x14ac:dyDescent="0.25">
      <c r="B11" s="1235"/>
      <c r="C11" s="1236"/>
      <c r="D11" s="1238"/>
      <c r="E11" s="1240"/>
      <c r="F11" s="1241"/>
      <c r="G11" s="1242"/>
      <c r="H11" s="1240"/>
      <c r="I11" s="1241" t="s">
        <v>824</v>
      </c>
      <c r="J11" s="1241" t="s">
        <v>825</v>
      </c>
      <c r="K11" s="1242" t="s">
        <v>826</v>
      </c>
      <c r="L11" s="1240"/>
      <c r="M11" s="1241" t="s">
        <v>1295</v>
      </c>
      <c r="N11" s="1242" t="s">
        <v>1296</v>
      </c>
      <c r="O11" s="1247"/>
      <c r="P11" s="1250"/>
      <c r="Q11" s="298" t="s">
        <v>828</v>
      </c>
      <c r="R11" s="298" t="e">
        <f>P14/D14</f>
        <v>#VALUE!</v>
      </c>
    </row>
    <row r="12" spans="1:36" ht="18.75" x14ac:dyDescent="0.25">
      <c r="B12" s="1235"/>
      <c r="C12" s="1236"/>
      <c r="D12" s="1239"/>
      <c r="E12" s="1240"/>
      <c r="F12" s="300" t="e">
        <f>F14/E14</f>
        <v>#VALUE!</v>
      </c>
      <c r="G12" s="301" t="e">
        <f>G14/E14</f>
        <v>#VALUE!</v>
      </c>
      <c r="H12" s="1240"/>
      <c r="I12" s="1241"/>
      <c r="J12" s="1241"/>
      <c r="K12" s="1242"/>
      <c r="L12" s="1240"/>
      <c r="M12" s="1241" t="s">
        <v>829</v>
      </c>
      <c r="N12" s="1242" t="s">
        <v>827</v>
      </c>
      <c r="O12" s="1248"/>
      <c r="P12" s="1251"/>
    </row>
    <row r="13" spans="1:36" ht="21" x14ac:dyDescent="0.25">
      <c r="B13" s="302" t="s">
        <v>830</v>
      </c>
      <c r="C13" s="303"/>
      <c r="D13" s="304">
        <v>1</v>
      </c>
      <c r="E13" s="305">
        <v>2</v>
      </c>
      <c r="F13" s="306">
        <v>3</v>
      </c>
      <c r="G13" s="307">
        <v>4</v>
      </c>
      <c r="H13" s="305">
        <v>5</v>
      </c>
      <c r="I13" s="306">
        <v>6</v>
      </c>
      <c r="J13" s="306">
        <v>7</v>
      </c>
      <c r="K13" s="307">
        <v>8</v>
      </c>
      <c r="L13" s="305">
        <v>9</v>
      </c>
      <c r="M13" s="306">
        <v>10</v>
      </c>
      <c r="N13" s="307">
        <v>11</v>
      </c>
      <c r="O13" s="305">
        <v>12</v>
      </c>
      <c r="P13" s="307">
        <v>13</v>
      </c>
    </row>
    <row r="14" spans="1:36" ht="21.75" thickBot="1" x14ac:dyDescent="0.3">
      <c r="B14" s="1252" t="s">
        <v>28</v>
      </c>
      <c r="C14" s="1253"/>
      <c r="D14" s="308" t="s">
        <v>831</v>
      </c>
      <c r="E14" s="310" t="e">
        <f t="shared" ref="E14" si="0">F14+G14</f>
        <v>#VALUE!</v>
      </c>
      <c r="F14" s="311" t="s">
        <v>832</v>
      </c>
      <c r="G14" s="309" t="s">
        <v>833</v>
      </c>
      <c r="H14" s="310" t="e">
        <f t="shared" ref="H14" si="1">I14+J14+K14</f>
        <v>#VALUE!</v>
      </c>
      <c r="I14" s="311" t="s">
        <v>834</v>
      </c>
      <c r="J14" s="311" t="s">
        <v>835</v>
      </c>
      <c r="K14" s="309" t="s">
        <v>836</v>
      </c>
      <c r="L14" s="310" t="e">
        <f t="shared" ref="L14:L19" si="2">M14+N14</f>
        <v>#VALUE!</v>
      </c>
      <c r="M14" s="311" t="s">
        <v>837</v>
      </c>
      <c r="N14" s="309" t="s">
        <v>838</v>
      </c>
      <c r="O14" s="310" t="s">
        <v>839</v>
      </c>
      <c r="P14" s="312" t="s">
        <v>840</v>
      </c>
      <c r="AH14" s="286" t="s">
        <v>841</v>
      </c>
      <c r="AI14" s="286"/>
      <c r="AJ14" s="286"/>
    </row>
    <row r="15" spans="1:36" ht="21.75" thickBot="1" x14ac:dyDescent="0.3">
      <c r="B15" s="313" t="s">
        <v>816</v>
      </c>
      <c r="C15" s="314"/>
      <c r="D15" s="315" t="s">
        <v>842</v>
      </c>
      <c r="E15" s="316" t="e">
        <f>F15+G15</f>
        <v>#VALUE!</v>
      </c>
      <c r="F15" s="317" t="s">
        <v>843</v>
      </c>
      <c r="G15" s="318" t="s">
        <v>844</v>
      </c>
      <c r="H15" s="316" t="e">
        <f>I15+J15+K15</f>
        <v>#VALUE!</v>
      </c>
      <c r="I15" s="317" t="s">
        <v>845</v>
      </c>
      <c r="J15" s="317" t="s">
        <v>846</v>
      </c>
      <c r="K15" s="318" t="s">
        <v>847</v>
      </c>
      <c r="L15" s="316" t="e">
        <f t="shared" si="2"/>
        <v>#VALUE!</v>
      </c>
      <c r="M15" s="317" t="s">
        <v>848</v>
      </c>
      <c r="N15" s="318" t="s">
        <v>849</v>
      </c>
      <c r="O15" s="319" t="s">
        <v>850</v>
      </c>
      <c r="P15" s="320" t="s">
        <v>851</v>
      </c>
      <c r="AH15" s="286"/>
      <c r="AI15" s="286" t="s">
        <v>852</v>
      </c>
      <c r="AJ15" s="286"/>
    </row>
    <row r="16" spans="1:36" ht="21" x14ac:dyDescent="0.25">
      <c r="B16" s="1254" t="s">
        <v>853</v>
      </c>
      <c r="C16" s="321" t="s">
        <v>437</v>
      </c>
      <c r="D16" s="315" t="s">
        <v>854</v>
      </c>
      <c r="E16" s="316" t="e">
        <f>F16+G16</f>
        <v>#VALUE!</v>
      </c>
      <c r="F16" s="317" t="s">
        <v>855</v>
      </c>
      <c r="G16" s="318" t="s">
        <v>856</v>
      </c>
      <c r="H16" s="316" t="e">
        <f>I16+J16+K16</f>
        <v>#VALUE!</v>
      </c>
      <c r="I16" s="317" t="s">
        <v>857</v>
      </c>
      <c r="J16" s="317" t="s">
        <v>858</v>
      </c>
      <c r="K16" s="318" t="s">
        <v>859</v>
      </c>
      <c r="L16" s="316" t="e">
        <f t="shared" si="2"/>
        <v>#VALUE!</v>
      </c>
      <c r="M16" s="317" t="s">
        <v>860</v>
      </c>
      <c r="N16" s="318" t="s">
        <v>861</v>
      </c>
      <c r="O16" s="319" t="s">
        <v>862</v>
      </c>
      <c r="P16" s="320" t="s">
        <v>863</v>
      </c>
      <c r="AH16" s="286"/>
      <c r="AI16" s="286" t="s">
        <v>864</v>
      </c>
      <c r="AJ16" s="286"/>
    </row>
    <row r="17" spans="1:40" ht="21" x14ac:dyDescent="0.25">
      <c r="B17" s="1255"/>
      <c r="C17" s="322" t="s">
        <v>694</v>
      </c>
      <c r="D17" s="323" t="s">
        <v>865</v>
      </c>
      <c r="E17" s="324" t="e">
        <f>F17+G17</f>
        <v>#VALUE!</v>
      </c>
      <c r="F17" s="325" t="s">
        <v>866</v>
      </c>
      <c r="G17" s="326" t="s">
        <v>867</v>
      </c>
      <c r="H17" s="324" t="e">
        <f>I17+J17+K17</f>
        <v>#VALUE!</v>
      </c>
      <c r="I17" s="325" t="s">
        <v>868</v>
      </c>
      <c r="J17" s="325" t="s">
        <v>869</v>
      </c>
      <c r="K17" s="326" t="s">
        <v>870</v>
      </c>
      <c r="L17" s="324" t="e">
        <f t="shared" si="2"/>
        <v>#VALUE!</v>
      </c>
      <c r="M17" s="325" t="s">
        <v>871</v>
      </c>
      <c r="N17" s="326" t="s">
        <v>872</v>
      </c>
      <c r="O17" s="327" t="s">
        <v>873</v>
      </c>
      <c r="P17" s="326" t="s">
        <v>874</v>
      </c>
      <c r="AH17" s="286"/>
      <c r="AI17" s="286"/>
      <c r="AJ17" s="286" t="s">
        <v>875</v>
      </c>
    </row>
    <row r="18" spans="1:40" ht="21" x14ac:dyDescent="0.25">
      <c r="B18" s="1255"/>
      <c r="C18" s="322" t="s">
        <v>815</v>
      </c>
      <c r="D18" s="323" t="s">
        <v>876</v>
      </c>
      <c r="E18" s="324" t="e">
        <f>F18+G18</f>
        <v>#VALUE!</v>
      </c>
      <c r="F18" s="325" t="s">
        <v>877</v>
      </c>
      <c r="G18" s="326" t="s">
        <v>878</v>
      </c>
      <c r="H18" s="324" t="e">
        <f>I18+J18+K18</f>
        <v>#VALUE!</v>
      </c>
      <c r="I18" s="325" t="s">
        <v>879</v>
      </c>
      <c r="J18" s="325" t="s">
        <v>880</v>
      </c>
      <c r="K18" s="326" t="s">
        <v>881</v>
      </c>
      <c r="L18" s="324" t="e">
        <f t="shared" si="2"/>
        <v>#VALUE!</v>
      </c>
      <c r="M18" s="325" t="s">
        <v>882</v>
      </c>
      <c r="N18" s="326" t="s">
        <v>883</v>
      </c>
      <c r="O18" s="327" t="s">
        <v>884</v>
      </c>
      <c r="P18" s="326" t="s">
        <v>885</v>
      </c>
      <c r="AH18" s="286"/>
      <c r="AI18" s="286"/>
      <c r="AJ18" s="286" t="s">
        <v>886</v>
      </c>
    </row>
    <row r="19" spans="1:40" ht="21.75" thickBot="1" x14ac:dyDescent="0.3">
      <c r="B19" s="1256"/>
      <c r="C19" s="328" t="s">
        <v>550</v>
      </c>
      <c r="D19" s="329" t="s">
        <v>887</v>
      </c>
      <c r="E19" s="330" t="e">
        <f>F19+G19</f>
        <v>#VALUE!</v>
      </c>
      <c r="F19" s="331" t="s">
        <v>888</v>
      </c>
      <c r="G19" s="332" t="s">
        <v>889</v>
      </c>
      <c r="H19" s="330" t="e">
        <f>I19+J19+K19</f>
        <v>#VALUE!</v>
      </c>
      <c r="I19" s="331" t="s">
        <v>890</v>
      </c>
      <c r="J19" s="331" t="s">
        <v>891</v>
      </c>
      <c r="K19" s="332" t="s">
        <v>892</v>
      </c>
      <c r="L19" s="330" t="e">
        <f t="shared" si="2"/>
        <v>#VALUE!</v>
      </c>
      <c r="M19" s="331" t="s">
        <v>893</v>
      </c>
      <c r="N19" s="332" t="s">
        <v>894</v>
      </c>
      <c r="O19" s="333" t="s">
        <v>895</v>
      </c>
      <c r="P19" s="332" t="s">
        <v>896</v>
      </c>
      <c r="AH19" s="286"/>
      <c r="AI19" s="286"/>
      <c r="AJ19" s="286" t="s">
        <v>897</v>
      </c>
      <c r="AK19" s="286" t="s">
        <v>898</v>
      </c>
    </row>
    <row r="20" spans="1:40" x14ac:dyDescent="0.25">
      <c r="S20" s="286" t="s">
        <v>899</v>
      </c>
    </row>
    <row r="22" spans="1:40" x14ac:dyDescent="0.25">
      <c r="A22" s="286" t="s">
        <v>814</v>
      </c>
      <c r="AH22" s="286" t="s">
        <v>900</v>
      </c>
      <c r="AN22" s="286"/>
    </row>
    <row r="23" spans="1:40" ht="29.25" thickBot="1" x14ac:dyDescent="0.5">
      <c r="B23" s="287" t="e">
        <f>"исполнение "&amp;TEXT((E29+H29)/(D29-M29)*100,0)&amp;"%*"</f>
        <v>#VALUE!</v>
      </c>
      <c r="C23" s="288"/>
      <c r="D23" s="288"/>
      <c r="E23" s="289" t="s">
        <v>512</v>
      </c>
      <c r="F23" s="290"/>
      <c r="G23" s="289"/>
      <c r="H23" s="289" t="e">
        <f>(E32+H32)/(D32-M32)</f>
        <v>#VALUE!</v>
      </c>
      <c r="I23" s="289" t="s">
        <v>815</v>
      </c>
      <c r="J23" s="289"/>
      <c r="K23" s="291" t="e">
        <f>(E33+H33)/(D33-M33)</f>
        <v>#VALUE!</v>
      </c>
      <c r="L23" s="289" t="s">
        <v>816</v>
      </c>
      <c r="M23" s="288"/>
      <c r="N23" s="291" t="e">
        <f>(E30+H30)/(D30-M30)</f>
        <v>#VALUE!</v>
      </c>
      <c r="O23" s="288"/>
      <c r="P23" s="291"/>
    </row>
    <row r="24" spans="1:40" ht="37.5" customHeight="1" x14ac:dyDescent="0.25">
      <c r="B24" s="1257" t="s">
        <v>901</v>
      </c>
      <c r="C24" s="1258"/>
      <c r="D24" s="1261" t="s">
        <v>1294</v>
      </c>
      <c r="E24" s="334" t="s">
        <v>818</v>
      </c>
      <c r="F24" s="335"/>
      <c r="G24" s="336"/>
      <c r="H24" s="334" t="s">
        <v>819</v>
      </c>
      <c r="I24" s="335"/>
      <c r="J24" s="335"/>
      <c r="K24" s="336"/>
      <c r="L24" s="334" t="s">
        <v>428</v>
      </c>
      <c r="M24" s="335"/>
      <c r="N24" s="336"/>
      <c r="O24" s="334" t="s">
        <v>820</v>
      </c>
      <c r="P24" s="336"/>
    </row>
    <row r="25" spans="1:40" ht="18.75" x14ac:dyDescent="0.25">
      <c r="B25" s="1259"/>
      <c r="C25" s="1260"/>
      <c r="D25" s="1262"/>
      <c r="E25" s="1243" t="s">
        <v>8</v>
      </c>
      <c r="F25" s="1231" t="s">
        <v>821</v>
      </c>
      <c r="G25" s="1228" t="s">
        <v>822</v>
      </c>
      <c r="H25" s="1243" t="s">
        <v>8</v>
      </c>
      <c r="I25" s="337" t="s">
        <v>17</v>
      </c>
      <c r="J25" s="337"/>
      <c r="K25" s="338"/>
      <c r="L25" s="1243" t="s">
        <v>8</v>
      </c>
      <c r="M25" s="337" t="s">
        <v>17</v>
      </c>
      <c r="N25" s="338"/>
      <c r="O25" s="1243" t="e">
        <f>CONCATENATE(Q25,"
",TEXT(R25,"0%"))</f>
        <v>#VALUE!</v>
      </c>
      <c r="P25" s="1228" t="e">
        <f>CONCATENATE(Q26,"
",TEXT(R26,"0%"))</f>
        <v>#VALUE!</v>
      </c>
      <c r="Q25" s="298" t="s">
        <v>823</v>
      </c>
      <c r="R25" s="299" t="e">
        <f>O29/D29</f>
        <v>#VALUE!</v>
      </c>
    </row>
    <row r="26" spans="1:40" ht="15" customHeight="1" x14ac:dyDescent="0.25">
      <c r="B26" s="1259"/>
      <c r="C26" s="1260"/>
      <c r="D26" s="1262"/>
      <c r="E26" s="1244"/>
      <c r="F26" s="1232"/>
      <c r="G26" s="1230"/>
      <c r="H26" s="1244"/>
      <c r="I26" s="1231" t="s">
        <v>824</v>
      </c>
      <c r="J26" s="1231" t="s">
        <v>825</v>
      </c>
      <c r="K26" s="1228" t="s">
        <v>826</v>
      </c>
      <c r="L26" s="1244"/>
      <c r="M26" s="1231" t="s">
        <v>1295</v>
      </c>
      <c r="N26" s="1228" t="s">
        <v>1296</v>
      </c>
      <c r="O26" s="1244"/>
      <c r="P26" s="1229"/>
      <c r="Q26" s="298" t="s">
        <v>828</v>
      </c>
      <c r="R26" s="298" t="e">
        <f>P29/D29</f>
        <v>#VALUE!</v>
      </c>
    </row>
    <row r="27" spans="1:40" ht="18.75" x14ac:dyDescent="0.25">
      <c r="B27" s="1259"/>
      <c r="C27" s="1260"/>
      <c r="D27" s="1263"/>
      <c r="E27" s="1245"/>
      <c r="F27" s="339" t="e">
        <f>F29/E29</f>
        <v>#VALUE!</v>
      </c>
      <c r="G27" s="340" t="e">
        <f>G29/E29</f>
        <v>#VALUE!</v>
      </c>
      <c r="H27" s="1245"/>
      <c r="I27" s="1232"/>
      <c r="J27" s="1232"/>
      <c r="K27" s="1230"/>
      <c r="L27" s="1245"/>
      <c r="M27" s="1232" t="s">
        <v>829</v>
      </c>
      <c r="N27" s="1230" t="s">
        <v>827</v>
      </c>
      <c r="O27" s="1245"/>
      <c r="P27" s="1230"/>
    </row>
    <row r="28" spans="1:40" ht="21" x14ac:dyDescent="0.25">
      <c r="B28" s="341" t="s">
        <v>830</v>
      </c>
      <c r="C28" s="342"/>
      <c r="D28" s="343">
        <v>1</v>
      </c>
      <c r="E28" s="344">
        <v>2</v>
      </c>
      <c r="F28" s="345">
        <v>3</v>
      </c>
      <c r="G28" s="346">
        <v>4</v>
      </c>
      <c r="H28" s="344">
        <v>5</v>
      </c>
      <c r="I28" s="345">
        <v>6</v>
      </c>
      <c r="J28" s="345">
        <v>7</v>
      </c>
      <c r="K28" s="346">
        <v>8</v>
      </c>
      <c r="L28" s="344">
        <v>9</v>
      </c>
      <c r="M28" s="345">
        <v>10</v>
      </c>
      <c r="N28" s="346">
        <v>11</v>
      </c>
      <c r="O28" s="344">
        <v>12</v>
      </c>
      <c r="P28" s="346">
        <v>13</v>
      </c>
    </row>
    <row r="29" spans="1:40" ht="21.75" thickBot="1" x14ac:dyDescent="0.3">
      <c r="B29" s="1270" t="s">
        <v>28</v>
      </c>
      <c r="C29" s="1271"/>
      <c r="D29" s="308" t="s">
        <v>902</v>
      </c>
      <c r="E29" s="310" t="e">
        <f t="shared" ref="E29:E34" si="3">F29+G29</f>
        <v>#VALUE!</v>
      </c>
      <c r="F29" s="311" t="s">
        <v>903</v>
      </c>
      <c r="G29" s="309" t="s">
        <v>904</v>
      </c>
      <c r="H29" s="310" t="e">
        <f t="shared" ref="H29:H34" si="4">I29+J29+K29</f>
        <v>#VALUE!</v>
      </c>
      <c r="I29" s="311" t="s">
        <v>905</v>
      </c>
      <c r="J29" s="311" t="s">
        <v>906</v>
      </c>
      <c r="K29" s="309" t="s">
        <v>907</v>
      </c>
      <c r="L29" s="310" t="e">
        <f t="shared" ref="L29:L41" si="5">M29+N29</f>
        <v>#VALUE!</v>
      </c>
      <c r="M29" s="311" t="s">
        <v>908</v>
      </c>
      <c r="N29" s="309" t="s">
        <v>909</v>
      </c>
      <c r="O29" s="310" t="s">
        <v>910</v>
      </c>
      <c r="P29" s="312" t="s">
        <v>911</v>
      </c>
      <c r="AI29" s="286"/>
      <c r="AJ29" s="286"/>
    </row>
    <row r="30" spans="1:40" ht="21.75" thickBot="1" x14ac:dyDescent="0.3">
      <c r="B30" s="347" t="s">
        <v>816</v>
      </c>
      <c r="C30" s="348"/>
      <c r="D30" s="315" t="s">
        <v>912</v>
      </c>
      <c r="E30" s="349" t="e">
        <f t="shared" si="3"/>
        <v>#VALUE!</v>
      </c>
      <c r="F30" s="317" t="s">
        <v>913</v>
      </c>
      <c r="G30" s="318" t="s">
        <v>914</v>
      </c>
      <c r="H30" s="349" t="e">
        <f t="shared" si="4"/>
        <v>#VALUE!</v>
      </c>
      <c r="I30" s="317" t="s">
        <v>915</v>
      </c>
      <c r="J30" s="317" t="s">
        <v>916</v>
      </c>
      <c r="K30" s="318" t="s">
        <v>917</v>
      </c>
      <c r="L30" s="349" t="e">
        <f t="shared" si="5"/>
        <v>#VALUE!</v>
      </c>
      <c r="M30" s="317" t="s">
        <v>918</v>
      </c>
      <c r="N30" s="318" t="s">
        <v>919</v>
      </c>
      <c r="O30" s="319" t="s">
        <v>920</v>
      </c>
      <c r="P30" s="320" t="s">
        <v>921</v>
      </c>
      <c r="AH30" s="286"/>
      <c r="AI30" s="286" t="s">
        <v>922</v>
      </c>
      <c r="AJ30" s="286"/>
    </row>
    <row r="31" spans="1:40" ht="21" x14ac:dyDescent="0.25">
      <c r="B31" s="1264" t="s">
        <v>853</v>
      </c>
      <c r="C31" s="350" t="s">
        <v>437</v>
      </c>
      <c r="D31" s="315" t="s">
        <v>923</v>
      </c>
      <c r="E31" s="349" t="e">
        <f t="shared" si="3"/>
        <v>#VALUE!</v>
      </c>
      <c r="F31" s="317" t="s">
        <v>924</v>
      </c>
      <c r="G31" s="318" t="s">
        <v>925</v>
      </c>
      <c r="H31" s="349" t="e">
        <f t="shared" si="4"/>
        <v>#VALUE!</v>
      </c>
      <c r="I31" s="317" t="s">
        <v>926</v>
      </c>
      <c r="J31" s="317" t="s">
        <v>927</v>
      </c>
      <c r="K31" s="318" t="s">
        <v>928</v>
      </c>
      <c r="L31" s="349" t="e">
        <f t="shared" si="5"/>
        <v>#VALUE!</v>
      </c>
      <c r="M31" s="317" t="s">
        <v>929</v>
      </c>
      <c r="N31" s="318" t="s">
        <v>930</v>
      </c>
      <c r="O31" s="319" t="s">
        <v>931</v>
      </c>
      <c r="P31" s="320" t="s">
        <v>932</v>
      </c>
      <c r="AH31" s="286"/>
      <c r="AI31" s="286" t="s">
        <v>933</v>
      </c>
      <c r="AJ31" s="286"/>
    </row>
    <row r="32" spans="1:40" ht="21" x14ac:dyDescent="0.25">
      <c r="B32" s="1265"/>
      <c r="C32" s="322" t="s">
        <v>694</v>
      </c>
      <c r="D32" s="323" t="s">
        <v>934</v>
      </c>
      <c r="E32" s="351" t="e">
        <f t="shared" si="3"/>
        <v>#VALUE!</v>
      </c>
      <c r="F32" s="325" t="s">
        <v>935</v>
      </c>
      <c r="G32" s="326" t="s">
        <v>936</v>
      </c>
      <c r="H32" s="351" t="e">
        <f t="shared" si="4"/>
        <v>#VALUE!</v>
      </c>
      <c r="I32" s="325" t="s">
        <v>937</v>
      </c>
      <c r="J32" s="325" t="s">
        <v>938</v>
      </c>
      <c r="K32" s="326" t="s">
        <v>939</v>
      </c>
      <c r="L32" s="351" t="e">
        <f t="shared" si="5"/>
        <v>#VALUE!</v>
      </c>
      <c r="M32" s="325" t="s">
        <v>940</v>
      </c>
      <c r="N32" s="326" t="s">
        <v>941</v>
      </c>
      <c r="O32" s="327" t="s">
        <v>942</v>
      </c>
      <c r="P32" s="326" t="s">
        <v>943</v>
      </c>
      <c r="AH32" s="286"/>
      <c r="AI32" s="286"/>
      <c r="AJ32" s="286" t="s">
        <v>944</v>
      </c>
    </row>
    <row r="33" spans="2:40" ht="21" x14ac:dyDescent="0.25">
      <c r="B33" s="1266"/>
      <c r="C33" s="322" t="s">
        <v>815</v>
      </c>
      <c r="D33" s="323" t="s">
        <v>945</v>
      </c>
      <c r="E33" s="351" t="e">
        <f t="shared" si="3"/>
        <v>#VALUE!</v>
      </c>
      <c r="F33" s="325" t="s">
        <v>946</v>
      </c>
      <c r="G33" s="326" t="s">
        <v>947</v>
      </c>
      <c r="H33" s="351" t="e">
        <f t="shared" si="4"/>
        <v>#VALUE!</v>
      </c>
      <c r="I33" s="325" t="s">
        <v>948</v>
      </c>
      <c r="J33" s="325" t="s">
        <v>949</v>
      </c>
      <c r="K33" s="326" t="s">
        <v>950</v>
      </c>
      <c r="L33" s="351" t="e">
        <f t="shared" si="5"/>
        <v>#VALUE!</v>
      </c>
      <c r="M33" s="325" t="s">
        <v>951</v>
      </c>
      <c r="N33" s="326" t="s">
        <v>952</v>
      </c>
      <c r="O33" s="327" t="s">
        <v>953</v>
      </c>
      <c r="P33" s="326" t="s">
        <v>954</v>
      </c>
      <c r="AH33" s="286"/>
      <c r="AI33" s="286"/>
      <c r="AJ33" s="286" t="s">
        <v>955</v>
      </c>
    </row>
    <row r="34" spans="2:40" ht="21.75" thickBot="1" x14ac:dyDescent="0.3">
      <c r="B34" s="1267"/>
      <c r="C34" s="328" t="s">
        <v>550</v>
      </c>
      <c r="D34" s="329" t="s">
        <v>956</v>
      </c>
      <c r="E34" s="352" t="e">
        <f t="shared" si="3"/>
        <v>#VALUE!</v>
      </c>
      <c r="F34" s="331" t="s">
        <v>957</v>
      </c>
      <c r="G34" s="332" t="s">
        <v>958</v>
      </c>
      <c r="H34" s="352" t="e">
        <f t="shared" si="4"/>
        <v>#VALUE!</v>
      </c>
      <c r="I34" s="331" t="s">
        <v>959</v>
      </c>
      <c r="J34" s="331" t="s">
        <v>960</v>
      </c>
      <c r="K34" s="332" t="s">
        <v>961</v>
      </c>
      <c r="L34" s="352" t="e">
        <f t="shared" si="5"/>
        <v>#VALUE!</v>
      </c>
      <c r="M34" s="331" t="s">
        <v>962</v>
      </c>
      <c r="N34" s="332" t="s">
        <v>963</v>
      </c>
      <c r="O34" s="333" t="s">
        <v>964</v>
      </c>
      <c r="P34" s="332" t="s">
        <v>965</v>
      </c>
      <c r="AH34" s="286"/>
      <c r="AI34" s="286"/>
      <c r="AJ34" s="286" t="s">
        <v>966</v>
      </c>
      <c r="AK34" s="286" t="s">
        <v>967</v>
      </c>
    </row>
    <row r="35" spans="2:40" ht="26.25" x14ac:dyDescent="0.4">
      <c r="B35" s="1268" t="s">
        <v>968</v>
      </c>
      <c r="C35" s="1269"/>
      <c r="D35" s="353" t="e">
        <f>"исполнение "&amp;TEXT((E36+H36)/(D36-M36)*100,0)&amp;"%*"</f>
        <v>#VALUE!</v>
      </c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AH35" s="286" t="s">
        <v>969</v>
      </c>
    </row>
    <row r="36" spans="2:40" ht="21.75" thickBot="1" x14ac:dyDescent="0.3">
      <c r="B36" s="1270" t="s">
        <v>28</v>
      </c>
      <c r="C36" s="1271"/>
      <c r="D36" s="308" t="s">
        <v>970</v>
      </c>
      <c r="E36" s="310" t="e">
        <f t="shared" ref="E36:E41" si="6">F36+G36</f>
        <v>#VALUE!</v>
      </c>
      <c r="F36" s="311" t="s">
        <v>971</v>
      </c>
      <c r="G36" s="309" t="s">
        <v>972</v>
      </c>
      <c r="H36" s="310" t="e">
        <f t="shared" ref="H36:H41" si="7">I36+J36+K36</f>
        <v>#VALUE!</v>
      </c>
      <c r="I36" s="355" t="s">
        <v>973</v>
      </c>
      <c r="J36" s="355" t="s">
        <v>974</v>
      </c>
      <c r="K36" s="356" t="s">
        <v>975</v>
      </c>
      <c r="L36" s="357" t="e">
        <f t="shared" si="5"/>
        <v>#VALUE!</v>
      </c>
      <c r="M36" s="358" t="s">
        <v>976</v>
      </c>
      <c r="N36" s="359" t="s">
        <v>977</v>
      </c>
      <c r="O36" s="310" t="s">
        <v>978</v>
      </c>
      <c r="P36" s="312" t="s">
        <v>979</v>
      </c>
    </row>
    <row r="37" spans="2:40" ht="21.75" thickBot="1" x14ac:dyDescent="0.3">
      <c r="B37" s="347" t="s">
        <v>816</v>
      </c>
      <c r="C37" s="348"/>
      <c r="D37" s="315" t="s">
        <v>980</v>
      </c>
      <c r="E37" s="349" t="e">
        <f t="shared" si="6"/>
        <v>#VALUE!</v>
      </c>
      <c r="F37" s="317" t="s">
        <v>981</v>
      </c>
      <c r="G37" s="318" t="s">
        <v>982</v>
      </c>
      <c r="H37" s="349" t="e">
        <f t="shared" si="7"/>
        <v>#VALUE!</v>
      </c>
      <c r="I37" s="317" t="s">
        <v>983</v>
      </c>
      <c r="J37" s="317" t="s">
        <v>984</v>
      </c>
      <c r="K37" s="318" t="s">
        <v>985</v>
      </c>
      <c r="L37" s="349" t="e">
        <f t="shared" si="5"/>
        <v>#VALUE!</v>
      </c>
      <c r="M37" s="317" t="s">
        <v>986</v>
      </c>
      <c r="N37" s="318" t="s">
        <v>987</v>
      </c>
      <c r="O37" s="319" t="s">
        <v>988</v>
      </c>
      <c r="P37" s="320" t="s">
        <v>989</v>
      </c>
      <c r="AI37" s="286" t="s">
        <v>990</v>
      </c>
      <c r="AJ37" s="286"/>
    </row>
    <row r="38" spans="2:40" ht="21" x14ac:dyDescent="0.25">
      <c r="B38" s="1264" t="s">
        <v>853</v>
      </c>
      <c r="C38" s="350" t="s">
        <v>437</v>
      </c>
      <c r="D38" s="315" t="s">
        <v>991</v>
      </c>
      <c r="E38" s="349" t="e">
        <f t="shared" si="6"/>
        <v>#VALUE!</v>
      </c>
      <c r="F38" s="317" t="s">
        <v>992</v>
      </c>
      <c r="G38" s="318" t="s">
        <v>993</v>
      </c>
      <c r="H38" s="349" t="e">
        <f t="shared" si="7"/>
        <v>#VALUE!</v>
      </c>
      <c r="I38" s="317" t="s">
        <v>994</v>
      </c>
      <c r="J38" s="317" t="s">
        <v>995</v>
      </c>
      <c r="K38" s="318" t="s">
        <v>996</v>
      </c>
      <c r="L38" s="349" t="e">
        <f t="shared" si="5"/>
        <v>#VALUE!</v>
      </c>
      <c r="M38" s="317" t="s">
        <v>997</v>
      </c>
      <c r="N38" s="318" t="s">
        <v>998</v>
      </c>
      <c r="O38" s="319" t="s">
        <v>999</v>
      </c>
      <c r="P38" s="320" t="s">
        <v>1000</v>
      </c>
      <c r="AI38" s="286" t="s">
        <v>1001</v>
      </c>
      <c r="AJ38" s="286"/>
    </row>
    <row r="39" spans="2:40" ht="21" x14ac:dyDescent="0.25">
      <c r="B39" s="1265"/>
      <c r="C39" s="322" t="s">
        <v>694</v>
      </c>
      <c r="D39" s="323" t="s">
        <v>1002</v>
      </c>
      <c r="E39" s="351" t="e">
        <f t="shared" si="6"/>
        <v>#VALUE!</v>
      </c>
      <c r="F39" s="325" t="s">
        <v>1003</v>
      </c>
      <c r="G39" s="326" t="s">
        <v>1004</v>
      </c>
      <c r="H39" s="351" t="e">
        <f t="shared" si="7"/>
        <v>#VALUE!</v>
      </c>
      <c r="I39" s="325" t="s">
        <v>1005</v>
      </c>
      <c r="J39" s="325" t="s">
        <v>1006</v>
      </c>
      <c r="K39" s="326" t="s">
        <v>1007</v>
      </c>
      <c r="L39" s="351" t="e">
        <f t="shared" si="5"/>
        <v>#VALUE!</v>
      </c>
      <c r="M39" s="325" t="s">
        <v>1008</v>
      </c>
      <c r="N39" s="326" t="s">
        <v>1009</v>
      </c>
      <c r="O39" s="327" t="s">
        <v>1010</v>
      </c>
      <c r="P39" s="326" t="s">
        <v>1011</v>
      </c>
      <c r="AI39" s="286"/>
      <c r="AJ39" s="286" t="s">
        <v>1012</v>
      </c>
    </row>
    <row r="40" spans="2:40" ht="21" x14ac:dyDescent="0.25">
      <c r="B40" s="1266"/>
      <c r="C40" s="322" t="s">
        <v>815</v>
      </c>
      <c r="D40" s="323" t="s">
        <v>1013</v>
      </c>
      <c r="E40" s="351" t="e">
        <f t="shared" si="6"/>
        <v>#VALUE!</v>
      </c>
      <c r="F40" s="325" t="s">
        <v>1014</v>
      </c>
      <c r="G40" s="326" t="s">
        <v>1015</v>
      </c>
      <c r="H40" s="351" t="e">
        <f t="shared" si="7"/>
        <v>#VALUE!</v>
      </c>
      <c r="I40" s="325" t="s">
        <v>1016</v>
      </c>
      <c r="J40" s="325" t="s">
        <v>1017</v>
      </c>
      <c r="K40" s="326" t="s">
        <v>1018</v>
      </c>
      <c r="L40" s="351" t="e">
        <f t="shared" si="5"/>
        <v>#VALUE!</v>
      </c>
      <c r="M40" s="325" t="s">
        <v>1019</v>
      </c>
      <c r="N40" s="326" t="s">
        <v>1020</v>
      </c>
      <c r="O40" s="327" t="s">
        <v>1021</v>
      </c>
      <c r="P40" s="326" t="s">
        <v>1022</v>
      </c>
      <c r="AI40" s="286"/>
      <c r="AJ40" s="286" t="s">
        <v>1023</v>
      </c>
    </row>
    <row r="41" spans="2:40" ht="21.75" thickBot="1" x14ac:dyDescent="0.3">
      <c r="B41" s="1267"/>
      <c r="C41" s="328" t="s">
        <v>550</v>
      </c>
      <c r="D41" s="329" t="s">
        <v>1024</v>
      </c>
      <c r="E41" s="352" t="e">
        <f t="shared" si="6"/>
        <v>#VALUE!</v>
      </c>
      <c r="F41" s="331" t="s">
        <v>1025</v>
      </c>
      <c r="G41" s="332" t="s">
        <v>1026</v>
      </c>
      <c r="H41" s="352" t="e">
        <f t="shared" si="7"/>
        <v>#VALUE!</v>
      </c>
      <c r="I41" s="331" t="s">
        <v>1027</v>
      </c>
      <c r="J41" s="331" t="s">
        <v>1028</v>
      </c>
      <c r="K41" s="332" t="s">
        <v>1029</v>
      </c>
      <c r="L41" s="352" t="e">
        <f t="shared" si="5"/>
        <v>#VALUE!</v>
      </c>
      <c r="M41" s="331" t="s">
        <v>1030</v>
      </c>
      <c r="N41" s="332" t="s">
        <v>1031</v>
      </c>
      <c r="O41" s="333" t="s">
        <v>1032</v>
      </c>
      <c r="P41" s="332" t="s">
        <v>1033</v>
      </c>
      <c r="AI41" s="286"/>
      <c r="AJ41" s="286" t="s">
        <v>1034</v>
      </c>
      <c r="AK41" s="286" t="s">
        <v>1035</v>
      </c>
      <c r="AL41" s="286" t="s">
        <v>1036</v>
      </c>
    </row>
    <row r="42" spans="2:40" x14ac:dyDescent="0.25">
      <c r="AN42" s="286"/>
    </row>
    <row r="44" spans="2:40" x14ac:dyDescent="0.25">
      <c r="S44" s="286" t="s">
        <v>899</v>
      </c>
      <c r="AH44" s="286" t="s">
        <v>1037</v>
      </c>
    </row>
    <row r="45" spans="2:40" x14ac:dyDescent="0.25">
      <c r="AH45" s="286" t="s">
        <v>1038</v>
      </c>
      <c r="AI45" s="286" t="s">
        <v>21</v>
      </c>
    </row>
  </sheetData>
  <mergeCells count="35">
    <mergeCell ref="B38:B41"/>
    <mergeCell ref="J26:J27"/>
    <mergeCell ref="E25:E27"/>
    <mergeCell ref="F25:F26"/>
    <mergeCell ref="B31:B34"/>
    <mergeCell ref="B35:C35"/>
    <mergeCell ref="B36:C36"/>
    <mergeCell ref="B29:C29"/>
    <mergeCell ref="B14:C14"/>
    <mergeCell ref="B16:B19"/>
    <mergeCell ref="B24:C27"/>
    <mergeCell ref="D24:D27"/>
    <mergeCell ref="J11:J12"/>
    <mergeCell ref="K11:K12"/>
    <mergeCell ref="M11:M12"/>
    <mergeCell ref="N11:N12"/>
    <mergeCell ref="K26:K27"/>
    <mergeCell ref="M26:M27"/>
    <mergeCell ref="N26:N27"/>
    <mergeCell ref="P25:P27"/>
    <mergeCell ref="I26:I27"/>
    <mergeCell ref="B9:C12"/>
    <mergeCell ref="D9:D12"/>
    <mergeCell ref="E10:E12"/>
    <mergeCell ref="F10:F11"/>
    <mergeCell ref="G10:G11"/>
    <mergeCell ref="H10:H12"/>
    <mergeCell ref="G25:G26"/>
    <mergeCell ref="H25:H27"/>
    <mergeCell ref="L25:L27"/>
    <mergeCell ref="O25:O27"/>
    <mergeCell ref="L10:L12"/>
    <mergeCell ref="O10:O12"/>
    <mergeCell ref="P10:P12"/>
    <mergeCell ref="I11:I12"/>
  </mergeCells>
  <pageMargins left="0.25" right="0.25" top="0.75" bottom="0.75" header="0.3" footer="0.3"/>
  <pageSetup paperSize="8" scale="2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68"/>
  <sheetViews>
    <sheetView zoomScale="90" zoomScaleNormal="90" workbookViewId="0"/>
  </sheetViews>
  <sheetFormatPr defaultRowHeight="14.25" x14ac:dyDescent="0.2"/>
  <cols>
    <col min="1" max="1" width="3.5703125" style="711" customWidth="1"/>
    <col min="2" max="2" width="23.28515625" style="711" customWidth="1"/>
    <col min="3" max="3" width="18.5703125" style="711" customWidth="1"/>
    <col min="4" max="15" width="13.7109375" style="711" customWidth="1"/>
    <col min="16" max="16" width="6.42578125" style="711" customWidth="1"/>
    <col min="17" max="17" width="13.7109375" style="711" customWidth="1"/>
    <col min="18" max="18" width="23.140625" style="711" customWidth="1"/>
    <col min="19" max="19" width="15.42578125" style="711" customWidth="1"/>
    <col min="20" max="20" width="6.42578125" style="711" customWidth="1"/>
    <col min="21" max="21" width="20" style="712" customWidth="1"/>
    <col min="22" max="22" width="54.28515625" style="712" customWidth="1"/>
    <col min="23" max="23" width="15" style="711" bestFit="1" customWidth="1"/>
    <col min="24" max="25" width="9.140625" style="711"/>
    <col min="26" max="27" width="9.140625" style="711" customWidth="1"/>
    <col min="28" max="16384" width="9.140625" style="711"/>
  </cols>
  <sheetData>
    <row r="2" spans="2:23" s="712" customFormat="1" ht="15.75" thickBot="1" x14ac:dyDescent="0.3">
      <c r="B2" s="709" t="s">
        <v>2370</v>
      </c>
      <c r="C2" s="710"/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2" t="s">
        <v>1</v>
      </c>
    </row>
    <row r="3" spans="2:23" s="712" customFormat="1" ht="24.95" customHeight="1" thickBot="1" x14ac:dyDescent="0.25">
      <c r="B3" s="1316"/>
      <c r="C3" s="1317"/>
      <c r="D3" s="1301" t="s">
        <v>1592</v>
      </c>
      <c r="E3" s="1324" t="s">
        <v>2371</v>
      </c>
      <c r="F3" s="1325"/>
      <c r="G3" s="1325"/>
      <c r="H3" s="1325"/>
      <c r="I3" s="1325"/>
      <c r="J3" s="1325"/>
      <c r="K3" s="1325"/>
      <c r="L3" s="1325"/>
      <c r="M3" s="1325"/>
      <c r="N3" s="1326"/>
      <c r="O3" s="713"/>
      <c r="P3" s="713"/>
      <c r="Q3" s="1288" t="s">
        <v>2372</v>
      </c>
      <c r="R3" s="1289"/>
      <c r="S3" s="1290"/>
      <c r="T3" s="711"/>
      <c r="U3" s="711"/>
      <c r="W3" s="712" t="s">
        <v>2337</v>
      </c>
    </row>
    <row r="4" spans="2:23" s="712" customFormat="1" ht="24.95" customHeight="1" thickBot="1" x14ac:dyDescent="0.25">
      <c r="B4" s="1318"/>
      <c r="C4" s="1319"/>
      <c r="D4" s="1322"/>
      <c r="E4" s="1276" t="s">
        <v>1502</v>
      </c>
      <c r="F4" s="1297"/>
      <c r="G4" s="1297"/>
      <c r="H4" s="1297"/>
      <c r="I4" s="1277"/>
      <c r="J4" s="1280" t="s">
        <v>1503</v>
      </c>
      <c r="K4" s="1298"/>
      <c r="L4" s="1298"/>
      <c r="M4" s="1298"/>
      <c r="N4" s="1299" t="s">
        <v>2373</v>
      </c>
      <c r="O4" s="713"/>
      <c r="P4" s="713"/>
      <c r="Q4" s="1291"/>
      <c r="R4" s="1292"/>
      <c r="S4" s="1293"/>
      <c r="T4" s="711"/>
      <c r="U4" s="711"/>
      <c r="W4" s="712" t="s">
        <v>2337</v>
      </c>
    </row>
    <row r="5" spans="2:23" s="712" customFormat="1" ht="24.95" customHeight="1" x14ac:dyDescent="0.2">
      <c r="B5" s="1318"/>
      <c r="C5" s="1319"/>
      <c r="D5" s="1322"/>
      <c r="E5" s="1304" t="s">
        <v>1504</v>
      </c>
      <c r="F5" s="1306" t="s">
        <v>1505</v>
      </c>
      <c r="G5" s="1306" t="s">
        <v>1506</v>
      </c>
      <c r="H5" s="1306" t="s">
        <v>1507</v>
      </c>
      <c r="I5" s="1308" t="s">
        <v>1508</v>
      </c>
      <c r="J5" s="1310" t="s">
        <v>2457</v>
      </c>
      <c r="K5" s="1311"/>
      <c r="L5" s="1312" t="s">
        <v>2458</v>
      </c>
      <c r="M5" s="1314" t="s">
        <v>2374</v>
      </c>
      <c r="N5" s="1300"/>
      <c r="O5" s="713"/>
      <c r="P5" s="713"/>
      <c r="Q5" s="1291"/>
      <c r="R5" s="1292"/>
      <c r="S5" s="1293"/>
      <c r="T5" s="711"/>
      <c r="U5" s="711"/>
      <c r="W5" s="712" t="s">
        <v>2337</v>
      </c>
    </row>
    <row r="6" spans="2:23" s="712" customFormat="1" ht="24.95" customHeight="1" thickBot="1" x14ac:dyDescent="0.25">
      <c r="B6" s="1320"/>
      <c r="C6" s="1321"/>
      <c r="D6" s="1323"/>
      <c r="E6" s="1305"/>
      <c r="F6" s="1307"/>
      <c r="G6" s="1307"/>
      <c r="H6" s="1307"/>
      <c r="I6" s="1309"/>
      <c r="J6" s="714" t="s">
        <v>2375</v>
      </c>
      <c r="K6" s="715" t="s">
        <v>2376</v>
      </c>
      <c r="L6" s="1313"/>
      <c r="M6" s="1315"/>
      <c r="N6" s="1328"/>
      <c r="O6" s="713"/>
      <c r="P6" s="713"/>
      <c r="Q6" s="1294"/>
      <c r="R6" s="1295"/>
      <c r="S6" s="1296"/>
      <c r="T6" s="711"/>
      <c r="U6" s="711"/>
      <c r="W6" s="712" t="s">
        <v>2337</v>
      </c>
    </row>
    <row r="7" spans="2:23" s="712" customFormat="1" ht="24.95" customHeight="1" thickBot="1" x14ac:dyDescent="0.25">
      <c r="B7" s="1276" t="s">
        <v>28</v>
      </c>
      <c r="C7" s="1277"/>
      <c r="D7" s="716">
        <f>D8+D14</f>
        <v>0</v>
      </c>
      <c r="E7" s="717" t="e">
        <f>E8+E14+E19</f>
        <v>#VALUE!</v>
      </c>
      <c r="F7" s="717" t="e">
        <f t="shared" ref="F7:L7" si="0">F8+F14+F19</f>
        <v>#VALUE!</v>
      </c>
      <c r="G7" s="717" t="e">
        <f t="shared" si="0"/>
        <v>#VALUE!</v>
      </c>
      <c r="H7" s="717" t="e">
        <f t="shared" si="0"/>
        <v>#VALUE!</v>
      </c>
      <c r="I7" s="718" t="e">
        <f t="shared" si="0"/>
        <v>#VALUE!</v>
      </c>
      <c r="J7" s="719" t="e">
        <f t="shared" si="0"/>
        <v>#VALUE!</v>
      </c>
      <c r="K7" s="719" t="e">
        <f t="shared" si="0"/>
        <v>#VALUE!</v>
      </c>
      <c r="L7" s="719" t="e">
        <f t="shared" si="0"/>
        <v>#VALUE!</v>
      </c>
      <c r="M7" s="720" t="e">
        <f>M8+M14+M19</f>
        <v>#VALUE!</v>
      </c>
      <c r="N7" s="721">
        <f>N8+N14</f>
        <v>0</v>
      </c>
      <c r="O7" s="713"/>
      <c r="P7" s="713"/>
      <c r="Q7" s="722" t="e">
        <f>Q8+Q14</f>
        <v>#VALUE!</v>
      </c>
      <c r="R7" s="1276" t="s">
        <v>28</v>
      </c>
      <c r="S7" s="1277"/>
      <c r="T7" s="711"/>
      <c r="U7" s="711"/>
      <c r="W7" s="712" t="s">
        <v>2337</v>
      </c>
    </row>
    <row r="8" spans="2:23" s="712" customFormat="1" ht="24.95" customHeight="1" x14ac:dyDescent="0.2">
      <c r="B8" s="1280" t="s">
        <v>1594</v>
      </c>
      <c r="C8" s="1281"/>
      <c r="D8" s="723">
        <f>SUM(D9:D13)</f>
        <v>0</v>
      </c>
      <c r="E8" s="724">
        <f t="shared" ref="E8:L8" si="1">SUM(E9:E13)</f>
        <v>0</v>
      </c>
      <c r="F8" s="725">
        <f t="shared" si="1"/>
        <v>0</v>
      </c>
      <c r="G8" s="725">
        <f t="shared" si="1"/>
        <v>0</v>
      </c>
      <c r="H8" s="725">
        <f t="shared" si="1"/>
        <v>0</v>
      </c>
      <c r="I8" s="726">
        <f t="shared" si="1"/>
        <v>0</v>
      </c>
      <c r="J8" s="727">
        <f t="shared" si="1"/>
        <v>0</v>
      </c>
      <c r="K8" s="728">
        <f t="shared" si="1"/>
        <v>0</v>
      </c>
      <c r="L8" s="728">
        <f t="shared" si="1"/>
        <v>0</v>
      </c>
      <c r="M8" s="729">
        <f>SUM(M9:M13)</f>
        <v>0</v>
      </c>
      <c r="N8" s="730">
        <f>SUM(N9:N13)</f>
        <v>0</v>
      </c>
      <c r="O8" s="713"/>
      <c r="P8" s="713"/>
      <c r="Q8" s="730" t="e">
        <f>Q9+Q10+Q11+Q12+Q13</f>
        <v>#VALUE!</v>
      </c>
      <c r="R8" s="1280" t="s">
        <v>4</v>
      </c>
      <c r="S8" s="1281"/>
      <c r="T8" s="711"/>
      <c r="U8" s="712" t="s">
        <v>1595</v>
      </c>
      <c r="W8" s="712" t="s">
        <v>2337</v>
      </c>
    </row>
    <row r="9" spans="2:23" s="712" customFormat="1" x14ac:dyDescent="0.2">
      <c r="B9" s="1286" t="s">
        <v>1509</v>
      </c>
      <c r="C9" s="1287"/>
      <c r="D9" s="731" t="s">
        <v>1596</v>
      </c>
      <c r="E9" s="732" t="s">
        <v>1510</v>
      </c>
      <c r="F9" s="733" t="s">
        <v>1597</v>
      </c>
      <c r="G9" s="733" t="s">
        <v>1598</v>
      </c>
      <c r="H9" s="733" t="s">
        <v>1599</v>
      </c>
      <c r="I9" s="734" t="s">
        <v>1600</v>
      </c>
      <c r="J9" s="735" t="s">
        <v>1601</v>
      </c>
      <c r="K9" s="733" t="s">
        <v>1602</v>
      </c>
      <c r="L9" s="733" t="s">
        <v>1603</v>
      </c>
      <c r="M9" s="736" t="s">
        <v>1604</v>
      </c>
      <c r="N9" s="737" t="s">
        <v>2377</v>
      </c>
      <c r="O9" s="713"/>
      <c r="P9" s="713"/>
      <c r="Q9" s="731" t="s">
        <v>1605</v>
      </c>
      <c r="R9" s="1286" t="s">
        <v>2378</v>
      </c>
      <c r="S9" s="1287"/>
      <c r="T9" s="711"/>
      <c r="U9" s="711"/>
      <c r="V9" s="712" t="s">
        <v>1606</v>
      </c>
    </row>
    <row r="10" spans="2:23" s="712" customFormat="1" x14ac:dyDescent="0.2">
      <c r="B10" s="1286" t="s">
        <v>1511</v>
      </c>
      <c r="C10" s="1287"/>
      <c r="D10" s="731" t="s">
        <v>1607</v>
      </c>
      <c r="E10" s="738" t="s">
        <v>1608</v>
      </c>
      <c r="F10" s="739" t="s">
        <v>1510</v>
      </c>
      <c r="G10" s="733" t="s">
        <v>1609</v>
      </c>
      <c r="H10" s="733" t="s">
        <v>1610</v>
      </c>
      <c r="I10" s="734" t="s">
        <v>1611</v>
      </c>
      <c r="J10" s="735" t="s">
        <v>1612</v>
      </c>
      <c r="K10" s="733" t="s">
        <v>1613</v>
      </c>
      <c r="L10" s="733" t="s">
        <v>1614</v>
      </c>
      <c r="M10" s="736" t="s">
        <v>1615</v>
      </c>
      <c r="N10" s="737" t="s">
        <v>2379</v>
      </c>
      <c r="O10" s="713"/>
      <c r="P10" s="713"/>
      <c r="Q10" s="731" t="s">
        <v>1616</v>
      </c>
      <c r="R10" s="1286" t="s">
        <v>2380</v>
      </c>
      <c r="S10" s="1287"/>
      <c r="T10" s="711"/>
      <c r="U10" s="711"/>
      <c r="V10" s="712" t="s">
        <v>1617</v>
      </c>
    </row>
    <row r="11" spans="2:23" s="712" customFormat="1" x14ac:dyDescent="0.2">
      <c r="B11" s="1286" t="s">
        <v>1512</v>
      </c>
      <c r="C11" s="1287"/>
      <c r="D11" s="731" t="s">
        <v>1618</v>
      </c>
      <c r="E11" s="738" t="s">
        <v>1619</v>
      </c>
      <c r="F11" s="733" t="s">
        <v>1620</v>
      </c>
      <c r="G11" s="733" t="s">
        <v>1510</v>
      </c>
      <c r="H11" s="733" t="s">
        <v>1621</v>
      </c>
      <c r="I11" s="734" t="s">
        <v>1622</v>
      </c>
      <c r="J11" s="735" t="s">
        <v>1623</v>
      </c>
      <c r="K11" s="733" t="s">
        <v>1624</v>
      </c>
      <c r="L11" s="733" t="s">
        <v>1625</v>
      </c>
      <c r="M11" s="736" t="s">
        <v>1626</v>
      </c>
      <c r="N11" s="737" t="s">
        <v>2381</v>
      </c>
      <c r="O11" s="713"/>
      <c r="P11" s="713"/>
      <c r="Q11" s="731" t="s">
        <v>1627</v>
      </c>
      <c r="R11" s="1286" t="s">
        <v>2382</v>
      </c>
      <c r="S11" s="1287"/>
      <c r="T11" s="711"/>
      <c r="U11" s="711"/>
      <c r="V11" s="712" t="s">
        <v>1628</v>
      </c>
    </row>
    <row r="12" spans="2:23" s="712" customFormat="1" x14ac:dyDescent="0.2">
      <c r="B12" s="1286" t="s">
        <v>1513</v>
      </c>
      <c r="C12" s="1287"/>
      <c r="D12" s="731" t="s">
        <v>1629</v>
      </c>
      <c r="E12" s="738" t="s">
        <v>1630</v>
      </c>
      <c r="F12" s="733" t="s">
        <v>1631</v>
      </c>
      <c r="G12" s="733" t="s">
        <v>1632</v>
      </c>
      <c r="H12" s="733" t="s">
        <v>1510</v>
      </c>
      <c r="I12" s="734" t="s">
        <v>1633</v>
      </c>
      <c r="J12" s="735" t="s">
        <v>1634</v>
      </c>
      <c r="K12" s="733" t="s">
        <v>1635</v>
      </c>
      <c r="L12" s="733" t="s">
        <v>1636</v>
      </c>
      <c r="M12" s="736" t="s">
        <v>1637</v>
      </c>
      <c r="N12" s="737" t="s">
        <v>2383</v>
      </c>
      <c r="O12" s="713"/>
      <c r="P12" s="713"/>
      <c r="Q12" s="731" t="s">
        <v>1638</v>
      </c>
      <c r="R12" s="1286" t="s">
        <v>13</v>
      </c>
      <c r="S12" s="1287"/>
      <c r="T12" s="711"/>
      <c r="U12" s="711"/>
      <c r="V12" s="712" t="s">
        <v>1639</v>
      </c>
    </row>
    <row r="13" spans="2:23" s="712" customFormat="1" ht="15" thickBot="1" x14ac:dyDescent="0.25">
      <c r="B13" s="1278" t="s">
        <v>1514</v>
      </c>
      <c r="C13" s="1279"/>
      <c r="D13" s="731" t="s">
        <v>1640</v>
      </c>
      <c r="E13" s="740" t="s">
        <v>1641</v>
      </c>
      <c r="F13" s="741" t="s">
        <v>1642</v>
      </c>
      <c r="G13" s="741" t="s">
        <v>1643</v>
      </c>
      <c r="H13" s="741" t="s">
        <v>1644</v>
      </c>
      <c r="I13" s="742" t="s">
        <v>1510</v>
      </c>
      <c r="J13" s="743" t="s">
        <v>1645</v>
      </c>
      <c r="K13" s="741" t="s">
        <v>1646</v>
      </c>
      <c r="L13" s="741" t="s">
        <v>1647</v>
      </c>
      <c r="M13" s="744" t="s">
        <v>1648</v>
      </c>
      <c r="N13" s="745" t="s">
        <v>2384</v>
      </c>
      <c r="O13" s="713"/>
      <c r="P13" s="713"/>
      <c r="Q13" s="746" t="s">
        <v>1649</v>
      </c>
      <c r="R13" s="1278" t="s">
        <v>2385</v>
      </c>
      <c r="S13" s="1279"/>
      <c r="T13" s="711"/>
      <c r="U13" s="711"/>
      <c r="V13" s="712" t="s">
        <v>1650</v>
      </c>
    </row>
    <row r="14" spans="2:23" s="712" customFormat="1" ht="24.95" customHeight="1" x14ac:dyDescent="0.2">
      <c r="B14" s="1280" t="s">
        <v>1651</v>
      </c>
      <c r="C14" s="1281"/>
      <c r="D14" s="723">
        <f>SUM(D15:D18)</f>
        <v>0</v>
      </c>
      <c r="E14" s="725">
        <f>SUM(E15:E18)</f>
        <v>0</v>
      </c>
      <c r="F14" s="725">
        <f>SUM(F15:F18)</f>
        <v>0</v>
      </c>
      <c r="G14" s="725">
        <f>SUM(G15:G18)</f>
        <v>0</v>
      </c>
      <c r="H14" s="725">
        <f t="shared" ref="H14:L14" si="2">SUM(H15:H18)</f>
        <v>0</v>
      </c>
      <c r="I14" s="726">
        <f t="shared" si="2"/>
        <v>0</v>
      </c>
      <c r="J14" s="725">
        <f t="shared" si="2"/>
        <v>0</v>
      </c>
      <c r="K14" s="725">
        <f t="shared" si="2"/>
        <v>0</v>
      </c>
      <c r="L14" s="725">
        <f t="shared" si="2"/>
        <v>0</v>
      </c>
      <c r="M14" s="747">
        <f>SUM(M15:M18)</f>
        <v>0</v>
      </c>
      <c r="N14" s="723">
        <f>SUM(N15:N18)</f>
        <v>0</v>
      </c>
      <c r="O14" s="713"/>
      <c r="P14" s="713"/>
      <c r="Q14" s="723" t="e">
        <f>Q15+Q16+Q17+Q18</f>
        <v>#VALUE!</v>
      </c>
      <c r="R14" s="1280" t="s">
        <v>428</v>
      </c>
      <c r="S14" s="1281"/>
      <c r="T14" s="711"/>
      <c r="U14" s="711"/>
      <c r="W14" s="712" t="s">
        <v>2337</v>
      </c>
    </row>
    <row r="15" spans="2:23" s="712" customFormat="1" x14ac:dyDescent="0.2">
      <c r="B15" s="1282" t="s">
        <v>2459</v>
      </c>
      <c r="C15" s="748" t="s">
        <v>2386</v>
      </c>
      <c r="D15" s="731" t="s">
        <v>1652</v>
      </c>
      <c r="E15" s="733" t="s">
        <v>1653</v>
      </c>
      <c r="F15" s="733" t="s">
        <v>1654</v>
      </c>
      <c r="G15" s="733" t="s">
        <v>1655</v>
      </c>
      <c r="H15" s="733" t="s">
        <v>1656</v>
      </c>
      <c r="I15" s="734" t="s">
        <v>1657</v>
      </c>
      <c r="J15" s="735" t="s">
        <v>1510</v>
      </c>
      <c r="K15" s="733" t="s">
        <v>1658</v>
      </c>
      <c r="L15" s="733" t="s">
        <v>1659</v>
      </c>
      <c r="M15" s="736" t="s">
        <v>1660</v>
      </c>
      <c r="N15" s="737" t="s">
        <v>2387</v>
      </c>
      <c r="O15" s="713"/>
      <c r="P15" s="713"/>
      <c r="Q15" s="731" t="s">
        <v>1661</v>
      </c>
      <c r="R15" s="1284" t="s">
        <v>2461</v>
      </c>
      <c r="S15" s="749" t="s">
        <v>2386</v>
      </c>
      <c r="T15" s="711"/>
      <c r="U15" s="711"/>
      <c r="V15" s="712" t="s">
        <v>1662</v>
      </c>
    </row>
    <row r="16" spans="2:23" s="712" customFormat="1" x14ac:dyDescent="0.2">
      <c r="B16" s="1283"/>
      <c r="C16" s="748" t="s">
        <v>2388</v>
      </c>
      <c r="D16" s="731" t="s">
        <v>1663</v>
      </c>
      <c r="E16" s="733" t="s">
        <v>1664</v>
      </c>
      <c r="F16" s="733" t="s">
        <v>1665</v>
      </c>
      <c r="G16" s="733" t="s">
        <v>1666</v>
      </c>
      <c r="H16" s="733" t="s">
        <v>1667</v>
      </c>
      <c r="I16" s="734" t="s">
        <v>1668</v>
      </c>
      <c r="J16" s="733" t="s">
        <v>1669</v>
      </c>
      <c r="K16" s="733" t="s">
        <v>1510</v>
      </c>
      <c r="L16" s="733" t="s">
        <v>1670</v>
      </c>
      <c r="M16" s="736" t="s">
        <v>1671</v>
      </c>
      <c r="N16" s="750" t="s">
        <v>2389</v>
      </c>
      <c r="O16" s="713"/>
      <c r="P16" s="713"/>
      <c r="Q16" s="731" t="s">
        <v>1672</v>
      </c>
      <c r="R16" s="1285"/>
      <c r="S16" s="749" t="s">
        <v>2388</v>
      </c>
      <c r="T16" s="711"/>
      <c r="U16" s="711"/>
      <c r="V16" s="712" t="s">
        <v>1673</v>
      </c>
    </row>
    <row r="17" spans="2:23" s="712" customFormat="1" x14ac:dyDescent="0.2">
      <c r="B17" s="1272" t="s">
        <v>2460</v>
      </c>
      <c r="C17" s="1273"/>
      <c r="D17" s="731" t="s">
        <v>1674</v>
      </c>
      <c r="E17" s="733" t="s">
        <v>1675</v>
      </c>
      <c r="F17" s="733" t="s">
        <v>1676</v>
      </c>
      <c r="G17" s="733" t="s">
        <v>1677</v>
      </c>
      <c r="H17" s="733" t="s">
        <v>1678</v>
      </c>
      <c r="I17" s="734" t="s">
        <v>1679</v>
      </c>
      <c r="J17" s="733" t="s">
        <v>1680</v>
      </c>
      <c r="K17" s="733" t="s">
        <v>1681</v>
      </c>
      <c r="L17" s="733" t="s">
        <v>1510</v>
      </c>
      <c r="M17" s="736" t="s">
        <v>1682</v>
      </c>
      <c r="N17" s="737" t="s">
        <v>2390</v>
      </c>
      <c r="O17" s="713"/>
      <c r="P17" s="713"/>
      <c r="Q17" s="731" t="s">
        <v>1683</v>
      </c>
      <c r="R17" s="1272" t="s">
        <v>2462</v>
      </c>
      <c r="S17" s="1273"/>
      <c r="T17" s="711"/>
      <c r="U17" s="711"/>
      <c r="V17" s="712" t="s">
        <v>1684</v>
      </c>
    </row>
    <row r="18" spans="2:23" s="712" customFormat="1" ht="15" thickBot="1" x14ac:dyDescent="0.25">
      <c r="B18" s="1274" t="s">
        <v>1685</v>
      </c>
      <c r="C18" s="1275"/>
      <c r="D18" s="751" t="s">
        <v>1686</v>
      </c>
      <c r="E18" s="752" t="s">
        <v>1687</v>
      </c>
      <c r="F18" s="752" t="s">
        <v>1688</v>
      </c>
      <c r="G18" s="752" t="s">
        <v>1689</v>
      </c>
      <c r="H18" s="752" t="s">
        <v>1690</v>
      </c>
      <c r="I18" s="753" t="s">
        <v>1691</v>
      </c>
      <c r="J18" s="752" t="s">
        <v>1692</v>
      </c>
      <c r="K18" s="752" t="s">
        <v>1693</v>
      </c>
      <c r="L18" s="752" t="s">
        <v>1694</v>
      </c>
      <c r="M18" s="754" t="s">
        <v>1510</v>
      </c>
      <c r="N18" s="745" t="s">
        <v>2391</v>
      </c>
      <c r="O18" s="713"/>
      <c r="P18" s="713"/>
      <c r="Q18" s="746" t="s">
        <v>1695</v>
      </c>
      <c r="R18" s="1274" t="s">
        <v>2392</v>
      </c>
      <c r="S18" s="1275"/>
      <c r="T18" s="711"/>
      <c r="U18" s="711"/>
      <c r="V18" s="712" t="s">
        <v>1696</v>
      </c>
    </row>
    <row r="19" spans="2:23" s="712" customFormat="1" ht="24.95" customHeight="1" thickBot="1" x14ac:dyDescent="0.25">
      <c r="B19" s="1276" t="s">
        <v>1515</v>
      </c>
      <c r="C19" s="1277"/>
      <c r="D19" s="755"/>
      <c r="E19" s="756" t="s">
        <v>1516</v>
      </c>
      <c r="F19" s="757" t="s">
        <v>1517</v>
      </c>
      <c r="G19" s="757" t="s">
        <v>1518</v>
      </c>
      <c r="H19" s="757" t="s">
        <v>1519</v>
      </c>
      <c r="I19" s="758" t="s">
        <v>1520</v>
      </c>
      <c r="J19" s="757" t="s">
        <v>1697</v>
      </c>
      <c r="K19" s="757" t="s">
        <v>1698</v>
      </c>
      <c r="L19" s="757" t="s">
        <v>1699</v>
      </c>
      <c r="M19" s="758" t="s">
        <v>1700</v>
      </c>
      <c r="N19" s="713"/>
      <c r="O19" s="713"/>
      <c r="P19" s="713"/>
      <c r="Q19" s="711"/>
      <c r="R19" s="713"/>
      <c r="S19" s="713"/>
      <c r="T19" s="711"/>
      <c r="U19" s="711"/>
      <c r="W19" s="712" t="s">
        <v>2337</v>
      </c>
    </row>
    <row r="20" spans="2:23" s="712" customFormat="1" ht="15" x14ac:dyDescent="0.25"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59"/>
      <c r="O20" s="846"/>
      <c r="P20" s="759"/>
      <c r="Q20" s="759"/>
      <c r="S20" s="711"/>
      <c r="T20" s="711"/>
      <c r="U20" s="712" t="s">
        <v>1521</v>
      </c>
    </row>
    <row r="21" spans="2:23" s="712" customFormat="1" ht="15" x14ac:dyDescent="0.25">
      <c r="B21" s="760" t="s">
        <v>2393</v>
      </c>
      <c r="C21" s="761"/>
      <c r="D21" s="1327" t="s">
        <v>2394</v>
      </c>
      <c r="E21" s="1327"/>
      <c r="F21" s="711"/>
      <c r="G21" s="711"/>
      <c r="H21" s="711"/>
      <c r="I21" s="711"/>
      <c r="J21" s="711"/>
      <c r="K21" s="711"/>
      <c r="L21" s="711"/>
      <c r="M21" s="711"/>
      <c r="N21" s="759"/>
      <c r="O21" s="846"/>
      <c r="P21" s="759"/>
      <c r="Q21" s="759"/>
      <c r="R21" s="711"/>
      <c r="S21" s="711"/>
      <c r="T21" s="711"/>
    </row>
    <row r="24" spans="2:23" s="712" customFormat="1" ht="15.75" thickBot="1" x14ac:dyDescent="0.3">
      <c r="B24" s="709" t="s">
        <v>1701</v>
      </c>
      <c r="C24" s="710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1"/>
      <c r="P24" s="711"/>
      <c r="Q24" s="711"/>
      <c r="R24" s="711"/>
      <c r="S24" s="711"/>
      <c r="T24" s="711"/>
    </row>
    <row r="25" spans="2:23" s="712" customFormat="1" ht="24.95" customHeight="1" thickBot="1" x14ac:dyDescent="0.25">
      <c r="B25" s="1316"/>
      <c r="C25" s="1317"/>
      <c r="D25" s="1301" t="s">
        <v>1592</v>
      </c>
      <c r="E25" s="1324" t="s">
        <v>2371</v>
      </c>
      <c r="F25" s="1325"/>
      <c r="G25" s="1325"/>
      <c r="H25" s="1325"/>
      <c r="I25" s="1325"/>
      <c r="J25" s="1325"/>
      <c r="K25" s="1325"/>
      <c r="L25" s="1325"/>
      <c r="M25" s="1325"/>
      <c r="N25" s="1325"/>
      <c r="O25" s="1326"/>
      <c r="P25" s="713"/>
      <c r="Q25" s="1288" t="s">
        <v>1593</v>
      </c>
      <c r="R25" s="1289"/>
      <c r="S25" s="1290"/>
      <c r="T25" s="711"/>
      <c r="W25" s="712" t="s">
        <v>2337</v>
      </c>
    </row>
    <row r="26" spans="2:23" s="712" customFormat="1" ht="24.95" customHeight="1" thickBot="1" x14ac:dyDescent="0.25">
      <c r="B26" s="1318"/>
      <c r="C26" s="1319"/>
      <c r="D26" s="1322"/>
      <c r="E26" s="1276" t="s">
        <v>1502</v>
      </c>
      <c r="F26" s="1297"/>
      <c r="G26" s="1297"/>
      <c r="H26" s="1297"/>
      <c r="I26" s="1277"/>
      <c r="J26" s="1276" t="s">
        <v>1503</v>
      </c>
      <c r="K26" s="1297"/>
      <c r="L26" s="1297"/>
      <c r="M26" s="1277"/>
      <c r="N26" s="1299" t="s">
        <v>2373</v>
      </c>
      <c r="O26" s="1301" t="s">
        <v>1702</v>
      </c>
      <c r="P26" s="713"/>
      <c r="Q26" s="1291"/>
      <c r="R26" s="1292"/>
      <c r="S26" s="1293"/>
      <c r="T26" s="711"/>
      <c r="U26" s="711"/>
      <c r="W26" s="712" t="s">
        <v>2337</v>
      </c>
    </row>
    <row r="27" spans="2:23" s="712" customFormat="1" ht="24.95" customHeight="1" x14ac:dyDescent="0.2">
      <c r="B27" s="1318"/>
      <c r="C27" s="1319"/>
      <c r="D27" s="1322"/>
      <c r="E27" s="1304" t="s">
        <v>1504</v>
      </c>
      <c r="F27" s="1306" t="s">
        <v>1505</v>
      </c>
      <c r="G27" s="1306" t="s">
        <v>1506</v>
      </c>
      <c r="H27" s="1306" t="s">
        <v>1507</v>
      </c>
      <c r="I27" s="1308" t="s">
        <v>1508</v>
      </c>
      <c r="J27" s="1310" t="s">
        <v>2457</v>
      </c>
      <c r="K27" s="1311"/>
      <c r="L27" s="1312" t="s">
        <v>2458</v>
      </c>
      <c r="M27" s="1314" t="s">
        <v>2374</v>
      </c>
      <c r="N27" s="1300"/>
      <c r="O27" s="1302"/>
      <c r="P27" s="713"/>
      <c r="Q27" s="1291"/>
      <c r="R27" s="1292"/>
      <c r="S27" s="1293"/>
      <c r="T27" s="711"/>
      <c r="U27" s="711"/>
      <c r="W27" s="712" t="s">
        <v>2337</v>
      </c>
    </row>
    <row r="28" spans="2:23" s="712" customFormat="1" ht="24.95" customHeight="1" thickBot="1" x14ac:dyDescent="0.25">
      <c r="B28" s="1320"/>
      <c r="C28" s="1321"/>
      <c r="D28" s="1323"/>
      <c r="E28" s="1305"/>
      <c r="F28" s="1307"/>
      <c r="G28" s="1307"/>
      <c r="H28" s="1307"/>
      <c r="I28" s="1309"/>
      <c r="J28" s="714" t="s">
        <v>2375</v>
      </c>
      <c r="K28" s="715" t="s">
        <v>2376</v>
      </c>
      <c r="L28" s="1313"/>
      <c r="M28" s="1315"/>
      <c r="N28" s="1300"/>
      <c r="O28" s="1303"/>
      <c r="P28" s="713"/>
      <c r="Q28" s="1294"/>
      <c r="R28" s="1295"/>
      <c r="S28" s="1296"/>
      <c r="T28" s="711"/>
      <c r="U28" s="711"/>
      <c r="W28" s="712" t="s">
        <v>2337</v>
      </c>
    </row>
    <row r="29" spans="2:23" s="712" customFormat="1" ht="24.95" customHeight="1" thickBot="1" x14ac:dyDescent="0.25">
      <c r="B29" s="1276" t="s">
        <v>28</v>
      </c>
      <c r="C29" s="1277"/>
      <c r="D29" s="716">
        <f>D30+D36</f>
        <v>0</v>
      </c>
      <c r="E29" s="717" t="e">
        <f t="shared" ref="E29:M29" si="3">E30+E36+E41+E42</f>
        <v>#VALUE!</v>
      </c>
      <c r="F29" s="717" t="e">
        <f t="shared" si="3"/>
        <v>#VALUE!</v>
      </c>
      <c r="G29" s="717" t="e">
        <f t="shared" si="3"/>
        <v>#VALUE!</v>
      </c>
      <c r="H29" s="717" t="e">
        <f t="shared" si="3"/>
        <v>#VALUE!</v>
      </c>
      <c r="I29" s="718" t="e">
        <f t="shared" si="3"/>
        <v>#VALUE!</v>
      </c>
      <c r="J29" s="719" t="e">
        <f t="shared" si="3"/>
        <v>#VALUE!</v>
      </c>
      <c r="K29" s="719" t="e">
        <f t="shared" si="3"/>
        <v>#VALUE!</v>
      </c>
      <c r="L29" s="719" t="e">
        <f t="shared" si="3"/>
        <v>#VALUE!</v>
      </c>
      <c r="M29" s="762" t="e">
        <f t="shared" si="3"/>
        <v>#VALUE!</v>
      </c>
      <c r="N29" s="763">
        <f>N30+N36</f>
        <v>0</v>
      </c>
      <c r="O29" s="763">
        <f>O30+O36</f>
        <v>0</v>
      </c>
      <c r="P29" s="713"/>
      <c r="Q29" s="721" t="e">
        <f>Q30+Q36</f>
        <v>#VALUE!</v>
      </c>
      <c r="R29" s="1276" t="s">
        <v>28</v>
      </c>
      <c r="S29" s="1277"/>
      <c r="T29" s="711"/>
      <c r="U29" s="711"/>
      <c r="W29" s="712" t="s">
        <v>2337</v>
      </c>
    </row>
    <row r="30" spans="2:23" s="712" customFormat="1" ht="24.95" customHeight="1" x14ac:dyDescent="0.2">
      <c r="B30" s="1280" t="s">
        <v>1594</v>
      </c>
      <c r="C30" s="1281"/>
      <c r="D30" s="723">
        <f>SUM(D31:D35)</f>
        <v>0</v>
      </c>
      <c r="E30" s="724">
        <f t="shared" ref="E30:M30" si="4">SUM(E31:E35)</f>
        <v>0</v>
      </c>
      <c r="F30" s="725">
        <f t="shared" si="4"/>
        <v>0</v>
      </c>
      <c r="G30" s="725">
        <f t="shared" si="4"/>
        <v>0</v>
      </c>
      <c r="H30" s="725">
        <f t="shared" si="4"/>
        <v>0</v>
      </c>
      <c r="I30" s="726">
        <f t="shared" si="4"/>
        <v>0</v>
      </c>
      <c r="J30" s="727">
        <f t="shared" si="4"/>
        <v>0</v>
      </c>
      <c r="K30" s="728">
        <f t="shared" si="4"/>
        <v>0</v>
      </c>
      <c r="L30" s="728">
        <f t="shared" si="4"/>
        <v>0</v>
      </c>
      <c r="M30" s="764">
        <f t="shared" si="4"/>
        <v>0</v>
      </c>
      <c r="N30" s="764">
        <f>SUM(N31:N35)</f>
        <v>0</v>
      </c>
      <c r="O30" s="765">
        <f>SUM(O31:O35)</f>
        <v>0</v>
      </c>
      <c r="P30" s="713"/>
      <c r="Q30" s="730" t="e">
        <f>Q31+Q32+Q33+Q34+Q35</f>
        <v>#VALUE!</v>
      </c>
      <c r="R30" s="1280" t="s">
        <v>4</v>
      </c>
      <c r="S30" s="1281"/>
      <c r="T30" s="711"/>
      <c r="U30" s="712" t="s">
        <v>1703</v>
      </c>
      <c r="W30" s="712" t="s">
        <v>2337</v>
      </c>
    </row>
    <row r="31" spans="2:23" s="712" customFormat="1" x14ac:dyDescent="0.2">
      <c r="B31" s="1286" t="s">
        <v>1509</v>
      </c>
      <c r="C31" s="1287"/>
      <c r="D31" s="731" t="s">
        <v>1704</v>
      </c>
      <c r="E31" s="732" t="s">
        <v>1510</v>
      </c>
      <c r="F31" s="733" t="s">
        <v>1705</v>
      </c>
      <c r="G31" s="733" t="s">
        <v>1706</v>
      </c>
      <c r="H31" s="733" t="s">
        <v>1707</v>
      </c>
      <c r="I31" s="734" t="s">
        <v>1708</v>
      </c>
      <c r="J31" s="735" t="s">
        <v>1709</v>
      </c>
      <c r="K31" s="733" t="s">
        <v>1710</v>
      </c>
      <c r="L31" s="733" t="s">
        <v>1711</v>
      </c>
      <c r="M31" s="734" t="s">
        <v>1712</v>
      </c>
      <c r="N31" s="737" t="s">
        <v>2395</v>
      </c>
      <c r="O31" s="766" t="s">
        <v>1713</v>
      </c>
      <c r="P31" s="713"/>
      <c r="Q31" s="731" t="s">
        <v>1714</v>
      </c>
      <c r="R31" s="1286" t="s">
        <v>2378</v>
      </c>
      <c r="S31" s="1287"/>
      <c r="T31" s="711"/>
      <c r="U31" s="711"/>
      <c r="V31" s="712" t="s">
        <v>1715</v>
      </c>
    </row>
    <row r="32" spans="2:23" s="712" customFormat="1" x14ac:dyDescent="0.2">
      <c r="B32" s="1286" t="s">
        <v>1511</v>
      </c>
      <c r="C32" s="1287"/>
      <c r="D32" s="731" t="s">
        <v>1716</v>
      </c>
      <c r="E32" s="738" t="s">
        <v>1717</v>
      </c>
      <c r="F32" s="739" t="s">
        <v>1510</v>
      </c>
      <c r="G32" s="733" t="s">
        <v>1718</v>
      </c>
      <c r="H32" s="733" t="s">
        <v>1719</v>
      </c>
      <c r="I32" s="734" t="s">
        <v>1720</v>
      </c>
      <c r="J32" s="735" t="s">
        <v>1721</v>
      </c>
      <c r="K32" s="733" t="s">
        <v>1722</v>
      </c>
      <c r="L32" s="733" t="s">
        <v>1723</v>
      </c>
      <c r="M32" s="734" t="s">
        <v>1724</v>
      </c>
      <c r="N32" s="737" t="s">
        <v>2396</v>
      </c>
      <c r="O32" s="766" t="s">
        <v>1725</v>
      </c>
      <c r="P32" s="713"/>
      <c r="Q32" s="731" t="s">
        <v>1726</v>
      </c>
      <c r="R32" s="1286" t="s">
        <v>2380</v>
      </c>
      <c r="S32" s="1287"/>
      <c r="T32" s="711"/>
      <c r="U32" s="711"/>
      <c r="V32" s="712" t="s">
        <v>1727</v>
      </c>
    </row>
    <row r="33" spans="2:23" s="712" customFormat="1" x14ac:dyDescent="0.2">
      <c r="B33" s="1286" t="s">
        <v>1512</v>
      </c>
      <c r="C33" s="1287"/>
      <c r="D33" s="731" t="s">
        <v>1728</v>
      </c>
      <c r="E33" s="738" t="s">
        <v>1729</v>
      </c>
      <c r="F33" s="733" t="s">
        <v>1730</v>
      </c>
      <c r="G33" s="733" t="s">
        <v>1510</v>
      </c>
      <c r="H33" s="733" t="s">
        <v>1731</v>
      </c>
      <c r="I33" s="734" t="s">
        <v>1732</v>
      </c>
      <c r="J33" s="735" t="s">
        <v>1733</v>
      </c>
      <c r="K33" s="733" t="s">
        <v>1734</v>
      </c>
      <c r="L33" s="733" t="s">
        <v>1735</v>
      </c>
      <c r="M33" s="734" t="s">
        <v>1736</v>
      </c>
      <c r="N33" s="737" t="s">
        <v>2397</v>
      </c>
      <c r="O33" s="766" t="s">
        <v>1737</v>
      </c>
      <c r="P33" s="713"/>
      <c r="Q33" s="731" t="s">
        <v>1738</v>
      </c>
      <c r="R33" s="1286" t="s">
        <v>2382</v>
      </c>
      <c r="S33" s="1287"/>
      <c r="T33" s="711"/>
      <c r="U33" s="711"/>
      <c r="V33" s="712" t="s">
        <v>1739</v>
      </c>
    </row>
    <row r="34" spans="2:23" s="712" customFormat="1" x14ac:dyDescent="0.2">
      <c r="B34" s="1286" t="s">
        <v>1513</v>
      </c>
      <c r="C34" s="1287"/>
      <c r="D34" s="731" t="s">
        <v>1740</v>
      </c>
      <c r="E34" s="738" t="s">
        <v>1741</v>
      </c>
      <c r="F34" s="733" t="s">
        <v>1742</v>
      </c>
      <c r="G34" s="733" t="s">
        <v>1743</v>
      </c>
      <c r="H34" s="733" t="s">
        <v>1510</v>
      </c>
      <c r="I34" s="734" t="s">
        <v>1744</v>
      </c>
      <c r="J34" s="735" t="s">
        <v>1745</v>
      </c>
      <c r="K34" s="733" t="s">
        <v>1746</v>
      </c>
      <c r="L34" s="733" t="s">
        <v>1747</v>
      </c>
      <c r="M34" s="734" t="s">
        <v>1748</v>
      </c>
      <c r="N34" s="737" t="s">
        <v>2398</v>
      </c>
      <c r="O34" s="766" t="s">
        <v>1749</v>
      </c>
      <c r="P34" s="713"/>
      <c r="Q34" s="731" t="s">
        <v>1750</v>
      </c>
      <c r="R34" s="1286" t="s">
        <v>13</v>
      </c>
      <c r="S34" s="1287"/>
      <c r="T34" s="711"/>
      <c r="U34" s="711"/>
      <c r="V34" s="712" t="s">
        <v>1751</v>
      </c>
    </row>
    <row r="35" spans="2:23" s="712" customFormat="1" ht="15" thickBot="1" x14ac:dyDescent="0.25">
      <c r="B35" s="1278" t="s">
        <v>1514</v>
      </c>
      <c r="C35" s="1279"/>
      <c r="D35" s="731" t="s">
        <v>1752</v>
      </c>
      <c r="E35" s="740" t="s">
        <v>1753</v>
      </c>
      <c r="F35" s="741" t="s">
        <v>1754</v>
      </c>
      <c r="G35" s="741" t="s">
        <v>1755</v>
      </c>
      <c r="H35" s="741" t="s">
        <v>1756</v>
      </c>
      <c r="I35" s="742" t="s">
        <v>1510</v>
      </c>
      <c r="J35" s="743" t="s">
        <v>1757</v>
      </c>
      <c r="K35" s="741" t="s">
        <v>1758</v>
      </c>
      <c r="L35" s="741" t="s">
        <v>1759</v>
      </c>
      <c r="M35" s="742" t="s">
        <v>1760</v>
      </c>
      <c r="N35" s="745" t="s">
        <v>2399</v>
      </c>
      <c r="O35" s="767" t="s">
        <v>1761</v>
      </c>
      <c r="P35" s="713"/>
      <c r="Q35" s="746" t="s">
        <v>1762</v>
      </c>
      <c r="R35" s="1278" t="s">
        <v>2385</v>
      </c>
      <c r="S35" s="1279"/>
      <c r="T35" s="711"/>
      <c r="U35" s="711"/>
      <c r="V35" s="712" t="s">
        <v>1763</v>
      </c>
    </row>
    <row r="36" spans="2:23" s="712" customFormat="1" ht="24.95" customHeight="1" x14ac:dyDescent="0.2">
      <c r="B36" s="1280" t="s">
        <v>1651</v>
      </c>
      <c r="C36" s="1281"/>
      <c r="D36" s="723">
        <f>SUM(D37:D40)</f>
        <v>0</v>
      </c>
      <c r="E36" s="725">
        <f>SUM(E37:E40)</f>
        <v>0</v>
      </c>
      <c r="F36" s="725">
        <f>SUM(F37:F40)</f>
        <v>0</v>
      </c>
      <c r="G36" s="725">
        <f>SUM(G37:G40)</f>
        <v>0</v>
      </c>
      <c r="H36" s="725">
        <f t="shared" ref="H36:M36" si="5">SUM(H37:H40)</f>
        <v>0</v>
      </c>
      <c r="I36" s="726">
        <f t="shared" si="5"/>
        <v>0</v>
      </c>
      <c r="J36" s="725">
        <f t="shared" si="5"/>
        <v>0</v>
      </c>
      <c r="K36" s="725">
        <f t="shared" si="5"/>
        <v>0</v>
      </c>
      <c r="L36" s="725">
        <f t="shared" si="5"/>
        <v>0</v>
      </c>
      <c r="M36" s="726">
        <f t="shared" si="5"/>
        <v>0</v>
      </c>
      <c r="N36" s="726">
        <f>SUM(N37:N40)</f>
        <v>0</v>
      </c>
      <c r="O36" s="768">
        <f>SUM(O37:O40)</f>
        <v>0</v>
      </c>
      <c r="P36" s="713"/>
      <c r="Q36" s="723" t="e">
        <f>Q37+Q38+Q39+Q40</f>
        <v>#VALUE!</v>
      </c>
      <c r="R36" s="1280" t="s">
        <v>428</v>
      </c>
      <c r="S36" s="1281"/>
      <c r="T36" s="711"/>
      <c r="U36" s="711"/>
      <c r="W36" s="712" t="s">
        <v>2337</v>
      </c>
    </row>
    <row r="37" spans="2:23" s="712" customFormat="1" x14ac:dyDescent="0.2">
      <c r="B37" s="1282" t="s">
        <v>2459</v>
      </c>
      <c r="C37" s="748" t="s">
        <v>2386</v>
      </c>
      <c r="D37" s="731" t="s">
        <v>1764</v>
      </c>
      <c r="E37" s="733" t="s">
        <v>1765</v>
      </c>
      <c r="F37" s="733" t="s">
        <v>1766</v>
      </c>
      <c r="G37" s="733" t="s">
        <v>1767</v>
      </c>
      <c r="H37" s="733" t="s">
        <v>1768</v>
      </c>
      <c r="I37" s="734" t="s">
        <v>1769</v>
      </c>
      <c r="J37" s="735" t="s">
        <v>1510</v>
      </c>
      <c r="K37" s="733" t="s">
        <v>1770</v>
      </c>
      <c r="L37" s="733" t="s">
        <v>1771</v>
      </c>
      <c r="M37" s="734" t="s">
        <v>1772</v>
      </c>
      <c r="N37" s="737" t="s">
        <v>2400</v>
      </c>
      <c r="O37" s="766" t="s">
        <v>1773</v>
      </c>
      <c r="P37" s="713"/>
      <c r="Q37" s="731" t="s">
        <v>1774</v>
      </c>
      <c r="R37" s="1284" t="s">
        <v>2461</v>
      </c>
      <c r="S37" s="749" t="s">
        <v>2386</v>
      </c>
      <c r="T37" s="711"/>
      <c r="U37" s="711"/>
      <c r="V37" s="712" t="s">
        <v>1775</v>
      </c>
    </row>
    <row r="38" spans="2:23" s="712" customFormat="1" x14ac:dyDescent="0.2">
      <c r="B38" s="1283"/>
      <c r="C38" s="748" t="s">
        <v>2388</v>
      </c>
      <c r="D38" s="731" t="s">
        <v>1776</v>
      </c>
      <c r="E38" s="733" t="s">
        <v>1777</v>
      </c>
      <c r="F38" s="733" t="s">
        <v>1778</v>
      </c>
      <c r="G38" s="733" t="s">
        <v>1779</v>
      </c>
      <c r="H38" s="733" t="s">
        <v>1780</v>
      </c>
      <c r="I38" s="734" t="s">
        <v>1781</v>
      </c>
      <c r="J38" s="733" t="s">
        <v>1782</v>
      </c>
      <c r="K38" s="733" t="s">
        <v>1510</v>
      </c>
      <c r="L38" s="733" t="s">
        <v>1783</v>
      </c>
      <c r="M38" s="734" t="s">
        <v>1784</v>
      </c>
      <c r="N38" s="737" t="s">
        <v>2401</v>
      </c>
      <c r="O38" s="766" t="s">
        <v>1785</v>
      </c>
      <c r="P38" s="713"/>
      <c r="Q38" s="731" t="s">
        <v>1786</v>
      </c>
      <c r="R38" s="1285"/>
      <c r="S38" s="749" t="s">
        <v>2388</v>
      </c>
      <c r="T38" s="711"/>
      <c r="U38" s="711"/>
      <c r="V38" s="712" t="s">
        <v>1787</v>
      </c>
    </row>
    <row r="39" spans="2:23" s="712" customFormat="1" x14ac:dyDescent="0.2">
      <c r="B39" s="1272" t="s">
        <v>2460</v>
      </c>
      <c r="C39" s="1273"/>
      <c r="D39" s="731" t="s">
        <v>1788</v>
      </c>
      <c r="E39" s="733" t="s">
        <v>1789</v>
      </c>
      <c r="F39" s="733" t="s">
        <v>1790</v>
      </c>
      <c r="G39" s="733" t="s">
        <v>1791</v>
      </c>
      <c r="H39" s="733" t="s">
        <v>1792</v>
      </c>
      <c r="I39" s="734" t="s">
        <v>1793</v>
      </c>
      <c r="J39" s="733" t="s">
        <v>1794</v>
      </c>
      <c r="K39" s="733" t="s">
        <v>1795</v>
      </c>
      <c r="L39" s="733" t="s">
        <v>1510</v>
      </c>
      <c r="M39" s="734" t="s">
        <v>1796</v>
      </c>
      <c r="N39" s="737" t="s">
        <v>2402</v>
      </c>
      <c r="O39" s="766" t="s">
        <v>1797</v>
      </c>
      <c r="P39" s="713"/>
      <c r="Q39" s="731" t="s">
        <v>1798</v>
      </c>
      <c r="R39" s="1272" t="s">
        <v>2462</v>
      </c>
      <c r="S39" s="1273"/>
      <c r="T39" s="711"/>
      <c r="U39" s="711"/>
      <c r="V39" s="712" t="s">
        <v>1799</v>
      </c>
    </row>
    <row r="40" spans="2:23" s="712" customFormat="1" ht="15" thickBot="1" x14ac:dyDescent="0.25">
      <c r="B40" s="1274" t="s">
        <v>1685</v>
      </c>
      <c r="C40" s="1275"/>
      <c r="D40" s="751" t="s">
        <v>1800</v>
      </c>
      <c r="E40" s="752" t="s">
        <v>1801</v>
      </c>
      <c r="F40" s="752" t="s">
        <v>1802</v>
      </c>
      <c r="G40" s="752" t="s">
        <v>1803</v>
      </c>
      <c r="H40" s="752" t="s">
        <v>1804</v>
      </c>
      <c r="I40" s="753" t="s">
        <v>1805</v>
      </c>
      <c r="J40" s="752" t="s">
        <v>1806</v>
      </c>
      <c r="K40" s="752" t="s">
        <v>1807</v>
      </c>
      <c r="L40" s="752" t="s">
        <v>1808</v>
      </c>
      <c r="M40" s="753" t="s">
        <v>1510</v>
      </c>
      <c r="N40" s="745" t="s">
        <v>2403</v>
      </c>
      <c r="O40" s="767" t="s">
        <v>1809</v>
      </c>
      <c r="P40" s="713"/>
      <c r="Q40" s="746" t="s">
        <v>1810</v>
      </c>
      <c r="R40" s="1274" t="s">
        <v>2392</v>
      </c>
      <c r="S40" s="1275"/>
      <c r="T40" s="711"/>
      <c r="U40" s="712" t="s">
        <v>1811</v>
      </c>
      <c r="V40" s="712" t="s">
        <v>1812</v>
      </c>
    </row>
    <row r="41" spans="2:23" s="712" customFormat="1" ht="24.95" customHeight="1" thickBot="1" x14ac:dyDescent="0.25">
      <c r="B41" s="1276" t="s">
        <v>1515</v>
      </c>
      <c r="C41" s="1277"/>
      <c r="D41" s="755"/>
      <c r="E41" s="756" t="s">
        <v>1813</v>
      </c>
      <c r="F41" s="757" t="s">
        <v>1814</v>
      </c>
      <c r="G41" s="757" t="s">
        <v>1815</v>
      </c>
      <c r="H41" s="757" t="s">
        <v>1816</v>
      </c>
      <c r="I41" s="758" t="s">
        <v>1817</v>
      </c>
      <c r="J41" s="757" t="s">
        <v>1818</v>
      </c>
      <c r="K41" s="757" t="s">
        <v>1819</v>
      </c>
      <c r="L41" s="769" t="s">
        <v>1820</v>
      </c>
      <c r="M41" s="770" t="s">
        <v>1821</v>
      </c>
      <c r="N41" s="771"/>
      <c r="O41" s="772"/>
      <c r="P41" s="713"/>
      <c r="S41" s="713"/>
      <c r="T41" s="711"/>
      <c r="U41" s="712" t="s">
        <v>1822</v>
      </c>
      <c r="W41" s="712" t="s">
        <v>2337</v>
      </c>
    </row>
    <row r="42" spans="2:23" s="712" customFormat="1" ht="24.95" customHeight="1" thickBot="1" x14ac:dyDescent="0.25">
      <c r="B42" s="1276" t="s">
        <v>1823</v>
      </c>
      <c r="C42" s="1277"/>
      <c r="D42" s="773"/>
      <c r="E42" s="756" t="s">
        <v>1824</v>
      </c>
      <c r="F42" s="757" t="s">
        <v>1825</v>
      </c>
      <c r="G42" s="757" t="s">
        <v>1826</v>
      </c>
      <c r="H42" s="757" t="s">
        <v>1827</v>
      </c>
      <c r="I42" s="758" t="s">
        <v>1828</v>
      </c>
      <c r="J42" s="757" t="s">
        <v>1829</v>
      </c>
      <c r="K42" s="757" t="s">
        <v>1830</v>
      </c>
      <c r="L42" s="769" t="s">
        <v>1831</v>
      </c>
      <c r="M42" s="770" t="s">
        <v>1832</v>
      </c>
      <c r="N42" s="771"/>
      <c r="O42" s="772"/>
      <c r="P42" s="713"/>
      <c r="S42" s="713"/>
      <c r="T42" s="711"/>
      <c r="U42" s="712" t="s">
        <v>1833</v>
      </c>
      <c r="W42" s="712" t="s">
        <v>2337</v>
      </c>
    </row>
    <row r="47" spans="2:23" s="712" customFormat="1" ht="15.75" thickBot="1" x14ac:dyDescent="0.3">
      <c r="B47" s="709" t="s">
        <v>1834</v>
      </c>
      <c r="C47" s="710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</row>
    <row r="48" spans="2:23" s="712" customFormat="1" ht="24.95" customHeight="1" thickBot="1" x14ac:dyDescent="0.25">
      <c r="B48" s="1316"/>
      <c r="C48" s="1317"/>
      <c r="D48" s="1301" t="s">
        <v>1592</v>
      </c>
      <c r="E48" s="1324" t="s">
        <v>2371</v>
      </c>
      <c r="F48" s="1325"/>
      <c r="G48" s="1325"/>
      <c r="H48" s="1325"/>
      <c r="I48" s="1325"/>
      <c r="J48" s="1325"/>
      <c r="K48" s="1325"/>
      <c r="L48" s="1325"/>
      <c r="M48" s="1325"/>
      <c r="N48" s="1325"/>
      <c r="O48" s="1326"/>
      <c r="P48" s="713"/>
      <c r="Q48" s="1288" t="s">
        <v>1593</v>
      </c>
      <c r="R48" s="1289"/>
      <c r="S48" s="1290"/>
      <c r="T48" s="711"/>
      <c r="W48" s="712" t="s">
        <v>2337</v>
      </c>
    </row>
    <row r="49" spans="2:23" ht="24.95" customHeight="1" thickBot="1" x14ac:dyDescent="0.25">
      <c r="B49" s="1318"/>
      <c r="C49" s="1319"/>
      <c r="D49" s="1322"/>
      <c r="E49" s="1276" t="s">
        <v>1502</v>
      </c>
      <c r="F49" s="1297"/>
      <c r="G49" s="1297"/>
      <c r="H49" s="1297"/>
      <c r="I49" s="1277"/>
      <c r="J49" s="1280" t="s">
        <v>1503</v>
      </c>
      <c r="K49" s="1298"/>
      <c r="L49" s="1298"/>
      <c r="M49" s="1281"/>
      <c r="N49" s="1299" t="s">
        <v>2373</v>
      </c>
      <c r="O49" s="1301" t="s">
        <v>1835</v>
      </c>
      <c r="P49" s="713"/>
      <c r="Q49" s="1291"/>
      <c r="R49" s="1292"/>
      <c r="S49" s="1293"/>
      <c r="W49" s="711" t="s">
        <v>2337</v>
      </c>
    </row>
    <row r="50" spans="2:23" ht="24.95" customHeight="1" x14ac:dyDescent="0.2">
      <c r="B50" s="1318"/>
      <c r="C50" s="1319"/>
      <c r="D50" s="1322"/>
      <c r="E50" s="1304" t="s">
        <v>1504</v>
      </c>
      <c r="F50" s="1306" t="s">
        <v>1505</v>
      </c>
      <c r="G50" s="1306" t="s">
        <v>1506</v>
      </c>
      <c r="H50" s="1306" t="s">
        <v>1507</v>
      </c>
      <c r="I50" s="1308" t="s">
        <v>1508</v>
      </c>
      <c r="J50" s="1310" t="s">
        <v>2457</v>
      </c>
      <c r="K50" s="1311"/>
      <c r="L50" s="1312" t="s">
        <v>2458</v>
      </c>
      <c r="M50" s="1314" t="s">
        <v>2374</v>
      </c>
      <c r="N50" s="1300"/>
      <c r="O50" s="1302"/>
      <c r="P50" s="713"/>
      <c r="Q50" s="1291"/>
      <c r="R50" s="1292"/>
      <c r="S50" s="1293"/>
      <c r="W50" s="711" t="s">
        <v>2337</v>
      </c>
    </row>
    <row r="51" spans="2:23" ht="24.95" customHeight="1" thickBot="1" x14ac:dyDescent="0.25">
      <c r="B51" s="1320"/>
      <c r="C51" s="1321"/>
      <c r="D51" s="1323"/>
      <c r="E51" s="1305"/>
      <c r="F51" s="1307"/>
      <c r="G51" s="1307"/>
      <c r="H51" s="1307"/>
      <c r="I51" s="1309"/>
      <c r="J51" s="714" t="s">
        <v>2375</v>
      </c>
      <c r="K51" s="715" t="s">
        <v>2376</v>
      </c>
      <c r="L51" s="1313"/>
      <c r="M51" s="1315"/>
      <c r="N51" s="1300"/>
      <c r="O51" s="1303"/>
      <c r="P51" s="713"/>
      <c r="Q51" s="1294"/>
      <c r="R51" s="1295"/>
      <c r="S51" s="1296"/>
      <c r="W51" s="711" t="s">
        <v>2337</v>
      </c>
    </row>
    <row r="52" spans="2:23" ht="24.95" customHeight="1" thickBot="1" x14ac:dyDescent="0.25">
      <c r="B52" s="1276" t="s">
        <v>28</v>
      </c>
      <c r="C52" s="1277"/>
      <c r="D52" s="716">
        <f>D53+D59</f>
        <v>0</v>
      </c>
      <c r="E52" s="717" t="e">
        <f t="shared" ref="E52:M52" si="6">E53+E59+E64+E65</f>
        <v>#VALUE!</v>
      </c>
      <c r="F52" s="717" t="e">
        <f t="shared" si="6"/>
        <v>#VALUE!</v>
      </c>
      <c r="G52" s="717" t="e">
        <f t="shared" si="6"/>
        <v>#VALUE!</v>
      </c>
      <c r="H52" s="717" t="e">
        <f t="shared" si="6"/>
        <v>#VALUE!</v>
      </c>
      <c r="I52" s="718" t="e">
        <f t="shared" si="6"/>
        <v>#VALUE!</v>
      </c>
      <c r="J52" s="719" t="e">
        <f t="shared" si="6"/>
        <v>#VALUE!</v>
      </c>
      <c r="K52" s="719" t="e">
        <f t="shared" si="6"/>
        <v>#VALUE!</v>
      </c>
      <c r="L52" s="719" t="e">
        <f t="shared" si="6"/>
        <v>#VALUE!</v>
      </c>
      <c r="M52" s="762" t="e">
        <f t="shared" si="6"/>
        <v>#VALUE!</v>
      </c>
      <c r="N52" s="774">
        <f>N53+N59</f>
        <v>0</v>
      </c>
      <c r="O52" s="775">
        <f>O53+O59</f>
        <v>0</v>
      </c>
      <c r="P52" s="713"/>
      <c r="Q52" s="721" t="e">
        <f>Q53+Q59</f>
        <v>#VALUE!</v>
      </c>
      <c r="R52" s="1276" t="s">
        <v>28</v>
      </c>
      <c r="S52" s="1277"/>
      <c r="W52" s="711" t="s">
        <v>2337</v>
      </c>
    </row>
    <row r="53" spans="2:23" ht="24.95" customHeight="1" x14ac:dyDescent="0.2">
      <c r="B53" s="1280" t="s">
        <v>1594</v>
      </c>
      <c r="C53" s="1281"/>
      <c r="D53" s="723">
        <f>SUM(D54:D58)</f>
        <v>0</v>
      </c>
      <c r="E53" s="724">
        <f t="shared" ref="E53:M53" si="7">SUM(E54:E58)</f>
        <v>0</v>
      </c>
      <c r="F53" s="725">
        <f t="shared" si="7"/>
        <v>0</v>
      </c>
      <c r="G53" s="725">
        <f t="shared" si="7"/>
        <v>0</v>
      </c>
      <c r="H53" s="725">
        <f t="shared" si="7"/>
        <v>0</v>
      </c>
      <c r="I53" s="726">
        <f t="shared" si="7"/>
        <v>0</v>
      </c>
      <c r="J53" s="727">
        <f t="shared" si="7"/>
        <v>0</v>
      </c>
      <c r="K53" s="728">
        <f t="shared" si="7"/>
        <v>0</v>
      </c>
      <c r="L53" s="728">
        <f t="shared" si="7"/>
        <v>0</v>
      </c>
      <c r="M53" s="764">
        <f t="shared" si="7"/>
        <v>0</v>
      </c>
      <c r="N53" s="765">
        <f>SUM(N54:N58)</f>
        <v>0</v>
      </c>
      <c r="O53" s="765">
        <f>SUM(O54:O58)</f>
        <v>0</v>
      </c>
      <c r="P53" s="713"/>
      <c r="Q53" s="730" t="e">
        <f>Q54+Q55+Q56+Q57+Q58</f>
        <v>#VALUE!</v>
      </c>
      <c r="R53" s="1280" t="s">
        <v>4</v>
      </c>
      <c r="S53" s="1281"/>
      <c r="U53" s="712" t="s">
        <v>1836</v>
      </c>
      <c r="W53" s="711" t="s">
        <v>2337</v>
      </c>
    </row>
    <row r="54" spans="2:23" x14ac:dyDescent="0.2">
      <c r="B54" s="1286" t="s">
        <v>1509</v>
      </c>
      <c r="C54" s="1287"/>
      <c r="D54" s="731" t="s">
        <v>1837</v>
      </c>
      <c r="E54" s="732" t="s">
        <v>1510</v>
      </c>
      <c r="F54" s="733" t="s">
        <v>1838</v>
      </c>
      <c r="G54" s="733" t="s">
        <v>1839</v>
      </c>
      <c r="H54" s="733" t="s">
        <v>1840</v>
      </c>
      <c r="I54" s="734" t="s">
        <v>1841</v>
      </c>
      <c r="J54" s="735" t="s">
        <v>1842</v>
      </c>
      <c r="K54" s="733" t="s">
        <v>1843</v>
      </c>
      <c r="L54" s="733" t="s">
        <v>1844</v>
      </c>
      <c r="M54" s="734" t="s">
        <v>1845</v>
      </c>
      <c r="N54" s="776" t="s">
        <v>2404</v>
      </c>
      <c r="O54" s="766" t="s">
        <v>1846</v>
      </c>
      <c r="P54" s="713"/>
      <c r="Q54" s="731" t="s">
        <v>1847</v>
      </c>
      <c r="R54" s="1286" t="s">
        <v>2378</v>
      </c>
      <c r="S54" s="1287"/>
      <c r="V54" s="712" t="s">
        <v>1848</v>
      </c>
      <c r="W54" s="712"/>
    </row>
    <row r="55" spans="2:23" x14ac:dyDescent="0.2">
      <c r="B55" s="1286" t="s">
        <v>1511</v>
      </c>
      <c r="C55" s="1287"/>
      <c r="D55" s="731" t="s">
        <v>1849</v>
      </c>
      <c r="E55" s="738" t="s">
        <v>1850</v>
      </c>
      <c r="F55" s="739" t="s">
        <v>1510</v>
      </c>
      <c r="G55" s="733" t="s">
        <v>1851</v>
      </c>
      <c r="H55" s="733" t="s">
        <v>1852</v>
      </c>
      <c r="I55" s="734" t="s">
        <v>1853</v>
      </c>
      <c r="J55" s="735" t="s">
        <v>1854</v>
      </c>
      <c r="K55" s="733" t="s">
        <v>1855</v>
      </c>
      <c r="L55" s="733" t="s">
        <v>1856</v>
      </c>
      <c r="M55" s="734" t="s">
        <v>1857</v>
      </c>
      <c r="N55" s="776" t="s">
        <v>2405</v>
      </c>
      <c r="O55" s="766" t="s">
        <v>1858</v>
      </c>
      <c r="P55" s="713"/>
      <c r="Q55" s="731" t="s">
        <v>1859</v>
      </c>
      <c r="R55" s="1286" t="s">
        <v>2380</v>
      </c>
      <c r="S55" s="1287"/>
      <c r="V55" s="712" t="s">
        <v>1860</v>
      </c>
      <c r="W55" s="712"/>
    </row>
    <row r="56" spans="2:23" x14ac:dyDescent="0.2">
      <c r="B56" s="1286" t="s">
        <v>1512</v>
      </c>
      <c r="C56" s="1287"/>
      <c r="D56" s="731" t="s">
        <v>1861</v>
      </c>
      <c r="E56" s="738" t="s">
        <v>1862</v>
      </c>
      <c r="F56" s="733" t="s">
        <v>1863</v>
      </c>
      <c r="G56" s="733" t="s">
        <v>1510</v>
      </c>
      <c r="H56" s="733" t="s">
        <v>1864</v>
      </c>
      <c r="I56" s="734" t="s">
        <v>1865</v>
      </c>
      <c r="J56" s="735" t="s">
        <v>1866</v>
      </c>
      <c r="K56" s="733" t="s">
        <v>1867</v>
      </c>
      <c r="L56" s="733" t="s">
        <v>1868</v>
      </c>
      <c r="M56" s="734" t="s">
        <v>1869</v>
      </c>
      <c r="N56" s="776" t="s">
        <v>2406</v>
      </c>
      <c r="O56" s="766" t="s">
        <v>1870</v>
      </c>
      <c r="P56" s="713"/>
      <c r="Q56" s="731" t="s">
        <v>1871</v>
      </c>
      <c r="R56" s="1286" t="s">
        <v>2382</v>
      </c>
      <c r="S56" s="1287"/>
      <c r="V56" s="712" t="s">
        <v>1872</v>
      </c>
      <c r="W56" s="712"/>
    </row>
    <row r="57" spans="2:23" x14ac:dyDescent="0.2">
      <c r="B57" s="1286" t="s">
        <v>1513</v>
      </c>
      <c r="C57" s="1287"/>
      <c r="D57" s="731" t="s">
        <v>1873</v>
      </c>
      <c r="E57" s="738" t="s">
        <v>1874</v>
      </c>
      <c r="F57" s="733" t="s">
        <v>1875</v>
      </c>
      <c r="G57" s="733" t="s">
        <v>1876</v>
      </c>
      <c r="H57" s="733" t="s">
        <v>1510</v>
      </c>
      <c r="I57" s="734" t="s">
        <v>1877</v>
      </c>
      <c r="J57" s="735" t="s">
        <v>1878</v>
      </c>
      <c r="K57" s="733" t="s">
        <v>1879</v>
      </c>
      <c r="L57" s="733" t="s">
        <v>1880</v>
      </c>
      <c r="M57" s="734" t="s">
        <v>1881</v>
      </c>
      <c r="N57" s="776" t="s">
        <v>2407</v>
      </c>
      <c r="O57" s="766" t="s">
        <v>1882</v>
      </c>
      <c r="P57" s="713"/>
      <c r="Q57" s="731" t="s">
        <v>1883</v>
      </c>
      <c r="R57" s="1286" t="s">
        <v>13</v>
      </c>
      <c r="S57" s="1287"/>
      <c r="V57" s="712" t="s">
        <v>1884</v>
      </c>
      <c r="W57" s="712"/>
    </row>
    <row r="58" spans="2:23" ht="15" thickBot="1" x14ac:dyDescent="0.25">
      <c r="B58" s="1278" t="s">
        <v>1514</v>
      </c>
      <c r="C58" s="1279"/>
      <c r="D58" s="731" t="s">
        <v>1885</v>
      </c>
      <c r="E58" s="740" t="s">
        <v>1886</v>
      </c>
      <c r="F58" s="741" t="s">
        <v>1887</v>
      </c>
      <c r="G58" s="741" t="s">
        <v>1888</v>
      </c>
      <c r="H58" s="741" t="s">
        <v>1889</v>
      </c>
      <c r="I58" s="742" t="s">
        <v>1510</v>
      </c>
      <c r="J58" s="743" t="s">
        <v>1890</v>
      </c>
      <c r="K58" s="741" t="s">
        <v>1891</v>
      </c>
      <c r="L58" s="741" t="s">
        <v>1892</v>
      </c>
      <c r="M58" s="742" t="s">
        <v>1893</v>
      </c>
      <c r="N58" s="777" t="s">
        <v>2408</v>
      </c>
      <c r="O58" s="767" t="s">
        <v>1894</v>
      </c>
      <c r="P58" s="713"/>
      <c r="Q58" s="746" t="s">
        <v>1895</v>
      </c>
      <c r="R58" s="1278" t="s">
        <v>2385</v>
      </c>
      <c r="S58" s="1279"/>
      <c r="V58" s="712" t="s">
        <v>1896</v>
      </c>
      <c r="W58" s="712"/>
    </row>
    <row r="59" spans="2:23" ht="24.95" customHeight="1" x14ac:dyDescent="0.2">
      <c r="B59" s="1280" t="s">
        <v>1651</v>
      </c>
      <c r="C59" s="1281"/>
      <c r="D59" s="723">
        <f>SUM(D60:D63)</f>
        <v>0</v>
      </c>
      <c r="E59" s="725">
        <f>SUM(E60:E63)</f>
        <v>0</v>
      </c>
      <c r="F59" s="725">
        <f>SUM(F60:F63)</f>
        <v>0</v>
      </c>
      <c r="G59" s="725">
        <f>SUM(G60:G63)</f>
        <v>0</v>
      </c>
      <c r="H59" s="725">
        <f t="shared" ref="H59:M59" si="8">SUM(H60:H63)</f>
        <v>0</v>
      </c>
      <c r="I59" s="726">
        <f t="shared" si="8"/>
        <v>0</v>
      </c>
      <c r="J59" s="725">
        <f t="shared" si="8"/>
        <v>0</v>
      </c>
      <c r="K59" s="725">
        <f t="shared" si="8"/>
        <v>0</v>
      </c>
      <c r="L59" s="725">
        <f t="shared" si="8"/>
        <v>0</v>
      </c>
      <c r="M59" s="726">
        <f t="shared" si="8"/>
        <v>0</v>
      </c>
      <c r="N59" s="768">
        <f>SUM(N60:N63)</f>
        <v>0</v>
      </c>
      <c r="O59" s="768">
        <f>SUM(O60:O63)</f>
        <v>0</v>
      </c>
      <c r="P59" s="713"/>
      <c r="Q59" s="723" t="e">
        <f>Q60+Q61+Q62+Q63</f>
        <v>#VALUE!</v>
      </c>
      <c r="R59" s="1280" t="s">
        <v>428</v>
      </c>
      <c r="S59" s="1281"/>
      <c r="W59" s="711" t="s">
        <v>2337</v>
      </c>
    </row>
    <row r="60" spans="2:23" x14ac:dyDescent="0.2">
      <c r="B60" s="1282" t="s">
        <v>2459</v>
      </c>
      <c r="C60" s="748" t="s">
        <v>2386</v>
      </c>
      <c r="D60" s="731" t="s">
        <v>1897</v>
      </c>
      <c r="E60" s="733" t="s">
        <v>1898</v>
      </c>
      <c r="F60" s="733" t="s">
        <v>1899</v>
      </c>
      <c r="G60" s="733" t="s">
        <v>1900</v>
      </c>
      <c r="H60" s="733" t="s">
        <v>1901</v>
      </c>
      <c r="I60" s="734" t="s">
        <v>1902</v>
      </c>
      <c r="J60" s="735" t="s">
        <v>1510</v>
      </c>
      <c r="K60" s="733" t="s">
        <v>1903</v>
      </c>
      <c r="L60" s="733" t="s">
        <v>1904</v>
      </c>
      <c r="M60" s="734" t="s">
        <v>1905</v>
      </c>
      <c r="N60" s="776" t="s">
        <v>2409</v>
      </c>
      <c r="O60" s="766" t="s">
        <v>1906</v>
      </c>
      <c r="P60" s="713"/>
      <c r="Q60" s="731" t="s">
        <v>1907</v>
      </c>
      <c r="R60" s="1284" t="s">
        <v>2461</v>
      </c>
      <c r="S60" s="749" t="s">
        <v>2386</v>
      </c>
      <c r="V60" s="712" t="s">
        <v>1908</v>
      </c>
      <c r="W60" s="712"/>
    </row>
    <row r="61" spans="2:23" x14ac:dyDescent="0.2">
      <c r="B61" s="1283"/>
      <c r="C61" s="748" t="s">
        <v>2388</v>
      </c>
      <c r="D61" s="731" t="s">
        <v>1909</v>
      </c>
      <c r="E61" s="733" t="s">
        <v>1910</v>
      </c>
      <c r="F61" s="733" t="s">
        <v>1911</v>
      </c>
      <c r="G61" s="733" t="s">
        <v>1912</v>
      </c>
      <c r="H61" s="733" t="s">
        <v>1913</v>
      </c>
      <c r="I61" s="734" t="s">
        <v>1914</v>
      </c>
      <c r="J61" s="733" t="s">
        <v>1915</v>
      </c>
      <c r="K61" s="733" t="s">
        <v>1510</v>
      </c>
      <c r="L61" s="733" t="s">
        <v>1916</v>
      </c>
      <c r="M61" s="734" t="s">
        <v>1917</v>
      </c>
      <c r="N61" s="776" t="s">
        <v>2410</v>
      </c>
      <c r="O61" s="766" t="s">
        <v>1918</v>
      </c>
      <c r="P61" s="713"/>
      <c r="Q61" s="731" t="s">
        <v>1919</v>
      </c>
      <c r="R61" s="1285"/>
      <c r="S61" s="749" t="s">
        <v>2388</v>
      </c>
      <c r="V61" s="712" t="s">
        <v>1920</v>
      </c>
      <c r="W61" s="712"/>
    </row>
    <row r="62" spans="2:23" x14ac:dyDescent="0.2">
      <c r="B62" s="1272" t="s">
        <v>2460</v>
      </c>
      <c r="C62" s="1273"/>
      <c r="D62" s="731" t="s">
        <v>1921</v>
      </c>
      <c r="E62" s="733" t="s">
        <v>1922</v>
      </c>
      <c r="F62" s="733" t="s">
        <v>1923</v>
      </c>
      <c r="G62" s="733" t="s">
        <v>1924</v>
      </c>
      <c r="H62" s="733" t="s">
        <v>1925</v>
      </c>
      <c r="I62" s="734" t="s">
        <v>1926</v>
      </c>
      <c r="J62" s="733" t="s">
        <v>1927</v>
      </c>
      <c r="K62" s="733" t="s">
        <v>1928</v>
      </c>
      <c r="L62" s="733" t="s">
        <v>1510</v>
      </c>
      <c r="M62" s="734" t="s">
        <v>1929</v>
      </c>
      <c r="N62" s="776" t="s">
        <v>2411</v>
      </c>
      <c r="O62" s="766" t="s">
        <v>1930</v>
      </c>
      <c r="P62" s="713"/>
      <c r="Q62" s="731" t="s">
        <v>1931</v>
      </c>
      <c r="R62" s="1272" t="s">
        <v>2462</v>
      </c>
      <c r="S62" s="1273"/>
      <c r="V62" s="712" t="s">
        <v>1932</v>
      </c>
      <c r="W62" s="712"/>
    </row>
    <row r="63" spans="2:23" ht="15" thickBot="1" x14ac:dyDescent="0.25">
      <c r="B63" s="1274" t="s">
        <v>1685</v>
      </c>
      <c r="C63" s="1275"/>
      <c r="D63" s="751" t="s">
        <v>1933</v>
      </c>
      <c r="E63" s="752" t="s">
        <v>1934</v>
      </c>
      <c r="F63" s="752" t="s">
        <v>1935</v>
      </c>
      <c r="G63" s="752" t="s">
        <v>1936</v>
      </c>
      <c r="H63" s="752" t="s">
        <v>1937</v>
      </c>
      <c r="I63" s="753" t="s">
        <v>1938</v>
      </c>
      <c r="J63" s="752" t="s">
        <v>1939</v>
      </c>
      <c r="K63" s="752" t="s">
        <v>1940</v>
      </c>
      <c r="L63" s="752" t="s">
        <v>1941</v>
      </c>
      <c r="M63" s="753" t="s">
        <v>1510</v>
      </c>
      <c r="N63" s="777" t="s">
        <v>2412</v>
      </c>
      <c r="O63" s="767" t="s">
        <v>1942</v>
      </c>
      <c r="P63" s="713"/>
      <c r="Q63" s="746" t="s">
        <v>1943</v>
      </c>
      <c r="R63" s="1274" t="s">
        <v>2392</v>
      </c>
      <c r="S63" s="1275"/>
      <c r="U63" s="712" t="s">
        <v>1944</v>
      </c>
      <c r="V63" s="712" t="s">
        <v>1945</v>
      </c>
      <c r="W63" s="712"/>
    </row>
    <row r="64" spans="2:23" ht="24.95" customHeight="1" thickBot="1" x14ac:dyDescent="0.25">
      <c r="B64" s="1276" t="s">
        <v>1515</v>
      </c>
      <c r="C64" s="1277"/>
      <c r="D64" s="755"/>
      <c r="E64" s="756" t="s">
        <v>1946</v>
      </c>
      <c r="F64" s="757" t="s">
        <v>1947</v>
      </c>
      <c r="G64" s="757" t="s">
        <v>1948</v>
      </c>
      <c r="H64" s="757" t="s">
        <v>1949</v>
      </c>
      <c r="I64" s="758" t="s">
        <v>1950</v>
      </c>
      <c r="J64" s="757" t="s">
        <v>1951</v>
      </c>
      <c r="K64" s="757" t="s">
        <v>1952</v>
      </c>
      <c r="L64" s="769" t="s">
        <v>1953</v>
      </c>
      <c r="M64" s="770" t="s">
        <v>1954</v>
      </c>
      <c r="N64" s="771"/>
      <c r="O64" s="772"/>
      <c r="P64" s="713"/>
      <c r="Q64" s="712"/>
      <c r="R64" s="713"/>
      <c r="S64" s="713"/>
      <c r="U64" s="712" t="s">
        <v>1955</v>
      </c>
      <c r="W64" s="711" t="s">
        <v>2337</v>
      </c>
    </row>
    <row r="65" spans="2:23" ht="24.95" customHeight="1" thickBot="1" x14ac:dyDescent="0.25">
      <c r="B65" s="1276" t="s">
        <v>1956</v>
      </c>
      <c r="C65" s="1277"/>
      <c r="D65" s="773"/>
      <c r="E65" s="756" t="s">
        <v>1957</v>
      </c>
      <c r="F65" s="757" t="s">
        <v>1958</v>
      </c>
      <c r="G65" s="757" t="s">
        <v>1959</v>
      </c>
      <c r="H65" s="757" t="s">
        <v>1960</v>
      </c>
      <c r="I65" s="758" t="s">
        <v>1961</v>
      </c>
      <c r="J65" s="757" t="s">
        <v>1962</v>
      </c>
      <c r="K65" s="757" t="s">
        <v>1963</v>
      </c>
      <c r="L65" s="769" t="s">
        <v>1964</v>
      </c>
      <c r="M65" s="770" t="s">
        <v>1965</v>
      </c>
      <c r="N65" s="771"/>
      <c r="O65" s="772"/>
      <c r="P65" s="713"/>
      <c r="Q65" s="712"/>
      <c r="R65" s="713"/>
      <c r="S65" s="713"/>
      <c r="U65" s="711" t="s">
        <v>1966</v>
      </c>
      <c r="V65" s="711"/>
      <c r="W65" s="711" t="s">
        <v>2337</v>
      </c>
    </row>
    <row r="66" spans="2:23" x14ac:dyDescent="0.2">
      <c r="B66" s="712"/>
      <c r="C66" s="712"/>
      <c r="D66" s="712"/>
      <c r="E66" s="712"/>
      <c r="F66" s="712"/>
      <c r="G66" s="712"/>
      <c r="H66" s="712"/>
      <c r="I66" s="712"/>
      <c r="J66" s="712"/>
      <c r="K66" s="712"/>
      <c r="L66" s="712"/>
      <c r="M66" s="712"/>
      <c r="N66" s="712"/>
      <c r="U66" s="711"/>
      <c r="V66" s="711"/>
    </row>
    <row r="68" spans="2:23" x14ac:dyDescent="0.25">
      <c r="U68" s="711" t="s">
        <v>21</v>
      </c>
      <c r="V68" s="711"/>
    </row>
  </sheetData>
  <mergeCells count="119">
    <mergeCell ref="R7:S7"/>
    <mergeCell ref="B8:C8"/>
    <mergeCell ref="R8:S8"/>
    <mergeCell ref="B9:C9"/>
    <mergeCell ref="R9:S9"/>
    <mergeCell ref="B10:C10"/>
    <mergeCell ref="R10:S10"/>
    <mergeCell ref="H5:H6"/>
    <mergeCell ref="I5:I6"/>
    <mergeCell ref="J5:K5"/>
    <mergeCell ref="L5:L6"/>
    <mergeCell ref="M5:M6"/>
    <mergeCell ref="B7:C7"/>
    <mergeCell ref="B3:C6"/>
    <mergeCell ref="D3:D6"/>
    <mergeCell ref="E3:N3"/>
    <mergeCell ref="Q3:S6"/>
    <mergeCell ref="E4:I4"/>
    <mergeCell ref="J4:M4"/>
    <mergeCell ref="N4:N6"/>
    <mergeCell ref="E5:E6"/>
    <mergeCell ref="F5:F6"/>
    <mergeCell ref="G5:G6"/>
    <mergeCell ref="B14:C14"/>
    <mergeCell ref="R14:S14"/>
    <mergeCell ref="B15:B16"/>
    <mergeCell ref="R15:R16"/>
    <mergeCell ref="B17:C17"/>
    <mergeCell ref="R17:S17"/>
    <mergeCell ref="B11:C11"/>
    <mergeCell ref="R11:S11"/>
    <mergeCell ref="B12:C12"/>
    <mergeCell ref="R12:S12"/>
    <mergeCell ref="B13:C13"/>
    <mergeCell ref="R13:S13"/>
    <mergeCell ref="B18:C18"/>
    <mergeCell ref="R18:S18"/>
    <mergeCell ref="B19:C19"/>
    <mergeCell ref="D21:E21"/>
    <mergeCell ref="B25:C28"/>
    <mergeCell ref="D25:D28"/>
    <mergeCell ref="E25:O25"/>
    <mergeCell ref="Q25:S28"/>
    <mergeCell ref="E26:I26"/>
    <mergeCell ref="J26:M26"/>
    <mergeCell ref="B29:C29"/>
    <mergeCell ref="R29:S29"/>
    <mergeCell ref="B30:C30"/>
    <mergeCell ref="R30:S30"/>
    <mergeCell ref="B31:C31"/>
    <mergeCell ref="R31:S31"/>
    <mergeCell ref="N26:N28"/>
    <mergeCell ref="O26:O28"/>
    <mergeCell ref="E27:E28"/>
    <mergeCell ref="F27:F28"/>
    <mergeCell ref="G27:G28"/>
    <mergeCell ref="H27:H28"/>
    <mergeCell ref="I27:I28"/>
    <mergeCell ref="J27:K27"/>
    <mergeCell ref="L27:L28"/>
    <mergeCell ref="M27:M28"/>
    <mergeCell ref="B35:C35"/>
    <mergeCell ref="R35:S35"/>
    <mergeCell ref="B36:C36"/>
    <mergeCell ref="R36:S36"/>
    <mergeCell ref="B37:B38"/>
    <mergeCell ref="R37:R38"/>
    <mergeCell ref="B32:C32"/>
    <mergeCell ref="R32:S32"/>
    <mergeCell ref="B33:C33"/>
    <mergeCell ref="R33:S33"/>
    <mergeCell ref="B34:C34"/>
    <mergeCell ref="R34:S34"/>
    <mergeCell ref="Q48:S51"/>
    <mergeCell ref="E49:I49"/>
    <mergeCell ref="J49:M49"/>
    <mergeCell ref="N49:N51"/>
    <mergeCell ref="O49:O51"/>
    <mergeCell ref="E50:E51"/>
    <mergeCell ref="F50:F51"/>
    <mergeCell ref="B39:C39"/>
    <mergeCell ref="R39:S39"/>
    <mergeCell ref="B40:C40"/>
    <mergeCell ref="R40:S40"/>
    <mergeCell ref="B41:C41"/>
    <mergeCell ref="B42:C42"/>
    <mergeCell ref="G50:G51"/>
    <mergeCell ref="H50:H51"/>
    <mergeCell ref="I50:I51"/>
    <mergeCell ref="J50:K50"/>
    <mergeCell ref="L50:L51"/>
    <mergeCell ref="M50:M51"/>
    <mergeCell ref="B48:C51"/>
    <mergeCell ref="D48:D51"/>
    <mergeCell ref="E48:O48"/>
    <mergeCell ref="B55:C55"/>
    <mergeCell ref="R55:S55"/>
    <mergeCell ref="B56:C56"/>
    <mergeCell ref="R56:S56"/>
    <mergeCell ref="B57:C57"/>
    <mergeCell ref="R57:S57"/>
    <mergeCell ref="B52:C52"/>
    <mergeCell ref="R52:S52"/>
    <mergeCell ref="B53:C53"/>
    <mergeCell ref="R53:S53"/>
    <mergeCell ref="B54:C54"/>
    <mergeCell ref="R54:S54"/>
    <mergeCell ref="B62:C62"/>
    <mergeCell ref="R62:S62"/>
    <mergeCell ref="B63:C63"/>
    <mergeCell ref="R63:S63"/>
    <mergeCell ref="B64:C64"/>
    <mergeCell ref="B65:C65"/>
    <mergeCell ref="B58:C58"/>
    <mergeCell ref="R58:S58"/>
    <mergeCell ref="B59:C59"/>
    <mergeCell ref="R59:S59"/>
    <mergeCell ref="B60:B61"/>
    <mergeCell ref="R60:R61"/>
  </mergeCells>
  <conditionalFormatting sqref="E14:I19 E36:I42 E59:I65">
    <cfRule type="expression" dxfId="30" priority="15">
      <formula>$D$21="Перешло в факт"</formula>
    </cfRule>
  </conditionalFormatting>
  <conditionalFormatting sqref="J8:M13 J30:M35 J53:M58">
    <cfRule type="expression" dxfId="29" priority="14">
      <formula>$D$21="Восстановлено в остаток"</formula>
    </cfRule>
  </conditionalFormatting>
  <conditionalFormatting sqref="E7:E19 E29:E42 E52:E65">
    <cfRule type="expression" dxfId="28" priority="13">
      <formula>$D$21="Заактировано"</formula>
    </cfRule>
  </conditionalFormatting>
  <conditionalFormatting sqref="E14:F19 I14:I19 E36:F42 I36:I42 E59:F65 I59:I65">
    <cfRule type="expression" dxfId="27" priority="12">
      <formula>$D$21="Построено"</formula>
    </cfRule>
  </conditionalFormatting>
  <conditionalFormatting sqref="K15:M15 L16:M16 M17 K37:M37 L38:M38 M39 K60:M60 L61:M61 M62">
    <cfRule type="expression" dxfId="26" priority="11">
      <formula>$D$21="Продлено"</formula>
    </cfRule>
  </conditionalFormatting>
  <conditionalFormatting sqref="J16 J38 J61">
    <cfRule type="expression" dxfId="25" priority="10">
      <formula>$D$21="Наступил СОУ"</formula>
    </cfRule>
  </conditionalFormatting>
  <conditionalFormatting sqref="O29:O40 O52:O63">
    <cfRule type="expression" dxfId="24" priority="9">
      <formula>$D$21="Изменена работность"</formula>
    </cfRule>
  </conditionalFormatting>
  <conditionalFormatting sqref="J8:M13 J30:M35 J53:M58 N52:N63 E42:M42 N7:N18 N29:N40">
    <cfRule type="expression" dxfId="23" priority="8">
      <formula>$D$21="Неформатные преобразования"</formula>
    </cfRule>
  </conditionalFormatting>
  <conditionalFormatting sqref="E7:M19 E29:M42 E52:M65 N7:N18 N29:O40 N52:O63">
    <cfRule type="expression" priority="7">
      <formula>$D$21="Очистить"</formula>
    </cfRule>
  </conditionalFormatting>
  <conditionalFormatting sqref="N8">
    <cfRule type="expression" dxfId="22" priority="6">
      <formula>$D$21="Восстановлено в остаток"</formula>
    </cfRule>
  </conditionalFormatting>
  <conditionalFormatting sqref="N30">
    <cfRule type="expression" dxfId="21" priority="5">
      <formula>$D$21="Восстановлено в остаток"</formula>
    </cfRule>
  </conditionalFormatting>
  <conditionalFormatting sqref="N29">
    <cfRule type="expression" dxfId="20" priority="4">
      <formula>$D$21="Изменена работность"</formula>
    </cfRule>
  </conditionalFormatting>
  <conditionalFormatting sqref="N52">
    <cfRule type="expression" dxfId="19" priority="3">
      <formula>$D$21="Изменена работность"</formula>
    </cfRule>
  </conditionalFormatting>
  <conditionalFormatting sqref="N59">
    <cfRule type="expression" dxfId="18" priority="2">
      <formula>$D$21="Изменена работность"</formula>
    </cfRule>
  </conditionalFormatting>
  <conditionalFormatting sqref="N53">
    <cfRule type="expression" dxfId="17" priority="1">
      <formula>$D$21="Изменена работность"</formula>
    </cfRule>
  </conditionalFormatting>
  <pageMargins left="0.23622047244094491" right="0.23622047244094491" top="0.35433070866141736" bottom="0.35433070866141736" header="0.31496062992125984" footer="0.31496062992125984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D21:E21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73"/>
  <sheetViews>
    <sheetView zoomScale="90" zoomScaleNormal="90" workbookViewId="0"/>
  </sheetViews>
  <sheetFormatPr defaultRowHeight="14.25" x14ac:dyDescent="0.2"/>
  <cols>
    <col min="1" max="1" width="3.5703125" style="778" customWidth="1"/>
    <col min="2" max="2" width="23.28515625" style="778" customWidth="1"/>
    <col min="3" max="3" width="18.5703125" style="778" customWidth="1"/>
    <col min="4" max="15" width="13.7109375" style="778" customWidth="1"/>
    <col min="16" max="16" width="6.42578125" style="778" customWidth="1"/>
    <col min="17" max="17" width="13.7109375" style="778" customWidth="1"/>
    <col min="18" max="18" width="23.140625" style="778" customWidth="1"/>
    <col min="19" max="19" width="15.42578125" style="778" customWidth="1"/>
    <col min="20" max="20" width="6.42578125" style="778" customWidth="1"/>
    <col min="21" max="21" width="20" style="779" customWidth="1"/>
    <col min="22" max="22" width="54.28515625" style="779" customWidth="1"/>
    <col min="23" max="23" width="15" style="778" bestFit="1" customWidth="1"/>
    <col min="24" max="25" width="9.140625" style="778"/>
    <col min="26" max="27" width="9.140625" style="778" customWidth="1"/>
    <col min="28" max="16384" width="9.140625" style="778"/>
  </cols>
  <sheetData>
    <row r="1" spans="2:23" x14ac:dyDescent="0.2">
      <c r="U1" s="779" t="s">
        <v>1967</v>
      </c>
      <c r="V1" s="778"/>
    </row>
    <row r="2" spans="2:23" s="779" customFormat="1" ht="15.75" thickBot="1" x14ac:dyDescent="0.3">
      <c r="B2" s="780" t="s">
        <v>2468</v>
      </c>
      <c r="C2" s="781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9" t="s">
        <v>1</v>
      </c>
    </row>
    <row r="3" spans="2:23" s="779" customFormat="1" ht="24.95" customHeight="1" thickBot="1" x14ac:dyDescent="0.25">
      <c r="B3" s="1373"/>
      <c r="C3" s="1374"/>
      <c r="D3" s="1358" t="s">
        <v>1592</v>
      </c>
      <c r="E3" s="1381" t="s">
        <v>2371</v>
      </c>
      <c r="F3" s="1382"/>
      <c r="G3" s="1382"/>
      <c r="H3" s="1382"/>
      <c r="I3" s="1382"/>
      <c r="J3" s="1382"/>
      <c r="K3" s="1382"/>
      <c r="L3" s="1382"/>
      <c r="M3" s="1382"/>
      <c r="N3" s="1383"/>
      <c r="O3" s="782"/>
      <c r="P3" s="782"/>
      <c r="Q3" s="1345" t="s">
        <v>2372</v>
      </c>
      <c r="R3" s="1346"/>
      <c r="S3" s="1347"/>
      <c r="T3" s="778"/>
      <c r="U3" s="778"/>
      <c r="W3" s="779" t="s">
        <v>2337</v>
      </c>
    </row>
    <row r="4" spans="2:23" s="779" customFormat="1" ht="24.95" customHeight="1" thickBot="1" x14ac:dyDescent="0.25">
      <c r="B4" s="1375"/>
      <c r="C4" s="1376"/>
      <c r="D4" s="1379"/>
      <c r="E4" s="1333" t="s">
        <v>1502</v>
      </c>
      <c r="F4" s="1354"/>
      <c r="G4" s="1354"/>
      <c r="H4" s="1354"/>
      <c r="I4" s="1334"/>
      <c r="J4" s="1337" t="s">
        <v>1503</v>
      </c>
      <c r="K4" s="1355"/>
      <c r="L4" s="1355"/>
      <c r="M4" s="1355"/>
      <c r="N4" s="1356" t="s">
        <v>2373</v>
      </c>
      <c r="O4" s="782"/>
      <c r="P4" s="782"/>
      <c r="Q4" s="1348"/>
      <c r="R4" s="1349"/>
      <c r="S4" s="1350"/>
      <c r="T4" s="778"/>
      <c r="U4" s="778"/>
      <c r="W4" s="779" t="s">
        <v>2337</v>
      </c>
    </row>
    <row r="5" spans="2:23" s="779" customFormat="1" ht="24.95" customHeight="1" x14ac:dyDescent="0.2">
      <c r="B5" s="1375"/>
      <c r="C5" s="1376"/>
      <c r="D5" s="1379"/>
      <c r="E5" s="1361" t="s">
        <v>1504</v>
      </c>
      <c r="F5" s="1363" t="s">
        <v>1505</v>
      </c>
      <c r="G5" s="1363" t="s">
        <v>1506</v>
      </c>
      <c r="H5" s="1363" t="s">
        <v>1507</v>
      </c>
      <c r="I5" s="1365" t="s">
        <v>1508</v>
      </c>
      <c r="J5" s="1367" t="s">
        <v>2457</v>
      </c>
      <c r="K5" s="1368"/>
      <c r="L5" s="1369" t="s">
        <v>2458</v>
      </c>
      <c r="M5" s="1371" t="s">
        <v>2374</v>
      </c>
      <c r="N5" s="1357"/>
      <c r="O5" s="782"/>
      <c r="P5" s="782"/>
      <c r="Q5" s="1348"/>
      <c r="R5" s="1349"/>
      <c r="S5" s="1350"/>
      <c r="T5" s="778"/>
      <c r="U5" s="778"/>
      <c r="W5" s="779" t="s">
        <v>2337</v>
      </c>
    </row>
    <row r="6" spans="2:23" s="779" customFormat="1" ht="24.95" customHeight="1" thickBot="1" x14ac:dyDescent="0.25">
      <c r="B6" s="1377"/>
      <c r="C6" s="1378"/>
      <c r="D6" s="1380"/>
      <c r="E6" s="1362"/>
      <c r="F6" s="1364"/>
      <c r="G6" s="1364"/>
      <c r="H6" s="1364"/>
      <c r="I6" s="1366"/>
      <c r="J6" s="783" t="s">
        <v>2375</v>
      </c>
      <c r="K6" s="784" t="s">
        <v>2376</v>
      </c>
      <c r="L6" s="1370"/>
      <c r="M6" s="1372"/>
      <c r="N6" s="1385"/>
      <c r="O6" s="782"/>
      <c r="P6" s="782"/>
      <c r="Q6" s="1351"/>
      <c r="R6" s="1352"/>
      <c r="S6" s="1353"/>
      <c r="T6" s="778"/>
      <c r="U6" s="778"/>
      <c r="W6" s="779" t="s">
        <v>2337</v>
      </c>
    </row>
    <row r="7" spans="2:23" s="779" customFormat="1" ht="24.95" customHeight="1" thickBot="1" x14ac:dyDescent="0.25">
      <c r="B7" s="1333" t="s">
        <v>28</v>
      </c>
      <c r="C7" s="1334"/>
      <c r="D7" s="785">
        <f>D8+D14</f>
        <v>0</v>
      </c>
      <c r="E7" s="786" t="e">
        <f>E8+E14+E19</f>
        <v>#VALUE!</v>
      </c>
      <c r="F7" s="786" t="e">
        <f t="shared" ref="F7:L7" si="0">F8+F14+F19</f>
        <v>#VALUE!</v>
      </c>
      <c r="G7" s="786" t="e">
        <f t="shared" si="0"/>
        <v>#VALUE!</v>
      </c>
      <c r="H7" s="786" t="e">
        <f t="shared" si="0"/>
        <v>#VALUE!</v>
      </c>
      <c r="I7" s="787" t="e">
        <f t="shared" si="0"/>
        <v>#VALUE!</v>
      </c>
      <c r="J7" s="788" t="e">
        <f t="shared" si="0"/>
        <v>#VALUE!</v>
      </c>
      <c r="K7" s="788" t="e">
        <f t="shared" si="0"/>
        <v>#VALUE!</v>
      </c>
      <c r="L7" s="788" t="e">
        <f t="shared" si="0"/>
        <v>#VALUE!</v>
      </c>
      <c r="M7" s="789" t="e">
        <f>M8+M14+M19</f>
        <v>#VALUE!</v>
      </c>
      <c r="N7" s="790">
        <f>N8+N14</f>
        <v>0</v>
      </c>
      <c r="O7" s="782"/>
      <c r="P7" s="782"/>
      <c r="Q7" s="791" t="e">
        <f>Q8+Q14</f>
        <v>#VALUE!</v>
      </c>
      <c r="R7" s="1333" t="s">
        <v>28</v>
      </c>
      <c r="S7" s="1334"/>
      <c r="T7" s="778"/>
      <c r="U7" s="778" t="s">
        <v>21</v>
      </c>
      <c r="W7" s="779" t="s">
        <v>2337</v>
      </c>
    </row>
    <row r="8" spans="2:23" s="779" customFormat="1" ht="24.95" customHeight="1" x14ac:dyDescent="0.2">
      <c r="B8" s="1337" t="s">
        <v>1594</v>
      </c>
      <c r="C8" s="1338"/>
      <c r="D8" s="792">
        <f>SUM(D9:D13)</f>
        <v>0</v>
      </c>
      <c r="E8" s="793">
        <f t="shared" ref="E8:M8" si="1">SUM(E9:E13)</f>
        <v>0</v>
      </c>
      <c r="F8" s="794">
        <f t="shared" si="1"/>
        <v>0</v>
      </c>
      <c r="G8" s="794">
        <f t="shared" si="1"/>
        <v>0</v>
      </c>
      <c r="H8" s="794">
        <f t="shared" si="1"/>
        <v>0</v>
      </c>
      <c r="I8" s="795">
        <f t="shared" si="1"/>
        <v>0</v>
      </c>
      <c r="J8" s="796">
        <f t="shared" si="1"/>
        <v>0</v>
      </c>
      <c r="K8" s="797">
        <f t="shared" si="1"/>
        <v>0</v>
      </c>
      <c r="L8" s="797">
        <f t="shared" si="1"/>
        <v>0</v>
      </c>
      <c r="M8" s="798">
        <f t="shared" si="1"/>
        <v>0</v>
      </c>
      <c r="N8" s="799">
        <f>SUM(N9:N13)</f>
        <v>0</v>
      </c>
      <c r="O8" s="782"/>
      <c r="P8" s="782"/>
      <c r="Q8" s="799" t="e">
        <f>Q9+Q10+Q11+Q12+Q13</f>
        <v>#VALUE!</v>
      </c>
      <c r="R8" s="1337" t="s">
        <v>4</v>
      </c>
      <c r="S8" s="1338"/>
      <c r="T8" s="778"/>
      <c r="W8" s="779" t="s">
        <v>2337</v>
      </c>
    </row>
    <row r="9" spans="2:23" s="779" customFormat="1" x14ac:dyDescent="0.2">
      <c r="B9" s="1343" t="s">
        <v>1509</v>
      </c>
      <c r="C9" s="1344"/>
      <c r="D9" s="800" t="s">
        <v>1968</v>
      </c>
      <c r="E9" s="801" t="s">
        <v>1510</v>
      </c>
      <c r="F9" s="802" t="s">
        <v>1969</v>
      </c>
      <c r="G9" s="802" t="s">
        <v>1970</v>
      </c>
      <c r="H9" s="802" t="s">
        <v>1971</v>
      </c>
      <c r="I9" s="803" t="s">
        <v>1972</v>
      </c>
      <c r="J9" s="804" t="s">
        <v>1973</v>
      </c>
      <c r="K9" s="802" t="s">
        <v>1974</v>
      </c>
      <c r="L9" s="802" t="s">
        <v>1975</v>
      </c>
      <c r="M9" s="805" t="s">
        <v>1976</v>
      </c>
      <c r="N9" s="806" t="s">
        <v>2413</v>
      </c>
      <c r="O9" s="782"/>
      <c r="P9" s="782"/>
      <c r="Q9" s="800" t="s">
        <v>1977</v>
      </c>
      <c r="R9" s="1343" t="s">
        <v>2378</v>
      </c>
      <c r="S9" s="1344"/>
      <c r="T9" s="778"/>
      <c r="U9" s="778"/>
      <c r="V9" s="779" t="s">
        <v>1978</v>
      </c>
    </row>
    <row r="10" spans="2:23" s="779" customFormat="1" x14ac:dyDescent="0.2">
      <c r="B10" s="1343" t="s">
        <v>1511</v>
      </c>
      <c r="C10" s="1344"/>
      <c r="D10" s="800" t="s">
        <v>1979</v>
      </c>
      <c r="E10" s="807" t="s">
        <v>1980</v>
      </c>
      <c r="F10" s="808" t="s">
        <v>1510</v>
      </c>
      <c r="G10" s="802" t="s">
        <v>1981</v>
      </c>
      <c r="H10" s="802" t="s">
        <v>1982</v>
      </c>
      <c r="I10" s="803" t="s">
        <v>1983</v>
      </c>
      <c r="J10" s="804" t="s">
        <v>1984</v>
      </c>
      <c r="K10" s="802" t="s">
        <v>1985</v>
      </c>
      <c r="L10" s="802" t="s">
        <v>1986</v>
      </c>
      <c r="M10" s="805" t="s">
        <v>1987</v>
      </c>
      <c r="N10" s="806" t="s">
        <v>2414</v>
      </c>
      <c r="O10" s="782"/>
      <c r="P10" s="782"/>
      <c r="Q10" s="800" t="s">
        <v>1988</v>
      </c>
      <c r="R10" s="1343" t="s">
        <v>2380</v>
      </c>
      <c r="S10" s="1344"/>
      <c r="T10" s="778"/>
      <c r="U10" s="778"/>
      <c r="V10" s="779" t="s">
        <v>1989</v>
      </c>
    </row>
    <row r="11" spans="2:23" s="779" customFormat="1" x14ac:dyDescent="0.2">
      <c r="B11" s="1343" t="s">
        <v>1512</v>
      </c>
      <c r="C11" s="1344"/>
      <c r="D11" s="800" t="s">
        <v>1990</v>
      </c>
      <c r="E11" s="807" t="s">
        <v>1991</v>
      </c>
      <c r="F11" s="802" t="s">
        <v>1992</v>
      </c>
      <c r="G11" s="802" t="s">
        <v>1510</v>
      </c>
      <c r="H11" s="802" t="s">
        <v>1993</v>
      </c>
      <c r="I11" s="803" t="s">
        <v>1994</v>
      </c>
      <c r="J11" s="804" t="s">
        <v>1995</v>
      </c>
      <c r="K11" s="802" t="s">
        <v>1996</v>
      </c>
      <c r="L11" s="802" t="s">
        <v>1997</v>
      </c>
      <c r="M11" s="805" t="s">
        <v>1998</v>
      </c>
      <c r="N11" s="806" t="s">
        <v>2415</v>
      </c>
      <c r="O11" s="782"/>
      <c r="P11" s="782"/>
      <c r="Q11" s="800" t="s">
        <v>1999</v>
      </c>
      <c r="R11" s="1343" t="s">
        <v>2382</v>
      </c>
      <c r="S11" s="1344"/>
      <c r="T11" s="778"/>
      <c r="U11" s="778"/>
      <c r="V11" s="779" t="s">
        <v>2000</v>
      </c>
    </row>
    <row r="12" spans="2:23" s="779" customFormat="1" x14ac:dyDescent="0.2">
      <c r="B12" s="1343" t="s">
        <v>1513</v>
      </c>
      <c r="C12" s="1344"/>
      <c r="D12" s="800" t="s">
        <v>2001</v>
      </c>
      <c r="E12" s="807" t="s">
        <v>2002</v>
      </c>
      <c r="F12" s="802" t="s">
        <v>2003</v>
      </c>
      <c r="G12" s="802" t="s">
        <v>2004</v>
      </c>
      <c r="H12" s="802" t="s">
        <v>1510</v>
      </c>
      <c r="I12" s="803" t="s">
        <v>2005</v>
      </c>
      <c r="J12" s="804" t="s">
        <v>2006</v>
      </c>
      <c r="K12" s="802" t="s">
        <v>2007</v>
      </c>
      <c r="L12" s="802" t="s">
        <v>2008</v>
      </c>
      <c r="M12" s="805" t="s">
        <v>2009</v>
      </c>
      <c r="N12" s="806" t="s">
        <v>2416</v>
      </c>
      <c r="O12" s="782"/>
      <c r="P12" s="782"/>
      <c r="Q12" s="800" t="s">
        <v>2010</v>
      </c>
      <c r="R12" s="1343" t="s">
        <v>13</v>
      </c>
      <c r="S12" s="1344"/>
      <c r="T12" s="778"/>
      <c r="U12" s="778"/>
      <c r="V12" s="779" t="s">
        <v>2011</v>
      </c>
    </row>
    <row r="13" spans="2:23" s="779" customFormat="1" ht="15" thickBot="1" x14ac:dyDescent="0.25">
      <c r="B13" s="1335" t="s">
        <v>1514</v>
      </c>
      <c r="C13" s="1336"/>
      <c r="D13" s="800" t="s">
        <v>2012</v>
      </c>
      <c r="E13" s="809" t="s">
        <v>2013</v>
      </c>
      <c r="F13" s="810" t="s">
        <v>2014</v>
      </c>
      <c r="G13" s="810" t="s">
        <v>2015</v>
      </c>
      <c r="H13" s="810" t="s">
        <v>2016</v>
      </c>
      <c r="I13" s="811" t="s">
        <v>1510</v>
      </c>
      <c r="J13" s="812" t="s">
        <v>2017</v>
      </c>
      <c r="K13" s="810" t="s">
        <v>2018</v>
      </c>
      <c r="L13" s="810" t="s">
        <v>2019</v>
      </c>
      <c r="M13" s="813" t="s">
        <v>2020</v>
      </c>
      <c r="N13" s="814" t="s">
        <v>2417</v>
      </c>
      <c r="O13" s="782"/>
      <c r="P13" s="782"/>
      <c r="Q13" s="815" t="s">
        <v>2021</v>
      </c>
      <c r="R13" s="1335" t="s">
        <v>2385</v>
      </c>
      <c r="S13" s="1336"/>
      <c r="T13" s="778"/>
      <c r="U13" s="778"/>
      <c r="V13" s="779" t="s">
        <v>2022</v>
      </c>
    </row>
    <row r="14" spans="2:23" s="779" customFormat="1" ht="24.95" customHeight="1" x14ac:dyDescent="0.2">
      <c r="B14" s="1337" t="s">
        <v>1651</v>
      </c>
      <c r="C14" s="1338"/>
      <c r="D14" s="792">
        <f>SUM(D15:D18)</f>
        <v>0</v>
      </c>
      <c r="E14" s="794">
        <f>SUM(E15:E18)</f>
        <v>0</v>
      </c>
      <c r="F14" s="794">
        <f>SUM(F15:F18)</f>
        <v>0</v>
      </c>
      <c r="G14" s="794">
        <f>SUM(G15:G18)</f>
        <v>0</v>
      </c>
      <c r="H14" s="794">
        <f t="shared" ref="H14:M14" si="2">SUM(H15:H18)</f>
        <v>0</v>
      </c>
      <c r="I14" s="795">
        <f t="shared" si="2"/>
        <v>0</v>
      </c>
      <c r="J14" s="794">
        <f t="shared" si="2"/>
        <v>0</v>
      </c>
      <c r="K14" s="794">
        <f t="shared" si="2"/>
        <v>0</v>
      </c>
      <c r="L14" s="794">
        <f t="shared" si="2"/>
        <v>0</v>
      </c>
      <c r="M14" s="816">
        <f t="shared" si="2"/>
        <v>0</v>
      </c>
      <c r="N14" s="792">
        <f>SUM(N15:N18)</f>
        <v>0</v>
      </c>
      <c r="O14" s="782"/>
      <c r="P14" s="782"/>
      <c r="Q14" s="792" t="e">
        <f>Q15+Q16+Q17+Q18</f>
        <v>#VALUE!</v>
      </c>
      <c r="R14" s="1337" t="s">
        <v>428</v>
      </c>
      <c r="S14" s="1338"/>
      <c r="T14" s="778"/>
      <c r="U14" s="778"/>
      <c r="W14" s="779" t="s">
        <v>2337</v>
      </c>
    </row>
    <row r="15" spans="2:23" s="779" customFormat="1" x14ac:dyDescent="0.2">
      <c r="B15" s="1339" t="s">
        <v>2459</v>
      </c>
      <c r="C15" s="817" t="s">
        <v>2386</v>
      </c>
      <c r="D15" s="800" t="s">
        <v>2023</v>
      </c>
      <c r="E15" s="802" t="s">
        <v>2024</v>
      </c>
      <c r="F15" s="802" t="s">
        <v>2025</v>
      </c>
      <c r="G15" s="802" t="s">
        <v>2026</v>
      </c>
      <c r="H15" s="802" t="s">
        <v>2027</v>
      </c>
      <c r="I15" s="803" t="s">
        <v>2028</v>
      </c>
      <c r="J15" s="804" t="s">
        <v>1510</v>
      </c>
      <c r="K15" s="802" t="s">
        <v>2029</v>
      </c>
      <c r="L15" s="802" t="s">
        <v>2030</v>
      </c>
      <c r="M15" s="805" t="s">
        <v>2031</v>
      </c>
      <c r="N15" s="806" t="s">
        <v>2418</v>
      </c>
      <c r="O15" s="782"/>
      <c r="P15" s="782"/>
      <c r="Q15" s="800" t="s">
        <v>2032</v>
      </c>
      <c r="R15" s="1341" t="s">
        <v>2461</v>
      </c>
      <c r="S15" s="818" t="s">
        <v>2386</v>
      </c>
      <c r="T15" s="778"/>
      <c r="U15" s="778"/>
      <c r="V15" s="779" t="s">
        <v>2033</v>
      </c>
    </row>
    <row r="16" spans="2:23" s="779" customFormat="1" x14ac:dyDescent="0.2">
      <c r="B16" s="1340"/>
      <c r="C16" s="817" t="s">
        <v>2388</v>
      </c>
      <c r="D16" s="800" t="s">
        <v>2034</v>
      </c>
      <c r="E16" s="802" t="s">
        <v>2035</v>
      </c>
      <c r="F16" s="802" t="s">
        <v>2036</v>
      </c>
      <c r="G16" s="802" t="s">
        <v>2037</v>
      </c>
      <c r="H16" s="802" t="s">
        <v>2038</v>
      </c>
      <c r="I16" s="803" t="s">
        <v>2039</v>
      </c>
      <c r="J16" s="802" t="s">
        <v>2040</v>
      </c>
      <c r="K16" s="802" t="s">
        <v>1510</v>
      </c>
      <c r="L16" s="802" t="s">
        <v>2041</v>
      </c>
      <c r="M16" s="805" t="s">
        <v>2042</v>
      </c>
      <c r="N16" s="819" t="s">
        <v>2419</v>
      </c>
      <c r="O16" s="782"/>
      <c r="P16" s="782"/>
      <c r="Q16" s="800" t="s">
        <v>2043</v>
      </c>
      <c r="R16" s="1342"/>
      <c r="S16" s="818" t="s">
        <v>2388</v>
      </c>
      <c r="T16" s="778"/>
      <c r="U16" s="778"/>
      <c r="V16" s="779" t="s">
        <v>2044</v>
      </c>
    </row>
    <row r="17" spans="2:23" s="779" customFormat="1" x14ac:dyDescent="0.2">
      <c r="B17" s="1329" t="s">
        <v>2460</v>
      </c>
      <c r="C17" s="1330"/>
      <c r="D17" s="800" t="s">
        <v>2045</v>
      </c>
      <c r="E17" s="802" t="s">
        <v>2046</v>
      </c>
      <c r="F17" s="802" t="s">
        <v>2047</v>
      </c>
      <c r="G17" s="802" t="s">
        <v>2048</v>
      </c>
      <c r="H17" s="802" t="s">
        <v>2049</v>
      </c>
      <c r="I17" s="803" t="s">
        <v>2050</v>
      </c>
      <c r="J17" s="802" t="s">
        <v>2051</v>
      </c>
      <c r="K17" s="802" t="s">
        <v>2052</v>
      </c>
      <c r="L17" s="802" t="s">
        <v>1510</v>
      </c>
      <c r="M17" s="805" t="s">
        <v>2053</v>
      </c>
      <c r="N17" s="806" t="s">
        <v>2420</v>
      </c>
      <c r="O17" s="782"/>
      <c r="P17" s="782"/>
      <c r="Q17" s="800" t="s">
        <v>2054</v>
      </c>
      <c r="R17" s="1329" t="s">
        <v>2462</v>
      </c>
      <c r="S17" s="1330"/>
      <c r="T17" s="778"/>
      <c r="U17" s="778"/>
      <c r="V17" s="779" t="s">
        <v>2055</v>
      </c>
    </row>
    <row r="18" spans="2:23" s="779" customFormat="1" ht="15" thickBot="1" x14ac:dyDescent="0.25">
      <c r="B18" s="1331" t="s">
        <v>1685</v>
      </c>
      <c r="C18" s="1332"/>
      <c r="D18" s="820" t="s">
        <v>2056</v>
      </c>
      <c r="E18" s="821" t="s">
        <v>2057</v>
      </c>
      <c r="F18" s="821" t="s">
        <v>2058</v>
      </c>
      <c r="G18" s="821" t="s">
        <v>2059</v>
      </c>
      <c r="H18" s="821" t="s">
        <v>2060</v>
      </c>
      <c r="I18" s="822" t="s">
        <v>2061</v>
      </c>
      <c r="J18" s="821" t="s">
        <v>2062</v>
      </c>
      <c r="K18" s="821" t="s">
        <v>2063</v>
      </c>
      <c r="L18" s="821" t="s">
        <v>2064</v>
      </c>
      <c r="M18" s="823" t="s">
        <v>1510</v>
      </c>
      <c r="N18" s="814" t="s">
        <v>2421</v>
      </c>
      <c r="O18" s="782"/>
      <c r="P18" s="782"/>
      <c r="Q18" s="815" t="s">
        <v>2065</v>
      </c>
      <c r="R18" s="1331" t="s">
        <v>2392</v>
      </c>
      <c r="S18" s="1332"/>
      <c r="T18" s="778"/>
      <c r="U18" s="778"/>
      <c r="V18" s="779" t="s">
        <v>2066</v>
      </c>
    </row>
    <row r="19" spans="2:23" s="779" customFormat="1" ht="24.95" customHeight="1" thickBot="1" x14ac:dyDescent="0.25">
      <c r="B19" s="1333" t="s">
        <v>1515</v>
      </c>
      <c r="C19" s="1334"/>
      <c r="D19" s="824"/>
      <c r="E19" s="825" t="s">
        <v>2067</v>
      </c>
      <c r="F19" s="826" t="s">
        <v>2068</v>
      </c>
      <c r="G19" s="826" t="s">
        <v>2069</v>
      </c>
      <c r="H19" s="826" t="s">
        <v>2070</v>
      </c>
      <c r="I19" s="827" t="s">
        <v>2071</v>
      </c>
      <c r="J19" s="826" t="s">
        <v>2072</v>
      </c>
      <c r="K19" s="826" t="s">
        <v>2073</v>
      </c>
      <c r="L19" s="826" t="s">
        <v>2074</v>
      </c>
      <c r="M19" s="827" t="s">
        <v>2075</v>
      </c>
      <c r="N19" s="782"/>
      <c r="O19" s="782"/>
      <c r="P19" s="782"/>
      <c r="Q19" s="778"/>
      <c r="R19" s="782"/>
      <c r="S19" s="782"/>
      <c r="T19" s="778"/>
      <c r="U19" s="778"/>
      <c r="W19" s="779" t="s">
        <v>2337</v>
      </c>
    </row>
    <row r="20" spans="2:23" s="779" customFormat="1" ht="15" x14ac:dyDescent="0.25">
      <c r="B20" s="778"/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/>
      <c r="O20"/>
      <c r="P20"/>
      <c r="Q20"/>
      <c r="S20" s="778"/>
      <c r="T20" s="778"/>
    </row>
    <row r="21" spans="2:23" s="779" customFormat="1" ht="15" x14ac:dyDescent="0.25">
      <c r="B21" s="828" t="s">
        <v>2393</v>
      </c>
      <c r="C21" s="829"/>
      <c r="D21" s="1384" t="s">
        <v>2394</v>
      </c>
      <c r="E21" s="1384"/>
      <c r="F21" s="778"/>
      <c r="G21" s="778"/>
      <c r="H21" s="778"/>
      <c r="I21" s="778"/>
      <c r="J21" s="778"/>
      <c r="K21" s="778"/>
      <c r="L21" s="778"/>
      <c r="M21" s="778"/>
      <c r="N21"/>
      <c r="O21"/>
      <c r="P21"/>
      <c r="Q21"/>
      <c r="R21" s="778"/>
      <c r="S21" s="778"/>
      <c r="T21" s="778"/>
    </row>
    <row r="22" spans="2:23" x14ac:dyDescent="0.2">
      <c r="V22" s="778"/>
    </row>
    <row r="23" spans="2:23" x14ac:dyDescent="0.2">
      <c r="V23" s="778"/>
    </row>
    <row r="24" spans="2:23" s="779" customFormat="1" ht="15.75" thickBot="1" x14ac:dyDescent="0.3">
      <c r="B24" s="780" t="s">
        <v>2469</v>
      </c>
      <c r="C24" s="781"/>
      <c r="D24" s="778"/>
      <c r="E24" s="778"/>
      <c r="F24" s="778"/>
      <c r="G24" s="778"/>
      <c r="H24" s="778"/>
      <c r="I24" s="778"/>
      <c r="J24" s="778"/>
      <c r="K24" s="778"/>
      <c r="L24" s="778"/>
      <c r="M24" s="778"/>
      <c r="N24" s="778"/>
      <c r="O24" s="778"/>
      <c r="P24" s="778"/>
      <c r="Q24" s="778"/>
      <c r="R24" s="778"/>
      <c r="S24" s="778"/>
      <c r="T24" s="778"/>
      <c r="U24" s="779" t="s">
        <v>1</v>
      </c>
    </row>
    <row r="25" spans="2:23" s="779" customFormat="1" ht="24.95" customHeight="1" thickBot="1" x14ac:dyDescent="0.25">
      <c r="B25" s="1373"/>
      <c r="C25" s="1374"/>
      <c r="D25" s="1358" t="s">
        <v>1592</v>
      </c>
      <c r="E25" s="1381" t="s">
        <v>2371</v>
      </c>
      <c r="F25" s="1382"/>
      <c r="G25" s="1382"/>
      <c r="H25" s="1382"/>
      <c r="I25" s="1382"/>
      <c r="J25" s="1382"/>
      <c r="K25" s="1382"/>
      <c r="L25" s="1382"/>
      <c r="M25" s="1382"/>
      <c r="N25" s="1382"/>
      <c r="O25" s="1383"/>
      <c r="P25" s="782"/>
      <c r="Q25" s="1345" t="s">
        <v>1593</v>
      </c>
      <c r="R25" s="1346"/>
      <c r="S25" s="1347"/>
      <c r="T25" s="778"/>
      <c r="W25" s="779" t="s">
        <v>2337</v>
      </c>
    </row>
    <row r="26" spans="2:23" s="779" customFormat="1" ht="24.95" customHeight="1" thickBot="1" x14ac:dyDescent="0.25">
      <c r="B26" s="1375"/>
      <c r="C26" s="1376"/>
      <c r="D26" s="1379"/>
      <c r="E26" s="1333" t="s">
        <v>1502</v>
      </c>
      <c r="F26" s="1354"/>
      <c r="G26" s="1354"/>
      <c r="H26" s="1354"/>
      <c r="I26" s="1334"/>
      <c r="J26" s="1333" t="s">
        <v>1503</v>
      </c>
      <c r="K26" s="1354"/>
      <c r="L26" s="1354"/>
      <c r="M26" s="1334"/>
      <c r="N26" s="1356" t="s">
        <v>2373</v>
      </c>
      <c r="O26" s="1358" t="s">
        <v>1702</v>
      </c>
      <c r="P26" s="782"/>
      <c r="Q26" s="1348"/>
      <c r="R26" s="1349"/>
      <c r="S26" s="1350"/>
      <c r="T26" s="778"/>
      <c r="U26" s="778"/>
      <c r="W26" s="779" t="s">
        <v>2337</v>
      </c>
    </row>
    <row r="27" spans="2:23" s="779" customFormat="1" ht="24.95" customHeight="1" x14ac:dyDescent="0.2">
      <c r="B27" s="1375"/>
      <c r="C27" s="1376"/>
      <c r="D27" s="1379"/>
      <c r="E27" s="1361" t="s">
        <v>1504</v>
      </c>
      <c r="F27" s="1363" t="s">
        <v>1505</v>
      </c>
      <c r="G27" s="1363" t="s">
        <v>1506</v>
      </c>
      <c r="H27" s="1363" t="s">
        <v>1507</v>
      </c>
      <c r="I27" s="1365" t="s">
        <v>1508</v>
      </c>
      <c r="J27" s="1367" t="s">
        <v>2457</v>
      </c>
      <c r="K27" s="1368"/>
      <c r="L27" s="1369" t="s">
        <v>2458</v>
      </c>
      <c r="M27" s="1371" t="s">
        <v>2374</v>
      </c>
      <c r="N27" s="1357"/>
      <c r="O27" s="1359"/>
      <c r="P27" s="782"/>
      <c r="Q27" s="1348"/>
      <c r="R27" s="1349"/>
      <c r="S27" s="1350"/>
      <c r="T27" s="778"/>
      <c r="U27" s="778"/>
      <c r="W27" s="779" t="s">
        <v>2337</v>
      </c>
    </row>
    <row r="28" spans="2:23" s="779" customFormat="1" ht="24.95" customHeight="1" thickBot="1" x14ac:dyDescent="0.25">
      <c r="B28" s="1377"/>
      <c r="C28" s="1378"/>
      <c r="D28" s="1380"/>
      <c r="E28" s="1362"/>
      <c r="F28" s="1364"/>
      <c r="G28" s="1364"/>
      <c r="H28" s="1364"/>
      <c r="I28" s="1366"/>
      <c r="J28" s="783" t="s">
        <v>2375</v>
      </c>
      <c r="K28" s="784" t="s">
        <v>2376</v>
      </c>
      <c r="L28" s="1370"/>
      <c r="M28" s="1372"/>
      <c r="N28" s="1357"/>
      <c r="O28" s="1360"/>
      <c r="P28" s="782"/>
      <c r="Q28" s="1351"/>
      <c r="R28" s="1352"/>
      <c r="S28" s="1353"/>
      <c r="T28" s="778"/>
      <c r="U28" s="778"/>
      <c r="W28" s="779" t="s">
        <v>2337</v>
      </c>
    </row>
    <row r="29" spans="2:23" s="779" customFormat="1" ht="24.95" customHeight="1" thickBot="1" x14ac:dyDescent="0.25">
      <c r="B29" s="1333" t="s">
        <v>28</v>
      </c>
      <c r="C29" s="1334"/>
      <c r="D29" s="785">
        <f>D30+D36</f>
        <v>0</v>
      </c>
      <c r="E29" s="786" t="e">
        <f t="shared" ref="E29:M29" si="3">E30+E36+E41+E42</f>
        <v>#VALUE!</v>
      </c>
      <c r="F29" s="786" t="e">
        <f t="shared" si="3"/>
        <v>#VALUE!</v>
      </c>
      <c r="G29" s="786" t="e">
        <f t="shared" si="3"/>
        <v>#VALUE!</v>
      </c>
      <c r="H29" s="786" t="e">
        <f t="shared" si="3"/>
        <v>#VALUE!</v>
      </c>
      <c r="I29" s="787" t="e">
        <f t="shared" si="3"/>
        <v>#VALUE!</v>
      </c>
      <c r="J29" s="788" t="e">
        <f t="shared" si="3"/>
        <v>#VALUE!</v>
      </c>
      <c r="K29" s="788" t="e">
        <f t="shared" si="3"/>
        <v>#VALUE!</v>
      </c>
      <c r="L29" s="788" t="e">
        <f t="shared" si="3"/>
        <v>#VALUE!</v>
      </c>
      <c r="M29" s="830" t="e">
        <f t="shared" si="3"/>
        <v>#VALUE!</v>
      </c>
      <c r="N29" s="831">
        <f>N30+N36</f>
        <v>0</v>
      </c>
      <c r="O29" s="831">
        <f>O30+O36</f>
        <v>0</v>
      </c>
      <c r="P29" s="782"/>
      <c r="Q29" s="790" t="e">
        <f>Q30+Q36</f>
        <v>#VALUE!</v>
      </c>
      <c r="R29" s="1333" t="s">
        <v>28</v>
      </c>
      <c r="S29" s="1334"/>
      <c r="T29" s="778"/>
      <c r="U29" s="778" t="s">
        <v>21</v>
      </c>
      <c r="W29" s="779" t="s">
        <v>2337</v>
      </c>
    </row>
    <row r="30" spans="2:23" s="779" customFormat="1" ht="24.95" customHeight="1" x14ac:dyDescent="0.2">
      <c r="B30" s="1337" t="s">
        <v>1594</v>
      </c>
      <c r="C30" s="1338"/>
      <c r="D30" s="792">
        <f>SUM(D31:D35)</f>
        <v>0</v>
      </c>
      <c r="E30" s="793">
        <f t="shared" ref="E30:M30" si="4">SUM(E31:E35)</f>
        <v>0</v>
      </c>
      <c r="F30" s="794">
        <f t="shared" si="4"/>
        <v>0</v>
      </c>
      <c r="G30" s="794">
        <f t="shared" si="4"/>
        <v>0</v>
      </c>
      <c r="H30" s="794">
        <f t="shared" si="4"/>
        <v>0</v>
      </c>
      <c r="I30" s="795">
        <f t="shared" si="4"/>
        <v>0</v>
      </c>
      <c r="J30" s="796">
        <f t="shared" si="4"/>
        <v>0</v>
      </c>
      <c r="K30" s="797">
        <f t="shared" si="4"/>
        <v>0</v>
      </c>
      <c r="L30" s="797">
        <f t="shared" si="4"/>
        <v>0</v>
      </c>
      <c r="M30" s="832">
        <f t="shared" si="4"/>
        <v>0</v>
      </c>
      <c r="N30" s="832">
        <f>SUM(N31:N35)</f>
        <v>0</v>
      </c>
      <c r="O30" s="833">
        <f>SUM(O31:O35)</f>
        <v>0</v>
      </c>
      <c r="P30" s="782"/>
      <c r="Q30" s="799" t="e">
        <f>Q31+Q32+Q33+Q34+Q35</f>
        <v>#VALUE!</v>
      </c>
      <c r="R30" s="1337" t="s">
        <v>4</v>
      </c>
      <c r="S30" s="1338"/>
      <c r="T30" s="778"/>
      <c r="U30" s="779" t="s">
        <v>2076</v>
      </c>
      <c r="W30" s="779" t="s">
        <v>2337</v>
      </c>
    </row>
    <row r="31" spans="2:23" s="779" customFormat="1" x14ac:dyDescent="0.2">
      <c r="B31" s="1343" t="s">
        <v>1509</v>
      </c>
      <c r="C31" s="1344"/>
      <c r="D31" s="800" t="s">
        <v>2077</v>
      </c>
      <c r="E31" s="801" t="s">
        <v>1510</v>
      </c>
      <c r="F31" s="802" t="s">
        <v>2078</v>
      </c>
      <c r="G31" s="802" t="s">
        <v>2079</v>
      </c>
      <c r="H31" s="802" t="s">
        <v>2080</v>
      </c>
      <c r="I31" s="803" t="s">
        <v>2081</v>
      </c>
      <c r="J31" s="804" t="s">
        <v>2082</v>
      </c>
      <c r="K31" s="802" t="s">
        <v>2083</v>
      </c>
      <c r="L31" s="802" t="s">
        <v>2084</v>
      </c>
      <c r="M31" s="803" t="s">
        <v>2085</v>
      </c>
      <c r="N31" s="806" t="s">
        <v>2422</v>
      </c>
      <c r="O31" s="834" t="s">
        <v>2086</v>
      </c>
      <c r="P31" s="782"/>
      <c r="Q31" s="800" t="s">
        <v>2087</v>
      </c>
      <c r="R31" s="1343" t="s">
        <v>2378</v>
      </c>
      <c r="S31" s="1344"/>
      <c r="T31" s="778"/>
      <c r="U31" s="778"/>
      <c r="V31" s="779" t="s">
        <v>2088</v>
      </c>
    </row>
    <row r="32" spans="2:23" s="779" customFormat="1" x14ac:dyDescent="0.2">
      <c r="B32" s="1343" t="s">
        <v>1511</v>
      </c>
      <c r="C32" s="1344"/>
      <c r="D32" s="800" t="s">
        <v>2089</v>
      </c>
      <c r="E32" s="807" t="s">
        <v>2090</v>
      </c>
      <c r="F32" s="808" t="s">
        <v>1510</v>
      </c>
      <c r="G32" s="802" t="s">
        <v>2091</v>
      </c>
      <c r="H32" s="802" t="s">
        <v>2092</v>
      </c>
      <c r="I32" s="803" t="s">
        <v>2093</v>
      </c>
      <c r="J32" s="804" t="s">
        <v>2094</v>
      </c>
      <c r="K32" s="802" t="s">
        <v>2095</v>
      </c>
      <c r="L32" s="802" t="s">
        <v>2096</v>
      </c>
      <c r="M32" s="803" t="s">
        <v>2097</v>
      </c>
      <c r="N32" s="806" t="s">
        <v>2423</v>
      </c>
      <c r="O32" s="834" t="s">
        <v>2098</v>
      </c>
      <c r="P32" s="782"/>
      <c r="Q32" s="800" t="s">
        <v>2099</v>
      </c>
      <c r="R32" s="1343" t="s">
        <v>2380</v>
      </c>
      <c r="S32" s="1344"/>
      <c r="T32" s="778"/>
      <c r="U32" s="778"/>
      <c r="V32" s="779" t="s">
        <v>2100</v>
      </c>
    </row>
    <row r="33" spans="2:23" s="779" customFormat="1" x14ac:dyDescent="0.2">
      <c r="B33" s="1343" t="s">
        <v>1512</v>
      </c>
      <c r="C33" s="1344"/>
      <c r="D33" s="800" t="s">
        <v>2101</v>
      </c>
      <c r="E33" s="807" t="s">
        <v>2102</v>
      </c>
      <c r="F33" s="802" t="s">
        <v>2103</v>
      </c>
      <c r="G33" s="802" t="s">
        <v>1510</v>
      </c>
      <c r="H33" s="802" t="s">
        <v>2104</v>
      </c>
      <c r="I33" s="803" t="s">
        <v>2105</v>
      </c>
      <c r="J33" s="804" t="s">
        <v>2106</v>
      </c>
      <c r="K33" s="802" t="s">
        <v>2107</v>
      </c>
      <c r="L33" s="802" t="s">
        <v>2108</v>
      </c>
      <c r="M33" s="803" t="s">
        <v>2109</v>
      </c>
      <c r="N33" s="806" t="s">
        <v>2424</v>
      </c>
      <c r="O33" s="834" t="s">
        <v>2110</v>
      </c>
      <c r="P33" s="782"/>
      <c r="Q33" s="800" t="s">
        <v>2111</v>
      </c>
      <c r="R33" s="1343" t="s">
        <v>2382</v>
      </c>
      <c r="S33" s="1344"/>
      <c r="T33" s="778"/>
      <c r="U33" s="778"/>
      <c r="V33" s="779" t="s">
        <v>2112</v>
      </c>
    </row>
    <row r="34" spans="2:23" s="779" customFormat="1" x14ac:dyDescent="0.2">
      <c r="B34" s="1343" t="s">
        <v>1513</v>
      </c>
      <c r="C34" s="1344"/>
      <c r="D34" s="800" t="s">
        <v>2113</v>
      </c>
      <c r="E34" s="807" t="s">
        <v>2114</v>
      </c>
      <c r="F34" s="802" t="s">
        <v>2115</v>
      </c>
      <c r="G34" s="802" t="s">
        <v>2116</v>
      </c>
      <c r="H34" s="802" t="s">
        <v>1510</v>
      </c>
      <c r="I34" s="803" t="s">
        <v>2117</v>
      </c>
      <c r="J34" s="804" t="s">
        <v>2118</v>
      </c>
      <c r="K34" s="802" t="s">
        <v>2119</v>
      </c>
      <c r="L34" s="802" t="s">
        <v>2120</v>
      </c>
      <c r="M34" s="803" t="s">
        <v>2121</v>
      </c>
      <c r="N34" s="806" t="s">
        <v>2425</v>
      </c>
      <c r="O34" s="834" t="s">
        <v>2122</v>
      </c>
      <c r="P34" s="782"/>
      <c r="Q34" s="800" t="s">
        <v>2123</v>
      </c>
      <c r="R34" s="1343" t="s">
        <v>13</v>
      </c>
      <c r="S34" s="1344"/>
      <c r="T34" s="778"/>
      <c r="U34" s="778"/>
      <c r="V34" s="779" t="s">
        <v>2124</v>
      </c>
    </row>
    <row r="35" spans="2:23" s="779" customFormat="1" ht="15" thickBot="1" x14ac:dyDescent="0.25">
      <c r="B35" s="1335" t="s">
        <v>1514</v>
      </c>
      <c r="C35" s="1336"/>
      <c r="D35" s="800" t="s">
        <v>2125</v>
      </c>
      <c r="E35" s="809" t="s">
        <v>2126</v>
      </c>
      <c r="F35" s="810" t="s">
        <v>2127</v>
      </c>
      <c r="G35" s="810" t="s">
        <v>2128</v>
      </c>
      <c r="H35" s="810" t="s">
        <v>2129</v>
      </c>
      <c r="I35" s="811" t="s">
        <v>1510</v>
      </c>
      <c r="J35" s="812" t="s">
        <v>2130</v>
      </c>
      <c r="K35" s="810" t="s">
        <v>2131</v>
      </c>
      <c r="L35" s="810" t="s">
        <v>2132</v>
      </c>
      <c r="M35" s="811" t="s">
        <v>2133</v>
      </c>
      <c r="N35" s="814" t="s">
        <v>2426</v>
      </c>
      <c r="O35" s="835" t="s">
        <v>2134</v>
      </c>
      <c r="P35" s="782"/>
      <c r="Q35" s="815" t="s">
        <v>2135</v>
      </c>
      <c r="R35" s="1335" t="s">
        <v>2385</v>
      </c>
      <c r="S35" s="1336"/>
      <c r="T35" s="778"/>
      <c r="U35" s="778"/>
      <c r="V35" s="779" t="s">
        <v>2136</v>
      </c>
    </row>
    <row r="36" spans="2:23" s="779" customFormat="1" ht="24.95" customHeight="1" x14ac:dyDescent="0.2">
      <c r="B36" s="1337" t="s">
        <v>1651</v>
      </c>
      <c r="C36" s="1338"/>
      <c r="D36" s="792">
        <f>SUM(D37:D40)</f>
        <v>0</v>
      </c>
      <c r="E36" s="794">
        <f>SUM(E37:E40)</f>
        <v>0</v>
      </c>
      <c r="F36" s="794">
        <f>SUM(F37:F40)</f>
        <v>0</v>
      </c>
      <c r="G36" s="794">
        <f>SUM(G37:G40)</f>
        <v>0</v>
      </c>
      <c r="H36" s="794">
        <f t="shared" ref="H36:M36" si="5">SUM(H37:H40)</f>
        <v>0</v>
      </c>
      <c r="I36" s="795">
        <f t="shared" si="5"/>
        <v>0</v>
      </c>
      <c r="J36" s="794">
        <f t="shared" si="5"/>
        <v>0</v>
      </c>
      <c r="K36" s="794">
        <f t="shared" si="5"/>
        <v>0</v>
      </c>
      <c r="L36" s="794">
        <f t="shared" si="5"/>
        <v>0</v>
      </c>
      <c r="M36" s="795">
        <f t="shared" si="5"/>
        <v>0</v>
      </c>
      <c r="N36" s="795">
        <f>SUM(N37:N40)</f>
        <v>0</v>
      </c>
      <c r="O36" s="836">
        <f t="shared" ref="O36" si="6">SUM(O37:O40)</f>
        <v>0</v>
      </c>
      <c r="P36" s="782"/>
      <c r="Q36" s="792" t="e">
        <f>Q37+Q38+Q39+Q40</f>
        <v>#VALUE!</v>
      </c>
      <c r="R36" s="1337" t="s">
        <v>428</v>
      </c>
      <c r="S36" s="1338"/>
      <c r="T36" s="778"/>
      <c r="U36" s="778"/>
      <c r="W36" s="779" t="s">
        <v>2337</v>
      </c>
    </row>
    <row r="37" spans="2:23" s="779" customFormat="1" x14ac:dyDescent="0.2">
      <c r="B37" s="1339" t="s">
        <v>2459</v>
      </c>
      <c r="C37" s="817" t="s">
        <v>2386</v>
      </c>
      <c r="D37" s="800" t="s">
        <v>2137</v>
      </c>
      <c r="E37" s="802" t="s">
        <v>2138</v>
      </c>
      <c r="F37" s="802" t="s">
        <v>2139</v>
      </c>
      <c r="G37" s="802" t="s">
        <v>2140</v>
      </c>
      <c r="H37" s="802" t="s">
        <v>2141</v>
      </c>
      <c r="I37" s="803" t="s">
        <v>2142</v>
      </c>
      <c r="J37" s="804" t="s">
        <v>1510</v>
      </c>
      <c r="K37" s="802" t="s">
        <v>2143</v>
      </c>
      <c r="L37" s="802" t="s">
        <v>2144</v>
      </c>
      <c r="M37" s="803" t="s">
        <v>2145</v>
      </c>
      <c r="N37" s="806" t="s">
        <v>2427</v>
      </c>
      <c r="O37" s="834" t="s">
        <v>2146</v>
      </c>
      <c r="P37" s="782"/>
      <c r="Q37" s="800" t="s">
        <v>2147</v>
      </c>
      <c r="R37" s="1341" t="s">
        <v>2461</v>
      </c>
      <c r="S37" s="818" t="s">
        <v>2386</v>
      </c>
      <c r="T37" s="778"/>
      <c r="U37" s="778"/>
      <c r="V37" s="779" t="s">
        <v>2148</v>
      </c>
    </row>
    <row r="38" spans="2:23" s="779" customFormat="1" x14ac:dyDescent="0.2">
      <c r="B38" s="1340"/>
      <c r="C38" s="817" t="s">
        <v>2388</v>
      </c>
      <c r="D38" s="800" t="s">
        <v>2149</v>
      </c>
      <c r="E38" s="802" t="s">
        <v>2150</v>
      </c>
      <c r="F38" s="802" t="s">
        <v>2151</v>
      </c>
      <c r="G38" s="802" t="s">
        <v>2152</v>
      </c>
      <c r="H38" s="802" t="s">
        <v>2153</v>
      </c>
      <c r="I38" s="803" t="s">
        <v>2154</v>
      </c>
      <c r="J38" s="802" t="s">
        <v>2155</v>
      </c>
      <c r="K38" s="802" t="s">
        <v>1510</v>
      </c>
      <c r="L38" s="802" t="s">
        <v>2156</v>
      </c>
      <c r="M38" s="803" t="s">
        <v>2157</v>
      </c>
      <c r="N38" s="806" t="s">
        <v>2428</v>
      </c>
      <c r="O38" s="834" t="s">
        <v>2158</v>
      </c>
      <c r="P38" s="782"/>
      <c r="Q38" s="800" t="s">
        <v>2159</v>
      </c>
      <c r="R38" s="1342"/>
      <c r="S38" s="818" t="s">
        <v>2388</v>
      </c>
      <c r="T38" s="778"/>
      <c r="U38" s="778"/>
      <c r="V38" s="779" t="s">
        <v>2160</v>
      </c>
    </row>
    <row r="39" spans="2:23" s="779" customFormat="1" x14ac:dyDescent="0.2">
      <c r="B39" s="1329" t="s">
        <v>2460</v>
      </c>
      <c r="C39" s="1330"/>
      <c r="D39" s="800" t="s">
        <v>2161</v>
      </c>
      <c r="E39" s="802" t="s">
        <v>2162</v>
      </c>
      <c r="F39" s="802" t="s">
        <v>2163</v>
      </c>
      <c r="G39" s="802" t="s">
        <v>2164</v>
      </c>
      <c r="H39" s="802" t="s">
        <v>2165</v>
      </c>
      <c r="I39" s="803" t="s">
        <v>2166</v>
      </c>
      <c r="J39" s="802" t="s">
        <v>2167</v>
      </c>
      <c r="K39" s="802" t="s">
        <v>2168</v>
      </c>
      <c r="L39" s="802" t="s">
        <v>1510</v>
      </c>
      <c r="M39" s="803" t="s">
        <v>2169</v>
      </c>
      <c r="N39" s="806" t="s">
        <v>2429</v>
      </c>
      <c r="O39" s="834" t="s">
        <v>2170</v>
      </c>
      <c r="P39" s="782"/>
      <c r="Q39" s="800" t="s">
        <v>2171</v>
      </c>
      <c r="R39" s="1329" t="s">
        <v>2462</v>
      </c>
      <c r="S39" s="1330"/>
      <c r="T39" s="778"/>
      <c r="U39" s="778"/>
      <c r="V39" s="779" t="s">
        <v>2172</v>
      </c>
    </row>
    <row r="40" spans="2:23" s="779" customFormat="1" ht="15" thickBot="1" x14ac:dyDescent="0.25">
      <c r="B40" s="1331" t="s">
        <v>1685</v>
      </c>
      <c r="C40" s="1332"/>
      <c r="D40" s="820" t="s">
        <v>2173</v>
      </c>
      <c r="E40" s="821" t="s">
        <v>2174</v>
      </c>
      <c r="F40" s="821" t="s">
        <v>2175</v>
      </c>
      <c r="G40" s="821" t="s">
        <v>2176</v>
      </c>
      <c r="H40" s="821" t="s">
        <v>2177</v>
      </c>
      <c r="I40" s="822" t="s">
        <v>2178</v>
      </c>
      <c r="J40" s="821" t="s">
        <v>2179</v>
      </c>
      <c r="K40" s="821" t="s">
        <v>2180</v>
      </c>
      <c r="L40" s="821" t="s">
        <v>2181</v>
      </c>
      <c r="M40" s="822" t="s">
        <v>1510</v>
      </c>
      <c r="N40" s="814" t="s">
        <v>2430</v>
      </c>
      <c r="O40" s="835" t="s">
        <v>2182</v>
      </c>
      <c r="P40" s="782"/>
      <c r="Q40" s="815" t="s">
        <v>2183</v>
      </c>
      <c r="R40" s="1331" t="s">
        <v>2392</v>
      </c>
      <c r="S40" s="1332"/>
      <c r="T40" s="778"/>
      <c r="U40" s="779" t="s">
        <v>2184</v>
      </c>
      <c r="V40" s="779" t="s">
        <v>2185</v>
      </c>
    </row>
    <row r="41" spans="2:23" s="779" customFormat="1" ht="24.95" customHeight="1" thickBot="1" x14ac:dyDescent="0.25">
      <c r="B41" s="1333" t="s">
        <v>1515</v>
      </c>
      <c r="C41" s="1334"/>
      <c r="D41" s="824"/>
      <c r="E41" s="825" t="s">
        <v>2186</v>
      </c>
      <c r="F41" s="826" t="s">
        <v>2187</v>
      </c>
      <c r="G41" s="826" t="s">
        <v>2188</v>
      </c>
      <c r="H41" s="826" t="s">
        <v>2189</v>
      </c>
      <c r="I41" s="827" t="s">
        <v>2190</v>
      </c>
      <c r="J41" s="826" t="s">
        <v>2191</v>
      </c>
      <c r="K41" s="826" t="s">
        <v>2192</v>
      </c>
      <c r="L41" s="837" t="s">
        <v>2193</v>
      </c>
      <c r="M41" s="838" t="s">
        <v>2194</v>
      </c>
      <c r="N41" s="839"/>
      <c r="O41" s="840"/>
      <c r="P41" s="782"/>
      <c r="S41" s="782"/>
      <c r="T41" s="778"/>
      <c r="U41" s="779" t="s">
        <v>2195</v>
      </c>
      <c r="W41" s="779" t="s">
        <v>2337</v>
      </c>
    </row>
    <row r="42" spans="2:23" s="779" customFormat="1" ht="24.95" customHeight="1" thickBot="1" x14ac:dyDescent="0.25">
      <c r="B42" s="1333" t="s">
        <v>1823</v>
      </c>
      <c r="C42" s="1334"/>
      <c r="D42" s="841"/>
      <c r="E42" s="825" t="s">
        <v>2196</v>
      </c>
      <c r="F42" s="826" t="s">
        <v>2197</v>
      </c>
      <c r="G42" s="826" t="s">
        <v>2198</v>
      </c>
      <c r="H42" s="826" t="s">
        <v>2199</v>
      </c>
      <c r="I42" s="827" t="s">
        <v>2200</v>
      </c>
      <c r="J42" s="826" t="s">
        <v>2201</v>
      </c>
      <c r="K42" s="826" t="s">
        <v>2202</v>
      </c>
      <c r="L42" s="837" t="s">
        <v>2203</v>
      </c>
      <c r="M42" s="838" t="s">
        <v>2204</v>
      </c>
      <c r="N42" s="839"/>
      <c r="O42" s="840"/>
      <c r="P42" s="782"/>
      <c r="S42" s="782"/>
      <c r="T42" s="778"/>
      <c r="U42" s="779" t="s">
        <v>2205</v>
      </c>
      <c r="W42" s="779" t="s">
        <v>2337</v>
      </c>
    </row>
    <row r="47" spans="2:23" s="779" customFormat="1" ht="15.75" thickBot="1" x14ac:dyDescent="0.3">
      <c r="B47" s="780" t="s">
        <v>2470</v>
      </c>
      <c r="C47" s="781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  <c r="O47" s="778"/>
      <c r="P47" s="778"/>
      <c r="Q47" s="778"/>
      <c r="R47" s="778"/>
      <c r="S47" s="778"/>
      <c r="T47" s="778"/>
      <c r="U47" s="779" t="s">
        <v>1</v>
      </c>
    </row>
    <row r="48" spans="2:23" s="779" customFormat="1" ht="24.95" customHeight="1" thickBot="1" x14ac:dyDescent="0.25">
      <c r="B48" s="1373"/>
      <c r="C48" s="1374"/>
      <c r="D48" s="1358" t="s">
        <v>1592</v>
      </c>
      <c r="E48" s="1381" t="s">
        <v>2371</v>
      </c>
      <c r="F48" s="1382"/>
      <c r="G48" s="1382"/>
      <c r="H48" s="1382"/>
      <c r="I48" s="1382"/>
      <c r="J48" s="1382"/>
      <c r="K48" s="1382"/>
      <c r="L48" s="1382"/>
      <c r="M48" s="1382"/>
      <c r="N48" s="1382"/>
      <c r="O48" s="1383"/>
      <c r="P48" s="782"/>
      <c r="Q48" s="1345" t="s">
        <v>1593</v>
      </c>
      <c r="R48" s="1346"/>
      <c r="S48" s="1347"/>
      <c r="T48" s="778"/>
      <c r="W48" s="779" t="s">
        <v>2337</v>
      </c>
    </row>
    <row r="49" spans="2:23" ht="24.95" customHeight="1" thickBot="1" x14ac:dyDescent="0.25">
      <c r="B49" s="1375"/>
      <c r="C49" s="1376"/>
      <c r="D49" s="1379"/>
      <c r="E49" s="1333" t="s">
        <v>1502</v>
      </c>
      <c r="F49" s="1354"/>
      <c r="G49" s="1354"/>
      <c r="H49" s="1354"/>
      <c r="I49" s="1334"/>
      <c r="J49" s="1337" t="s">
        <v>1503</v>
      </c>
      <c r="K49" s="1355"/>
      <c r="L49" s="1355"/>
      <c r="M49" s="1338"/>
      <c r="N49" s="1356" t="s">
        <v>2373</v>
      </c>
      <c r="O49" s="1358" t="s">
        <v>1835</v>
      </c>
      <c r="P49" s="782"/>
      <c r="Q49" s="1348"/>
      <c r="R49" s="1349"/>
      <c r="S49" s="1350"/>
      <c r="W49" s="778" t="s">
        <v>2337</v>
      </c>
    </row>
    <row r="50" spans="2:23" ht="24.95" customHeight="1" x14ac:dyDescent="0.2">
      <c r="B50" s="1375"/>
      <c r="C50" s="1376"/>
      <c r="D50" s="1379"/>
      <c r="E50" s="1361" t="s">
        <v>1504</v>
      </c>
      <c r="F50" s="1363" t="s">
        <v>1505</v>
      </c>
      <c r="G50" s="1363" t="s">
        <v>1506</v>
      </c>
      <c r="H50" s="1363" t="s">
        <v>1507</v>
      </c>
      <c r="I50" s="1365" t="s">
        <v>1508</v>
      </c>
      <c r="J50" s="1367" t="s">
        <v>2457</v>
      </c>
      <c r="K50" s="1368"/>
      <c r="L50" s="1369" t="s">
        <v>2458</v>
      </c>
      <c r="M50" s="1371" t="s">
        <v>2374</v>
      </c>
      <c r="N50" s="1357"/>
      <c r="O50" s="1359"/>
      <c r="P50" s="782"/>
      <c r="Q50" s="1348"/>
      <c r="R50" s="1349"/>
      <c r="S50" s="1350"/>
      <c r="W50" s="778" t="s">
        <v>2337</v>
      </c>
    </row>
    <row r="51" spans="2:23" ht="24.95" customHeight="1" thickBot="1" x14ac:dyDescent="0.25">
      <c r="B51" s="1377"/>
      <c r="C51" s="1378"/>
      <c r="D51" s="1380"/>
      <c r="E51" s="1362"/>
      <c r="F51" s="1364"/>
      <c r="G51" s="1364"/>
      <c r="H51" s="1364"/>
      <c r="I51" s="1366"/>
      <c r="J51" s="783" t="s">
        <v>2375</v>
      </c>
      <c r="K51" s="784" t="s">
        <v>2376</v>
      </c>
      <c r="L51" s="1370"/>
      <c r="M51" s="1372"/>
      <c r="N51" s="1357"/>
      <c r="O51" s="1360"/>
      <c r="P51" s="782"/>
      <c r="Q51" s="1351"/>
      <c r="R51" s="1352"/>
      <c r="S51" s="1353"/>
      <c r="W51" s="778" t="s">
        <v>2337</v>
      </c>
    </row>
    <row r="52" spans="2:23" ht="24.95" customHeight="1" thickBot="1" x14ac:dyDescent="0.25">
      <c r="B52" s="1333" t="s">
        <v>28</v>
      </c>
      <c r="C52" s="1334"/>
      <c r="D52" s="785">
        <f>D53+D59</f>
        <v>0</v>
      </c>
      <c r="E52" s="786" t="e">
        <f t="shared" ref="E52:M52" si="7">E53+E59+E64+E65</f>
        <v>#VALUE!</v>
      </c>
      <c r="F52" s="786" t="e">
        <f t="shared" si="7"/>
        <v>#VALUE!</v>
      </c>
      <c r="G52" s="786" t="e">
        <f t="shared" si="7"/>
        <v>#VALUE!</v>
      </c>
      <c r="H52" s="786" t="e">
        <f t="shared" si="7"/>
        <v>#VALUE!</v>
      </c>
      <c r="I52" s="787" t="e">
        <f t="shared" si="7"/>
        <v>#VALUE!</v>
      </c>
      <c r="J52" s="788" t="e">
        <f t="shared" si="7"/>
        <v>#VALUE!</v>
      </c>
      <c r="K52" s="788" t="e">
        <f t="shared" si="7"/>
        <v>#VALUE!</v>
      </c>
      <c r="L52" s="788" t="e">
        <f t="shared" si="7"/>
        <v>#VALUE!</v>
      </c>
      <c r="M52" s="830" t="e">
        <f t="shared" si="7"/>
        <v>#VALUE!</v>
      </c>
      <c r="N52" s="842">
        <f>N53+N59</f>
        <v>0</v>
      </c>
      <c r="O52" s="843">
        <f>O53+O59</f>
        <v>0</v>
      </c>
      <c r="P52" s="782"/>
      <c r="Q52" s="790" t="e">
        <f>Q53+Q59</f>
        <v>#VALUE!</v>
      </c>
      <c r="R52" s="1333" t="s">
        <v>28</v>
      </c>
      <c r="S52" s="1334"/>
      <c r="U52" s="779" t="s">
        <v>21</v>
      </c>
      <c r="W52" s="778" t="s">
        <v>2337</v>
      </c>
    </row>
    <row r="53" spans="2:23" ht="24.95" customHeight="1" x14ac:dyDescent="0.2">
      <c r="B53" s="1337" t="s">
        <v>1594</v>
      </c>
      <c r="C53" s="1338"/>
      <c r="D53" s="792">
        <f>SUM(D54:D58)</f>
        <v>0</v>
      </c>
      <c r="E53" s="793">
        <f t="shared" ref="E53:M53" si="8">SUM(E54:E58)</f>
        <v>0</v>
      </c>
      <c r="F53" s="794">
        <f t="shared" si="8"/>
        <v>0</v>
      </c>
      <c r="G53" s="794">
        <f t="shared" si="8"/>
        <v>0</v>
      </c>
      <c r="H53" s="794">
        <f t="shared" si="8"/>
        <v>0</v>
      </c>
      <c r="I53" s="795">
        <f t="shared" si="8"/>
        <v>0</v>
      </c>
      <c r="J53" s="796">
        <f t="shared" si="8"/>
        <v>0</v>
      </c>
      <c r="K53" s="797">
        <f t="shared" si="8"/>
        <v>0</v>
      </c>
      <c r="L53" s="797">
        <f t="shared" si="8"/>
        <v>0</v>
      </c>
      <c r="M53" s="832">
        <f t="shared" si="8"/>
        <v>0</v>
      </c>
      <c r="N53" s="833">
        <f>SUM(N54:N58)</f>
        <v>0</v>
      </c>
      <c r="O53" s="833">
        <f>SUM(O54:O58)</f>
        <v>0</v>
      </c>
      <c r="P53" s="782"/>
      <c r="Q53" s="799" t="e">
        <f>Q54+Q55+Q56+Q57+Q58</f>
        <v>#VALUE!</v>
      </c>
      <c r="R53" s="1337" t="s">
        <v>4</v>
      </c>
      <c r="S53" s="1338"/>
      <c r="U53" s="779" t="s">
        <v>2206</v>
      </c>
      <c r="W53" s="778" t="s">
        <v>2337</v>
      </c>
    </row>
    <row r="54" spans="2:23" x14ac:dyDescent="0.2">
      <c r="B54" s="1343" t="s">
        <v>1509</v>
      </c>
      <c r="C54" s="1344"/>
      <c r="D54" s="800" t="s">
        <v>2207</v>
      </c>
      <c r="E54" s="801" t="s">
        <v>1510</v>
      </c>
      <c r="F54" s="802" t="s">
        <v>2208</v>
      </c>
      <c r="G54" s="802" t="s">
        <v>2209</v>
      </c>
      <c r="H54" s="802" t="s">
        <v>2210</v>
      </c>
      <c r="I54" s="803" t="s">
        <v>2211</v>
      </c>
      <c r="J54" s="804" t="s">
        <v>2212</v>
      </c>
      <c r="K54" s="802" t="s">
        <v>2213</v>
      </c>
      <c r="L54" s="802" t="s">
        <v>2214</v>
      </c>
      <c r="M54" s="803" t="s">
        <v>2215</v>
      </c>
      <c r="N54" s="844" t="s">
        <v>2431</v>
      </c>
      <c r="O54" s="834" t="s">
        <v>2216</v>
      </c>
      <c r="P54" s="782"/>
      <c r="Q54" s="800" t="s">
        <v>2217</v>
      </c>
      <c r="R54" s="1343" t="s">
        <v>2378</v>
      </c>
      <c r="S54" s="1344"/>
      <c r="V54" s="779" t="s">
        <v>2218</v>
      </c>
      <c r="W54" s="779"/>
    </row>
    <row r="55" spans="2:23" x14ac:dyDescent="0.2">
      <c r="B55" s="1343" t="s">
        <v>1511</v>
      </c>
      <c r="C55" s="1344"/>
      <c r="D55" s="800" t="s">
        <v>2219</v>
      </c>
      <c r="E55" s="807" t="s">
        <v>2220</v>
      </c>
      <c r="F55" s="808" t="s">
        <v>1510</v>
      </c>
      <c r="G55" s="802" t="s">
        <v>2221</v>
      </c>
      <c r="H55" s="802" t="s">
        <v>2222</v>
      </c>
      <c r="I55" s="803" t="s">
        <v>2223</v>
      </c>
      <c r="J55" s="804" t="s">
        <v>2224</v>
      </c>
      <c r="K55" s="802" t="s">
        <v>2225</v>
      </c>
      <c r="L55" s="802" t="s">
        <v>2226</v>
      </c>
      <c r="M55" s="803" t="s">
        <v>2227</v>
      </c>
      <c r="N55" s="844" t="s">
        <v>2432</v>
      </c>
      <c r="O55" s="834" t="s">
        <v>2228</v>
      </c>
      <c r="P55" s="782"/>
      <c r="Q55" s="800" t="s">
        <v>2229</v>
      </c>
      <c r="R55" s="1343" t="s">
        <v>2380</v>
      </c>
      <c r="S55" s="1344"/>
      <c r="V55" s="779" t="s">
        <v>2230</v>
      </c>
      <c r="W55" s="779"/>
    </row>
    <row r="56" spans="2:23" x14ac:dyDescent="0.2">
      <c r="B56" s="1343" t="s">
        <v>1512</v>
      </c>
      <c r="C56" s="1344"/>
      <c r="D56" s="800" t="s">
        <v>2231</v>
      </c>
      <c r="E56" s="807" t="s">
        <v>2232</v>
      </c>
      <c r="F56" s="802" t="s">
        <v>2233</v>
      </c>
      <c r="G56" s="802" t="s">
        <v>1510</v>
      </c>
      <c r="H56" s="802" t="s">
        <v>2234</v>
      </c>
      <c r="I56" s="803" t="s">
        <v>2235</v>
      </c>
      <c r="J56" s="804" t="s">
        <v>2236</v>
      </c>
      <c r="K56" s="802" t="s">
        <v>2237</v>
      </c>
      <c r="L56" s="802" t="s">
        <v>2238</v>
      </c>
      <c r="M56" s="803" t="s">
        <v>2239</v>
      </c>
      <c r="N56" s="844" t="s">
        <v>2433</v>
      </c>
      <c r="O56" s="834" t="s">
        <v>2240</v>
      </c>
      <c r="P56" s="782"/>
      <c r="Q56" s="800" t="s">
        <v>2241</v>
      </c>
      <c r="R56" s="1343" t="s">
        <v>2382</v>
      </c>
      <c r="S56" s="1344"/>
      <c r="V56" s="779" t="s">
        <v>2242</v>
      </c>
      <c r="W56" s="779"/>
    </row>
    <row r="57" spans="2:23" x14ac:dyDescent="0.2">
      <c r="B57" s="1343" t="s">
        <v>1513</v>
      </c>
      <c r="C57" s="1344"/>
      <c r="D57" s="800" t="s">
        <v>2243</v>
      </c>
      <c r="E57" s="807" t="s">
        <v>2244</v>
      </c>
      <c r="F57" s="802" t="s">
        <v>2245</v>
      </c>
      <c r="G57" s="802" t="s">
        <v>2246</v>
      </c>
      <c r="H57" s="802" t="s">
        <v>1510</v>
      </c>
      <c r="I57" s="803" t="s">
        <v>2247</v>
      </c>
      <c r="J57" s="804" t="s">
        <v>2248</v>
      </c>
      <c r="K57" s="802" t="s">
        <v>2249</v>
      </c>
      <c r="L57" s="802" t="s">
        <v>2250</v>
      </c>
      <c r="M57" s="803" t="s">
        <v>2251</v>
      </c>
      <c r="N57" s="844" t="s">
        <v>2434</v>
      </c>
      <c r="O57" s="834" t="s">
        <v>2252</v>
      </c>
      <c r="P57" s="782"/>
      <c r="Q57" s="800" t="s">
        <v>2253</v>
      </c>
      <c r="R57" s="1343" t="s">
        <v>13</v>
      </c>
      <c r="S57" s="1344"/>
      <c r="V57" s="779" t="s">
        <v>2254</v>
      </c>
      <c r="W57" s="779"/>
    </row>
    <row r="58" spans="2:23" ht="15" thickBot="1" x14ac:dyDescent="0.25">
      <c r="B58" s="1335" t="s">
        <v>1514</v>
      </c>
      <c r="C58" s="1336"/>
      <c r="D58" s="800" t="s">
        <v>2255</v>
      </c>
      <c r="E58" s="809" t="s">
        <v>2256</v>
      </c>
      <c r="F58" s="810" t="s">
        <v>2257</v>
      </c>
      <c r="G58" s="810" t="s">
        <v>2258</v>
      </c>
      <c r="H58" s="810" t="s">
        <v>2259</v>
      </c>
      <c r="I58" s="811" t="s">
        <v>1510</v>
      </c>
      <c r="J58" s="812" t="s">
        <v>2260</v>
      </c>
      <c r="K58" s="810" t="s">
        <v>2261</v>
      </c>
      <c r="L58" s="810" t="s">
        <v>2262</v>
      </c>
      <c r="M58" s="811" t="s">
        <v>2263</v>
      </c>
      <c r="N58" s="845" t="s">
        <v>2435</v>
      </c>
      <c r="O58" s="835" t="s">
        <v>2264</v>
      </c>
      <c r="P58" s="782"/>
      <c r="Q58" s="815" t="s">
        <v>2265</v>
      </c>
      <c r="R58" s="1335" t="s">
        <v>2385</v>
      </c>
      <c r="S58" s="1336"/>
      <c r="V58" s="779" t="s">
        <v>2266</v>
      </c>
      <c r="W58" s="779"/>
    </row>
    <row r="59" spans="2:23" ht="24.95" customHeight="1" x14ac:dyDescent="0.2">
      <c r="B59" s="1337" t="s">
        <v>1651</v>
      </c>
      <c r="C59" s="1338"/>
      <c r="D59" s="792">
        <f>SUM(D60:D63)</f>
        <v>0</v>
      </c>
      <c r="E59" s="794">
        <f>SUM(E60:E63)</f>
        <v>0</v>
      </c>
      <c r="F59" s="794">
        <f>SUM(F60:F63)</f>
        <v>0</v>
      </c>
      <c r="G59" s="794">
        <f>SUM(G60:G63)</f>
        <v>0</v>
      </c>
      <c r="H59" s="794">
        <f t="shared" ref="H59:M59" si="9">SUM(H60:H63)</f>
        <v>0</v>
      </c>
      <c r="I59" s="795">
        <f t="shared" si="9"/>
        <v>0</v>
      </c>
      <c r="J59" s="794">
        <f t="shared" si="9"/>
        <v>0</v>
      </c>
      <c r="K59" s="794">
        <f t="shared" si="9"/>
        <v>0</v>
      </c>
      <c r="L59" s="794">
        <f t="shared" si="9"/>
        <v>0</v>
      </c>
      <c r="M59" s="795">
        <f t="shared" si="9"/>
        <v>0</v>
      </c>
      <c r="N59" s="836">
        <f>SUM(N60:N63)</f>
        <v>0</v>
      </c>
      <c r="O59" s="836">
        <f t="shared" ref="O59" si="10">SUM(O60:O63)</f>
        <v>0</v>
      </c>
      <c r="P59" s="782"/>
      <c r="Q59" s="792" t="e">
        <f>Q60+Q61+Q62+Q63</f>
        <v>#VALUE!</v>
      </c>
      <c r="R59" s="1337" t="s">
        <v>428</v>
      </c>
      <c r="S59" s="1338"/>
      <c r="W59" s="778" t="s">
        <v>2337</v>
      </c>
    </row>
    <row r="60" spans="2:23" x14ac:dyDescent="0.2">
      <c r="B60" s="1339" t="s">
        <v>2459</v>
      </c>
      <c r="C60" s="817" t="s">
        <v>2386</v>
      </c>
      <c r="D60" s="800" t="s">
        <v>2267</v>
      </c>
      <c r="E60" s="802" t="s">
        <v>2268</v>
      </c>
      <c r="F60" s="802" t="s">
        <v>2269</v>
      </c>
      <c r="G60" s="802" t="s">
        <v>2270</v>
      </c>
      <c r="H60" s="802" t="s">
        <v>2271</v>
      </c>
      <c r="I60" s="803" t="s">
        <v>2272</v>
      </c>
      <c r="J60" s="804" t="s">
        <v>1510</v>
      </c>
      <c r="K60" s="802" t="s">
        <v>2273</v>
      </c>
      <c r="L60" s="802" t="s">
        <v>2274</v>
      </c>
      <c r="M60" s="803" t="s">
        <v>2275</v>
      </c>
      <c r="N60" s="844" t="s">
        <v>2436</v>
      </c>
      <c r="O60" s="834" t="s">
        <v>2276</v>
      </c>
      <c r="P60" s="782"/>
      <c r="Q60" s="800" t="s">
        <v>2277</v>
      </c>
      <c r="R60" s="1341" t="s">
        <v>2461</v>
      </c>
      <c r="S60" s="818" t="s">
        <v>2386</v>
      </c>
      <c r="V60" s="779" t="s">
        <v>2278</v>
      </c>
      <c r="W60" s="779"/>
    </row>
    <row r="61" spans="2:23" x14ac:dyDescent="0.2">
      <c r="B61" s="1340"/>
      <c r="C61" s="817" t="s">
        <v>2388</v>
      </c>
      <c r="D61" s="800" t="s">
        <v>2279</v>
      </c>
      <c r="E61" s="802" t="s">
        <v>2280</v>
      </c>
      <c r="F61" s="802" t="s">
        <v>2281</v>
      </c>
      <c r="G61" s="802" t="s">
        <v>2282</v>
      </c>
      <c r="H61" s="802" t="s">
        <v>2283</v>
      </c>
      <c r="I61" s="803" t="s">
        <v>2284</v>
      </c>
      <c r="J61" s="802" t="s">
        <v>2285</v>
      </c>
      <c r="K61" s="802" t="s">
        <v>1510</v>
      </c>
      <c r="L61" s="802" t="s">
        <v>2286</v>
      </c>
      <c r="M61" s="803" t="s">
        <v>2287</v>
      </c>
      <c r="N61" s="844" t="s">
        <v>2437</v>
      </c>
      <c r="O61" s="834" t="s">
        <v>2288</v>
      </c>
      <c r="P61" s="782"/>
      <c r="Q61" s="800" t="s">
        <v>2289</v>
      </c>
      <c r="R61" s="1342"/>
      <c r="S61" s="818" t="s">
        <v>2388</v>
      </c>
      <c r="V61" s="779" t="s">
        <v>2290</v>
      </c>
      <c r="W61" s="779"/>
    </row>
    <row r="62" spans="2:23" x14ac:dyDescent="0.2">
      <c r="B62" s="1329" t="s">
        <v>2460</v>
      </c>
      <c r="C62" s="1330"/>
      <c r="D62" s="800" t="s">
        <v>2291</v>
      </c>
      <c r="E62" s="802" t="s">
        <v>2292</v>
      </c>
      <c r="F62" s="802" t="s">
        <v>2293</v>
      </c>
      <c r="G62" s="802" t="s">
        <v>2294</v>
      </c>
      <c r="H62" s="802" t="s">
        <v>2295</v>
      </c>
      <c r="I62" s="803" t="s">
        <v>2296</v>
      </c>
      <c r="J62" s="802" t="s">
        <v>2297</v>
      </c>
      <c r="K62" s="802" t="s">
        <v>2298</v>
      </c>
      <c r="L62" s="802" t="s">
        <v>1510</v>
      </c>
      <c r="M62" s="803" t="s">
        <v>2299</v>
      </c>
      <c r="N62" s="844" t="s">
        <v>2438</v>
      </c>
      <c r="O62" s="834" t="s">
        <v>2300</v>
      </c>
      <c r="P62" s="782"/>
      <c r="Q62" s="800" t="s">
        <v>2301</v>
      </c>
      <c r="R62" s="1329" t="s">
        <v>2462</v>
      </c>
      <c r="S62" s="1330"/>
      <c r="V62" s="779" t="s">
        <v>2302</v>
      </c>
      <c r="W62" s="779"/>
    </row>
    <row r="63" spans="2:23" ht="15" thickBot="1" x14ac:dyDescent="0.25">
      <c r="B63" s="1331" t="s">
        <v>1685</v>
      </c>
      <c r="C63" s="1332"/>
      <c r="D63" s="820" t="s">
        <v>2303</v>
      </c>
      <c r="E63" s="821" t="s">
        <v>2304</v>
      </c>
      <c r="F63" s="821" t="s">
        <v>2305</v>
      </c>
      <c r="G63" s="821" t="s">
        <v>2306</v>
      </c>
      <c r="H63" s="821" t="s">
        <v>2307</v>
      </c>
      <c r="I63" s="822" t="s">
        <v>2308</v>
      </c>
      <c r="J63" s="821" t="s">
        <v>2309</v>
      </c>
      <c r="K63" s="821" t="s">
        <v>2310</v>
      </c>
      <c r="L63" s="821" t="s">
        <v>2311</v>
      </c>
      <c r="M63" s="822" t="s">
        <v>1510</v>
      </c>
      <c r="N63" s="845" t="s">
        <v>2439</v>
      </c>
      <c r="O63" s="835" t="s">
        <v>2312</v>
      </c>
      <c r="P63" s="782"/>
      <c r="Q63" s="815" t="s">
        <v>2313</v>
      </c>
      <c r="R63" s="1331" t="s">
        <v>2392</v>
      </c>
      <c r="S63" s="1332"/>
      <c r="U63" s="779" t="s">
        <v>2314</v>
      </c>
      <c r="V63" s="779" t="s">
        <v>2315</v>
      </c>
      <c r="W63" s="779"/>
    </row>
    <row r="64" spans="2:23" ht="24.95" customHeight="1" thickBot="1" x14ac:dyDescent="0.25">
      <c r="B64" s="1333" t="s">
        <v>1515</v>
      </c>
      <c r="C64" s="1334"/>
      <c r="D64" s="824"/>
      <c r="E64" s="825" t="s">
        <v>2316</v>
      </c>
      <c r="F64" s="826" t="s">
        <v>2317</v>
      </c>
      <c r="G64" s="826" t="s">
        <v>2318</v>
      </c>
      <c r="H64" s="826" t="s">
        <v>2319</v>
      </c>
      <c r="I64" s="827" t="s">
        <v>2320</v>
      </c>
      <c r="J64" s="826" t="s">
        <v>2321</v>
      </c>
      <c r="K64" s="826" t="s">
        <v>2322</v>
      </c>
      <c r="L64" s="837" t="s">
        <v>2323</v>
      </c>
      <c r="M64" s="838" t="s">
        <v>2324</v>
      </c>
      <c r="N64" s="839"/>
      <c r="O64" s="840"/>
      <c r="P64" s="782"/>
      <c r="Q64" s="779"/>
      <c r="R64" s="782"/>
      <c r="S64" s="782"/>
      <c r="U64" s="779" t="s">
        <v>2325</v>
      </c>
      <c r="W64" s="778" t="s">
        <v>2337</v>
      </c>
    </row>
    <row r="65" spans="2:23" ht="24.95" customHeight="1" thickBot="1" x14ac:dyDescent="0.25">
      <c r="B65" s="1333" t="s">
        <v>1956</v>
      </c>
      <c r="C65" s="1334"/>
      <c r="D65" s="841"/>
      <c r="E65" s="825" t="s">
        <v>2326</v>
      </c>
      <c r="F65" s="826" t="s">
        <v>2327</v>
      </c>
      <c r="G65" s="826" t="s">
        <v>2328</v>
      </c>
      <c r="H65" s="826" t="s">
        <v>2329</v>
      </c>
      <c r="I65" s="827" t="s">
        <v>2330</v>
      </c>
      <c r="J65" s="826" t="s">
        <v>2331</v>
      </c>
      <c r="K65" s="826" t="s">
        <v>2332</v>
      </c>
      <c r="L65" s="837" t="s">
        <v>2333</v>
      </c>
      <c r="M65" s="838" t="s">
        <v>2334</v>
      </c>
      <c r="N65" s="839"/>
      <c r="O65" s="840"/>
      <c r="P65" s="782"/>
      <c r="Q65" s="779"/>
      <c r="R65" s="782"/>
      <c r="S65" s="782"/>
      <c r="U65" s="778" t="s">
        <v>2335</v>
      </c>
      <c r="V65" s="778"/>
      <c r="W65" s="778" t="s">
        <v>2337</v>
      </c>
    </row>
    <row r="66" spans="2:23" x14ac:dyDescent="0.2">
      <c r="B66" s="779"/>
      <c r="C66" s="779"/>
      <c r="D66" s="779"/>
      <c r="E66" s="779"/>
      <c r="F66" s="779"/>
      <c r="G66" s="779"/>
      <c r="H66" s="779"/>
      <c r="I66" s="779"/>
      <c r="J66" s="779"/>
      <c r="K66" s="779"/>
      <c r="L66" s="779"/>
      <c r="M66" s="779"/>
      <c r="N66" s="779"/>
      <c r="U66" s="778"/>
      <c r="V66" s="778"/>
    </row>
    <row r="68" spans="2:23" x14ac:dyDescent="0.25">
      <c r="U68" s="778"/>
      <c r="V68" s="778"/>
    </row>
    <row r="71" spans="2:23" x14ac:dyDescent="0.25">
      <c r="U71" s="778"/>
      <c r="V71" s="778"/>
    </row>
    <row r="72" spans="2:23" x14ac:dyDescent="0.25">
      <c r="U72" s="778"/>
      <c r="V72" s="778"/>
    </row>
    <row r="73" spans="2:23" x14ac:dyDescent="0.25">
      <c r="U73" s="778" t="s">
        <v>2336</v>
      </c>
      <c r="V73" s="778"/>
    </row>
  </sheetData>
  <mergeCells count="119">
    <mergeCell ref="R7:S7"/>
    <mergeCell ref="B8:C8"/>
    <mergeCell ref="R8:S8"/>
    <mergeCell ref="B9:C9"/>
    <mergeCell ref="R9:S9"/>
    <mergeCell ref="B10:C10"/>
    <mergeCell ref="R10:S10"/>
    <mergeCell ref="H5:H6"/>
    <mergeCell ref="I5:I6"/>
    <mergeCell ref="J5:K5"/>
    <mergeCell ref="L5:L6"/>
    <mergeCell ref="M5:M6"/>
    <mergeCell ref="B7:C7"/>
    <mergeCell ref="B3:C6"/>
    <mergeCell ref="D3:D6"/>
    <mergeCell ref="E3:N3"/>
    <mergeCell ref="Q3:S6"/>
    <mergeCell ref="E4:I4"/>
    <mergeCell ref="J4:M4"/>
    <mergeCell ref="N4:N6"/>
    <mergeCell ref="E5:E6"/>
    <mergeCell ref="F5:F6"/>
    <mergeCell ref="G5:G6"/>
    <mergeCell ref="B14:C14"/>
    <mergeCell ref="R14:S14"/>
    <mergeCell ref="B15:B16"/>
    <mergeCell ref="R15:R16"/>
    <mergeCell ref="B17:C17"/>
    <mergeCell ref="R17:S17"/>
    <mergeCell ref="B11:C11"/>
    <mergeCell ref="R11:S11"/>
    <mergeCell ref="B12:C12"/>
    <mergeCell ref="R12:S12"/>
    <mergeCell ref="B13:C13"/>
    <mergeCell ref="R13:S13"/>
    <mergeCell ref="B18:C18"/>
    <mergeCell ref="R18:S18"/>
    <mergeCell ref="B19:C19"/>
    <mergeCell ref="D21:E21"/>
    <mergeCell ref="B25:C28"/>
    <mergeCell ref="D25:D28"/>
    <mergeCell ref="E25:O25"/>
    <mergeCell ref="Q25:S28"/>
    <mergeCell ref="E26:I26"/>
    <mergeCell ref="J26:M26"/>
    <mergeCell ref="B29:C29"/>
    <mergeCell ref="R29:S29"/>
    <mergeCell ref="B30:C30"/>
    <mergeCell ref="R30:S30"/>
    <mergeCell ref="B31:C31"/>
    <mergeCell ref="R31:S31"/>
    <mergeCell ref="N26:N28"/>
    <mergeCell ref="O26:O28"/>
    <mergeCell ref="E27:E28"/>
    <mergeCell ref="F27:F28"/>
    <mergeCell ref="G27:G28"/>
    <mergeCell ref="H27:H28"/>
    <mergeCell ref="I27:I28"/>
    <mergeCell ref="J27:K27"/>
    <mergeCell ref="L27:L28"/>
    <mergeCell ref="M27:M28"/>
    <mergeCell ref="B35:C35"/>
    <mergeCell ref="R35:S35"/>
    <mergeCell ref="B36:C36"/>
    <mergeCell ref="R36:S36"/>
    <mergeCell ref="B37:B38"/>
    <mergeCell ref="R37:R38"/>
    <mergeCell ref="B32:C32"/>
    <mergeCell ref="R32:S32"/>
    <mergeCell ref="B33:C33"/>
    <mergeCell ref="R33:S33"/>
    <mergeCell ref="B34:C34"/>
    <mergeCell ref="R34:S34"/>
    <mergeCell ref="Q48:S51"/>
    <mergeCell ref="E49:I49"/>
    <mergeCell ref="J49:M49"/>
    <mergeCell ref="N49:N51"/>
    <mergeCell ref="O49:O51"/>
    <mergeCell ref="E50:E51"/>
    <mergeCell ref="F50:F51"/>
    <mergeCell ref="B39:C39"/>
    <mergeCell ref="R39:S39"/>
    <mergeCell ref="B40:C40"/>
    <mergeCell ref="R40:S40"/>
    <mergeCell ref="B41:C41"/>
    <mergeCell ref="B42:C42"/>
    <mergeCell ref="G50:G51"/>
    <mergeCell ref="H50:H51"/>
    <mergeCell ref="I50:I51"/>
    <mergeCell ref="J50:K50"/>
    <mergeCell ref="L50:L51"/>
    <mergeCell ref="M50:M51"/>
    <mergeCell ref="B48:C51"/>
    <mergeCell ref="D48:D51"/>
    <mergeCell ref="E48:O48"/>
    <mergeCell ref="B55:C55"/>
    <mergeCell ref="R55:S55"/>
    <mergeCell ref="B56:C56"/>
    <mergeCell ref="R56:S56"/>
    <mergeCell ref="B57:C57"/>
    <mergeCell ref="R57:S57"/>
    <mergeCell ref="B52:C52"/>
    <mergeCell ref="R52:S52"/>
    <mergeCell ref="B53:C53"/>
    <mergeCell ref="R53:S53"/>
    <mergeCell ref="B54:C54"/>
    <mergeCell ref="R54:S54"/>
    <mergeCell ref="B62:C62"/>
    <mergeCell ref="R62:S62"/>
    <mergeCell ref="B63:C63"/>
    <mergeCell ref="R63:S63"/>
    <mergeCell ref="B64:C64"/>
    <mergeCell ref="B65:C65"/>
    <mergeCell ref="B58:C58"/>
    <mergeCell ref="R58:S58"/>
    <mergeCell ref="B59:C59"/>
    <mergeCell ref="R59:S59"/>
    <mergeCell ref="B60:B61"/>
    <mergeCell ref="R60:R61"/>
  </mergeCells>
  <conditionalFormatting sqref="E14:I19 E36:I42 E59:I65">
    <cfRule type="expression" dxfId="16" priority="21">
      <formula>$D$21="Перешло в факт"</formula>
    </cfRule>
  </conditionalFormatting>
  <conditionalFormatting sqref="J8:M13 J30:M35 J53:M58">
    <cfRule type="expression" dxfId="15" priority="20">
      <formula>$D$21="Восстановлено в остаток"</formula>
    </cfRule>
  </conditionalFormatting>
  <conditionalFormatting sqref="E7:E19 E29:E42 E52:E65">
    <cfRule type="expression" dxfId="14" priority="19">
      <formula>$D$21="Заактировано"</formula>
    </cfRule>
  </conditionalFormatting>
  <conditionalFormatting sqref="E14:F19 I14:I19 E36:F42 I36:I42 E59:F65 I59:I65">
    <cfRule type="expression" dxfId="13" priority="18">
      <formula>$D$21="Построено"</formula>
    </cfRule>
  </conditionalFormatting>
  <conditionalFormatting sqref="K15:M15 L16:M16 M17 K37:M37 L38:M38 M39 K60:M60 L61:M61 M62">
    <cfRule type="expression" dxfId="12" priority="17">
      <formula>$D$21="Продлено"</formula>
    </cfRule>
  </conditionalFormatting>
  <conditionalFormatting sqref="J16 J38 J61">
    <cfRule type="expression" dxfId="11" priority="16">
      <formula>$D$21="Наступил СОУ"</formula>
    </cfRule>
  </conditionalFormatting>
  <conditionalFormatting sqref="O29:O40 O52:O63">
    <cfRule type="expression" dxfId="10" priority="15">
      <formula>$D$21="Изменена работность"</formula>
    </cfRule>
  </conditionalFormatting>
  <conditionalFormatting sqref="J8:M13 J30:M35 J53:M58 E42:M42">
    <cfRule type="expression" dxfId="9" priority="14">
      <formula>$D$21="Неформатные преобразования"</formula>
    </cfRule>
  </conditionalFormatting>
  <conditionalFormatting sqref="E7:M19 E29:M42 O29:O40 E52:M65 O52:O63">
    <cfRule type="expression" priority="13">
      <formula>$D$21="Очистить"</formula>
    </cfRule>
  </conditionalFormatting>
  <conditionalFormatting sqref="N52:N63">
    <cfRule type="expression" dxfId="8" priority="12">
      <formula>$D$21="Неформатные преобразования"</formula>
    </cfRule>
  </conditionalFormatting>
  <conditionalFormatting sqref="N52:N63">
    <cfRule type="expression" priority="11">
      <formula>$D$21="Очистить"</formula>
    </cfRule>
  </conditionalFormatting>
  <conditionalFormatting sqref="N52">
    <cfRule type="expression" dxfId="7" priority="10">
      <formula>$D$21="Изменена работность"</formula>
    </cfRule>
  </conditionalFormatting>
  <conditionalFormatting sqref="N59">
    <cfRule type="expression" dxfId="6" priority="9">
      <formula>$D$21="Изменена работность"</formula>
    </cfRule>
  </conditionalFormatting>
  <conditionalFormatting sqref="N53">
    <cfRule type="expression" dxfId="5" priority="8">
      <formula>$D$21="Изменена работность"</formula>
    </cfRule>
  </conditionalFormatting>
  <conditionalFormatting sqref="N29:N40">
    <cfRule type="expression" dxfId="4" priority="7">
      <formula>$D$21="Неформатные преобразования"</formula>
    </cfRule>
  </conditionalFormatting>
  <conditionalFormatting sqref="N29:N40">
    <cfRule type="expression" priority="6">
      <formula>$D$21="Очистить"</formula>
    </cfRule>
  </conditionalFormatting>
  <conditionalFormatting sqref="N30">
    <cfRule type="expression" dxfId="3" priority="5">
      <formula>$D$21="Восстановлено в остаток"</formula>
    </cfRule>
  </conditionalFormatting>
  <conditionalFormatting sqref="N29">
    <cfRule type="expression" dxfId="2" priority="4">
      <formula>$D$21="Изменена работность"</formula>
    </cfRule>
  </conditionalFormatting>
  <conditionalFormatting sqref="N7:N18">
    <cfRule type="expression" dxfId="1" priority="3">
      <formula>$D$21="Неформатные преобразования"</formula>
    </cfRule>
  </conditionalFormatting>
  <conditionalFormatting sqref="N7:N18">
    <cfRule type="expression" priority="2">
      <formula>$D$21="Очистить"</formula>
    </cfRule>
  </conditionalFormatting>
  <conditionalFormatting sqref="N8">
    <cfRule type="expression" dxfId="0" priority="1">
      <formula>$D$21="Восстановлено в остаток"</formula>
    </cfRule>
  </conditionalFormatting>
  <pageMargins left="0.23622047244094491" right="0.23622047244094491" top="0.35433070866141736" bottom="0.35433070866141736" header="0.31496062992125984" footer="0.31496062992125984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D21:E21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Перечень МЭ</vt:lpstr>
      <vt:lpstr>до 2015 с раб. кроме перечня</vt:lpstr>
      <vt:lpstr>Форма ТП 1</vt:lpstr>
      <vt:lpstr>Форма ТП-1 ДЗО</vt:lpstr>
      <vt:lpstr>Прил 2</vt:lpstr>
      <vt:lpstr>Форма ТП 2</vt:lpstr>
      <vt:lpstr>Карта</vt:lpstr>
      <vt:lpstr>Анализ ЛЭ</vt:lpstr>
      <vt:lpstr>{list_name}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Луговых Артем</cp:lastModifiedBy>
  <cp:lastPrinted>2018-05-03T10:22:05Z</cp:lastPrinted>
  <dcterms:created xsi:type="dcterms:W3CDTF">2017-11-29T16:46:52Z</dcterms:created>
  <dcterms:modified xsi:type="dcterms:W3CDTF">2018-09-19T09:21:49Z</dcterms:modified>
</cp:coreProperties>
</file>