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E2" i="1" l="1"/>
  <c r="AD5" i="1"/>
  <c r="AD4" i="1"/>
  <c r="AD3" i="1"/>
  <c r="AD2" i="1"/>
  <c r="AB5" i="1"/>
  <c r="AB4" i="1"/>
  <c r="AB3" i="1"/>
  <c r="AB2" i="1"/>
  <c r="Y2" i="1"/>
  <c r="X5" i="1"/>
  <c r="X4" i="1"/>
  <c r="X3" i="1"/>
  <c r="X2" i="1"/>
  <c r="T5" i="1"/>
  <c r="T4" i="1"/>
  <c r="T3" i="1"/>
  <c r="T2" i="1"/>
  <c r="D4" i="1"/>
  <c r="W5" i="1"/>
  <c r="W4" i="1"/>
  <c r="W3" i="1"/>
  <c r="W2" i="1"/>
  <c r="R2" i="1" l="1"/>
  <c r="R14" i="1"/>
  <c r="R21" i="1"/>
  <c r="R20" i="1"/>
  <c r="R19" i="1"/>
  <c r="R18" i="1"/>
  <c r="R17" i="1"/>
  <c r="R16" i="1"/>
  <c r="R15" i="1"/>
  <c r="K21" i="1"/>
  <c r="K20" i="1"/>
  <c r="K19" i="1"/>
  <c r="K18" i="1"/>
  <c r="K17" i="1"/>
  <c r="K16" i="1"/>
  <c r="K15" i="1"/>
  <c r="K14" i="1"/>
  <c r="R9" i="1"/>
  <c r="R8" i="1"/>
  <c r="R7" i="1"/>
  <c r="R6" i="1"/>
  <c r="R5" i="1"/>
  <c r="R4" i="1"/>
  <c r="R3" i="1"/>
  <c r="K9" i="1" l="1"/>
  <c r="K8" i="1"/>
  <c r="K7" i="1"/>
  <c r="K6" i="1"/>
  <c r="K5" i="1"/>
  <c r="K4" i="1"/>
  <c r="K3" i="1"/>
  <c r="K2" i="1"/>
  <c r="N16" i="1" l="1"/>
  <c r="G16" i="1"/>
  <c r="N4" i="1"/>
  <c r="G4" i="1"/>
  <c r="B4" i="1"/>
  <c r="A4" i="1"/>
</calcChain>
</file>

<file path=xl/sharedStrings.xml><?xml version="1.0" encoding="utf-8"?>
<sst xmlns="http://schemas.openxmlformats.org/spreadsheetml/2006/main" count="35" uniqueCount="22">
  <si>
    <t>L, мм</t>
  </si>
  <si>
    <t>e L, мм</t>
  </si>
  <si>
    <t>м</t>
  </si>
  <si>
    <t>T_0, C</t>
  </si>
  <si>
    <t>K</t>
  </si>
  <si>
    <t>f, Гц</t>
  </si>
  <si>
    <t>k</t>
  </si>
  <si>
    <t>T_1, C</t>
  </si>
  <si>
    <t>T_2, C</t>
  </si>
  <si>
    <t>T_3, C</t>
  </si>
  <si>
    <t>delta f</t>
  </si>
  <si>
    <t>t, C</t>
  </si>
  <si>
    <t>k, 1/c</t>
  </si>
  <si>
    <t>с, м/с</t>
  </si>
  <si>
    <t>gamma</t>
  </si>
  <si>
    <t>mu, г/моль</t>
  </si>
  <si>
    <t>кг/моль</t>
  </si>
  <si>
    <t>T, K</t>
  </si>
  <si>
    <t>e T, K</t>
  </si>
  <si>
    <t>e k</t>
  </si>
  <si>
    <t>e c</t>
  </si>
  <si>
    <t>e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</si>
</sst>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I1" workbookViewId="0">
      <selection activeCell="AD2" sqref="AD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D1" t="s">
        <v>15</v>
      </c>
      <c r="G1" t="s">
        <v>3</v>
      </c>
      <c r="I1" t="s">
        <v>6</v>
      </c>
      <c r="J1" t="s">
        <v>5</v>
      </c>
      <c r="K1" t="s">
        <v>10</v>
      </c>
      <c r="N1" t="s">
        <v>7</v>
      </c>
      <c r="P1" t="s">
        <v>6</v>
      </c>
      <c r="Q1" t="s">
        <v>5</v>
      </c>
      <c r="R1" t="s">
        <v>10</v>
      </c>
      <c r="T1" t="s">
        <v>17</v>
      </c>
      <c r="U1" t="s">
        <v>11</v>
      </c>
      <c r="V1" t="s">
        <v>12</v>
      </c>
      <c r="W1" t="s">
        <v>13</v>
      </c>
      <c r="X1" t="s">
        <v>14</v>
      </c>
      <c r="Z1" t="s">
        <v>19</v>
      </c>
      <c r="AB1" t="s">
        <v>20</v>
      </c>
      <c r="AD1" t="s">
        <v>21</v>
      </c>
    </row>
    <row r="2" spans="1:31" x14ac:dyDescent="0.3">
      <c r="A2">
        <v>740</v>
      </c>
      <c r="B2">
        <v>1</v>
      </c>
      <c r="D2">
        <v>29</v>
      </c>
      <c r="G2">
        <v>24</v>
      </c>
      <c r="I2">
        <v>1</v>
      </c>
      <c r="J2">
        <v>243</v>
      </c>
      <c r="K2">
        <f>J3-J$2</f>
        <v>230</v>
      </c>
      <c r="N2">
        <v>40</v>
      </c>
      <c r="P2">
        <v>1</v>
      </c>
      <c r="Q2">
        <v>256</v>
      </c>
      <c r="R2">
        <f>Q3-Q$2</f>
        <v>233</v>
      </c>
      <c r="T2">
        <f>U2+273</f>
        <v>297</v>
      </c>
      <c r="U2">
        <v>24</v>
      </c>
      <c r="V2">
        <v>230.3</v>
      </c>
      <c r="W2">
        <f>V2*2*A$4</f>
        <v>340.84399999999999</v>
      </c>
      <c r="X2">
        <f>D$4/8.31/T2*W2*W2</f>
        <v>1.3650602850583655</v>
      </c>
      <c r="Y2">
        <f>AVERAGE(X2:X5)</f>
        <v>1.3652153563996159</v>
      </c>
      <c r="Z2">
        <v>0.3</v>
      </c>
      <c r="AB2">
        <f>2*$A$4*Z2+2*Z2*$B$4</f>
        <v>0.4446</v>
      </c>
      <c r="AD2">
        <f>$D$4/8.31*(2*W2/T2*AB2+W2*W2/T2/T2*$B$8)</f>
        <v>8.1573565693173252E-3</v>
      </c>
      <c r="AE2">
        <f>AVERAGE(AD2:AD5)</f>
        <v>9.0235816425802296E-3</v>
      </c>
    </row>
    <row r="3" spans="1:31" x14ac:dyDescent="0.3">
      <c r="A3" t="s">
        <v>2</v>
      </c>
      <c r="B3" t="s">
        <v>2</v>
      </c>
      <c r="D3" t="s">
        <v>16</v>
      </c>
      <c r="G3" t="s">
        <v>4</v>
      </c>
      <c r="I3">
        <v>2</v>
      </c>
      <c r="J3">
        <v>473</v>
      </c>
      <c r="K3">
        <f>J4-J$2</f>
        <v>460</v>
      </c>
      <c r="N3" t="s">
        <v>4</v>
      </c>
      <c r="P3">
        <v>2</v>
      </c>
      <c r="Q3">
        <v>489</v>
      </c>
      <c r="R3">
        <f>Q4-Q$2</f>
        <v>466</v>
      </c>
      <c r="T3">
        <f t="shared" ref="T3:T5" si="0">U3+273</f>
        <v>313</v>
      </c>
      <c r="U3">
        <v>40</v>
      </c>
      <c r="V3">
        <v>236.5</v>
      </c>
      <c r="W3">
        <f>V3*2*A$4</f>
        <v>350.02</v>
      </c>
      <c r="X3">
        <f>D$4/8.31/T3*W3*W3</f>
        <v>1.3659611813781463</v>
      </c>
      <c r="Z3">
        <v>0.3</v>
      </c>
      <c r="AB3">
        <f>2*$A$4*Z3+2*Z3*$B$4</f>
        <v>0.4446</v>
      </c>
      <c r="AD3">
        <f>$D$4/8.31*(2*W3/T3*AB3+W3*W3/T3/T3*$B$8)</f>
        <v>7.8342168884066674E-3</v>
      </c>
    </row>
    <row r="4" spans="1:31" x14ac:dyDescent="0.3">
      <c r="A4">
        <f>A2/1000</f>
        <v>0.74</v>
      </c>
      <c r="B4">
        <f>B2/1000</f>
        <v>1E-3</v>
      </c>
      <c r="D4">
        <f>D2/1000</f>
        <v>2.9000000000000001E-2</v>
      </c>
      <c r="G4">
        <f>G2+273</f>
        <v>297</v>
      </c>
      <c r="I4">
        <v>3</v>
      </c>
      <c r="J4">
        <v>703</v>
      </c>
      <c r="K4">
        <f t="shared" ref="K4:K9" si="1">J5-J$2</f>
        <v>689</v>
      </c>
      <c r="N4">
        <f>N2+273</f>
        <v>313</v>
      </c>
      <c r="P4">
        <v>3</v>
      </c>
      <c r="Q4">
        <v>722</v>
      </c>
      <c r="R4">
        <f t="shared" ref="R4:R9" si="2">Q5-Q$2</f>
        <v>704</v>
      </c>
      <c r="T4">
        <f t="shared" si="0"/>
        <v>333</v>
      </c>
      <c r="U4">
        <v>60</v>
      </c>
      <c r="V4">
        <v>244.1</v>
      </c>
      <c r="W4">
        <f>V4*2*A$4</f>
        <v>361.26799999999997</v>
      </c>
      <c r="X4">
        <f>D$4/8.31/T4*W4*W4</f>
        <v>1.3677657682577882</v>
      </c>
      <c r="Z4">
        <v>0.5</v>
      </c>
      <c r="AB4">
        <f>2*$A$4*Z4+2*Z4*$B$4</f>
        <v>0.74099999999999999</v>
      </c>
      <c r="AD4">
        <f>$D$4/8.31*(2*W4/T4*AB4+W4*W4/T4/T4*$B$8)</f>
        <v>9.7182777138952025E-3</v>
      </c>
    </row>
    <row r="5" spans="1:31" x14ac:dyDescent="0.3">
      <c r="I5">
        <v>4</v>
      </c>
      <c r="J5">
        <v>932</v>
      </c>
      <c r="K5">
        <f t="shared" si="1"/>
        <v>918</v>
      </c>
      <c r="P5">
        <v>4</v>
      </c>
      <c r="Q5">
        <v>960</v>
      </c>
      <c r="R5">
        <f t="shared" si="2"/>
        <v>938</v>
      </c>
      <c r="T5">
        <f t="shared" si="0"/>
        <v>353</v>
      </c>
      <c r="U5">
        <v>80</v>
      </c>
      <c r="V5">
        <v>250.8</v>
      </c>
      <c r="W5">
        <f>V5*2*A$4</f>
        <v>371.18400000000003</v>
      </c>
      <c r="X5">
        <f>D$4/8.31/T5*W5*W5</f>
        <v>1.3620741909041636</v>
      </c>
      <c r="Z5">
        <v>0.6</v>
      </c>
      <c r="AB5">
        <f>2*$A$4*Z5+2*Z5*$B$4</f>
        <v>0.88919999999999999</v>
      </c>
      <c r="AD5">
        <f>$D$4/8.31*(2*W5/T5*AB5+W5*W5/T5/T5*$B$8)</f>
        <v>1.0384475398701723E-2</v>
      </c>
    </row>
    <row r="6" spans="1:31" x14ac:dyDescent="0.3">
      <c r="I6">
        <v>5</v>
      </c>
      <c r="J6">
        <v>1161</v>
      </c>
      <c r="K6">
        <f t="shared" si="1"/>
        <v>1148</v>
      </c>
      <c r="P6">
        <v>5</v>
      </c>
      <c r="Q6">
        <v>1194</v>
      </c>
      <c r="R6">
        <f t="shared" si="2"/>
        <v>1174</v>
      </c>
    </row>
    <row r="7" spans="1:31" x14ac:dyDescent="0.3">
      <c r="B7" t="s">
        <v>18</v>
      </c>
      <c r="I7">
        <v>6</v>
      </c>
      <c r="J7">
        <v>1391</v>
      </c>
      <c r="K7">
        <f t="shared" si="1"/>
        <v>1378</v>
      </c>
      <c r="P7">
        <v>6</v>
      </c>
      <c r="Q7">
        <v>1430</v>
      </c>
      <c r="R7">
        <f t="shared" si="2"/>
        <v>1413</v>
      </c>
    </row>
    <row r="8" spans="1:31" x14ac:dyDescent="0.3">
      <c r="B8">
        <v>1</v>
      </c>
      <c r="I8">
        <v>7</v>
      </c>
      <c r="J8">
        <v>1621</v>
      </c>
      <c r="K8">
        <f t="shared" si="1"/>
        <v>1612</v>
      </c>
      <c r="P8">
        <v>7</v>
      </c>
      <c r="Q8">
        <v>1669</v>
      </c>
      <c r="R8">
        <f t="shared" si="2"/>
        <v>1649</v>
      </c>
    </row>
    <row r="9" spans="1:31" x14ac:dyDescent="0.3">
      <c r="I9">
        <v>8</v>
      </c>
      <c r="J9">
        <v>1855</v>
      </c>
      <c r="K9">
        <f t="shared" si="1"/>
        <v>1843</v>
      </c>
      <c r="P9">
        <v>8</v>
      </c>
      <c r="Q9">
        <v>1905</v>
      </c>
      <c r="R9">
        <f t="shared" si="2"/>
        <v>1888</v>
      </c>
    </row>
    <row r="10" spans="1:31" x14ac:dyDescent="0.3">
      <c r="I10">
        <v>9</v>
      </c>
      <c r="J10">
        <v>2086</v>
      </c>
      <c r="P10">
        <v>9</v>
      </c>
      <c r="Q10">
        <v>2144</v>
      </c>
    </row>
    <row r="13" spans="1:31" x14ac:dyDescent="0.3">
      <c r="G13" t="s">
        <v>8</v>
      </c>
      <c r="I13" t="s">
        <v>6</v>
      </c>
      <c r="J13" t="s">
        <v>5</v>
      </c>
      <c r="K13" t="s">
        <v>10</v>
      </c>
      <c r="N13" t="s">
        <v>9</v>
      </c>
      <c r="P13" t="s">
        <v>6</v>
      </c>
      <c r="Q13" t="s">
        <v>5</v>
      </c>
      <c r="R13" t="s">
        <v>10</v>
      </c>
    </row>
    <row r="14" spans="1:31" x14ac:dyDescent="0.3">
      <c r="G14">
        <v>60</v>
      </c>
      <c r="I14">
        <v>1</v>
      </c>
      <c r="J14">
        <v>265</v>
      </c>
      <c r="K14">
        <f>J15-J$14</f>
        <v>238</v>
      </c>
      <c r="N14">
        <v>80</v>
      </c>
      <c r="P14">
        <v>1</v>
      </c>
      <c r="Q14">
        <v>274</v>
      </c>
      <c r="R14">
        <f>Q15-Q$14</f>
        <v>248</v>
      </c>
    </row>
    <row r="15" spans="1:31" x14ac:dyDescent="0.3">
      <c r="G15" t="s">
        <v>4</v>
      </c>
      <c r="I15">
        <v>2</v>
      </c>
      <c r="J15">
        <v>503</v>
      </c>
      <c r="K15">
        <f t="shared" ref="K15:K21" si="3">J16-J$14</f>
        <v>480</v>
      </c>
      <c r="N15" t="s">
        <v>4</v>
      </c>
      <c r="P15">
        <v>2</v>
      </c>
      <c r="Q15">
        <v>522</v>
      </c>
      <c r="R15">
        <f t="shared" ref="R15:R21" si="4">Q16-Q$14</f>
        <v>487</v>
      </c>
    </row>
    <row r="16" spans="1:31" x14ac:dyDescent="0.3">
      <c r="G16">
        <f>G14+273</f>
        <v>333</v>
      </c>
      <c r="I16">
        <v>3</v>
      </c>
      <c r="J16">
        <v>745</v>
      </c>
      <c r="K16">
        <f t="shared" si="3"/>
        <v>720</v>
      </c>
      <c r="N16">
        <f>N14+273</f>
        <v>353</v>
      </c>
      <c r="P16">
        <v>3</v>
      </c>
      <c r="Q16">
        <v>761</v>
      </c>
      <c r="R16">
        <f t="shared" si="4"/>
        <v>742</v>
      </c>
    </row>
    <row r="17" spans="9:18" x14ac:dyDescent="0.3">
      <c r="I17">
        <v>4</v>
      </c>
      <c r="J17">
        <v>985</v>
      </c>
      <c r="K17">
        <f t="shared" si="3"/>
        <v>966</v>
      </c>
      <c r="P17">
        <v>4</v>
      </c>
      <c r="Q17">
        <v>1016</v>
      </c>
      <c r="R17">
        <f t="shared" si="4"/>
        <v>991</v>
      </c>
    </row>
    <row r="18" spans="9:18" x14ac:dyDescent="0.3">
      <c r="I18">
        <v>5</v>
      </c>
      <c r="J18">
        <v>1231</v>
      </c>
      <c r="K18">
        <f t="shared" si="3"/>
        <v>1208</v>
      </c>
      <c r="P18">
        <v>5</v>
      </c>
      <c r="Q18">
        <v>1265</v>
      </c>
      <c r="R18">
        <f t="shared" si="4"/>
        <v>1244</v>
      </c>
    </row>
    <row r="19" spans="9:18" x14ac:dyDescent="0.3">
      <c r="I19">
        <v>6</v>
      </c>
      <c r="J19">
        <v>1473</v>
      </c>
      <c r="K19">
        <f t="shared" si="3"/>
        <v>1455</v>
      </c>
      <c r="P19">
        <v>6</v>
      </c>
      <c r="Q19">
        <v>1518</v>
      </c>
      <c r="R19">
        <f t="shared" si="4"/>
        <v>1496</v>
      </c>
    </row>
    <row r="20" spans="9:18" x14ac:dyDescent="0.3">
      <c r="I20">
        <v>7</v>
      </c>
      <c r="J20">
        <v>1720</v>
      </c>
      <c r="K20">
        <f t="shared" si="3"/>
        <v>1699</v>
      </c>
      <c r="P20">
        <v>7</v>
      </c>
      <c r="Q20">
        <v>1770</v>
      </c>
      <c r="R20">
        <f t="shared" si="4"/>
        <v>1748</v>
      </c>
    </row>
    <row r="21" spans="9:18" x14ac:dyDescent="0.3">
      <c r="I21">
        <v>8</v>
      </c>
      <c r="J21">
        <v>1964</v>
      </c>
      <c r="K21">
        <f t="shared" si="3"/>
        <v>1947</v>
      </c>
      <c r="P21">
        <v>8</v>
      </c>
      <c r="Q21">
        <v>2022</v>
      </c>
      <c r="R21">
        <f t="shared" si="4"/>
        <v>1997</v>
      </c>
    </row>
    <row r="22" spans="9:18" x14ac:dyDescent="0.3">
      <c r="I22">
        <v>9</v>
      </c>
      <c r="J22">
        <v>2212</v>
      </c>
      <c r="P22">
        <v>9</v>
      </c>
      <c r="Q22">
        <v>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2023-03-13T21:12:11Z</dcterms:modified>
</cp:coreProperties>
</file>