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Z12" i="1" l="1"/>
  <c r="AC1" i="1" l="1"/>
  <c r="AB6" i="1"/>
  <c r="AB5" i="1"/>
  <c r="AB4" i="1"/>
  <c r="AB3" i="1"/>
  <c r="AB2" i="1"/>
  <c r="Y1048576" i="1" l="1"/>
  <c r="AA6" i="1"/>
  <c r="AA5" i="1"/>
  <c r="AA4" i="1"/>
  <c r="AA3" i="1"/>
  <c r="AA2" i="1"/>
  <c r="S3" i="1"/>
  <c r="S2" i="1"/>
  <c r="S10" i="1"/>
  <c r="S9" i="1"/>
  <c r="S8" i="1"/>
  <c r="S7" i="1"/>
  <c r="S6" i="1"/>
  <c r="S5" i="1"/>
  <c r="S4" i="1"/>
  <c r="R10" i="1"/>
  <c r="R9" i="1"/>
  <c r="R8" i="1"/>
  <c r="R7" i="1"/>
  <c r="R6" i="1"/>
  <c r="R5" i="1"/>
  <c r="R4" i="1"/>
  <c r="R3" i="1"/>
  <c r="R2" i="1"/>
  <c r="Q10" i="1"/>
  <c r="Q9" i="1"/>
  <c r="Q8" i="1"/>
  <c r="Q7" i="1"/>
  <c r="Q6" i="1"/>
  <c r="Q5" i="1"/>
  <c r="Q4" i="1"/>
  <c r="Q3" i="1"/>
  <c r="Q2" i="1"/>
  <c r="W12" i="1"/>
  <c r="W2" i="1" l="1"/>
  <c r="V3" i="1"/>
  <c r="V2" i="1"/>
  <c r="P3" i="1" l="1"/>
  <c r="P2" i="1"/>
  <c r="O2" i="1"/>
  <c r="G17" i="1"/>
  <c r="C3" i="1"/>
  <c r="B3" i="1"/>
  <c r="V6" i="1"/>
  <c r="W6" i="1" s="1"/>
  <c r="V5" i="1"/>
  <c r="W5" i="1" s="1"/>
  <c r="V4" i="1"/>
  <c r="W4" i="1" s="1"/>
  <c r="W3" i="1"/>
  <c r="O63" i="1" l="1"/>
  <c r="P72" i="1" l="1"/>
  <c r="O72" i="1"/>
  <c r="P71" i="1"/>
  <c r="O71" i="1"/>
  <c r="P70" i="1"/>
  <c r="O70" i="1"/>
  <c r="P69" i="1"/>
  <c r="O69" i="1"/>
  <c r="P68" i="1"/>
  <c r="O68" i="1"/>
  <c r="P67" i="1"/>
  <c r="O67" i="1"/>
  <c r="P66" i="1"/>
  <c r="O66" i="1"/>
  <c r="P65" i="1"/>
  <c r="O65" i="1"/>
  <c r="P64" i="1"/>
  <c r="O64" i="1"/>
  <c r="P63" i="1"/>
  <c r="P57" i="1"/>
  <c r="O57" i="1"/>
  <c r="P56" i="1"/>
  <c r="O56" i="1"/>
  <c r="P55" i="1"/>
  <c r="O55" i="1"/>
  <c r="P54" i="1"/>
  <c r="O54" i="1"/>
  <c r="P53" i="1"/>
  <c r="O53" i="1"/>
  <c r="P52" i="1"/>
  <c r="O52" i="1"/>
  <c r="P51" i="1"/>
  <c r="O51" i="1"/>
  <c r="P50" i="1"/>
  <c r="O50" i="1"/>
  <c r="P49" i="1"/>
  <c r="O49" i="1"/>
  <c r="P48" i="1"/>
  <c r="O48" i="1"/>
  <c r="P42" i="1"/>
  <c r="P41" i="1"/>
  <c r="P40" i="1"/>
  <c r="P39" i="1"/>
  <c r="P38" i="1"/>
  <c r="P37" i="1"/>
  <c r="P36" i="1"/>
  <c r="P35" i="1"/>
  <c r="P34" i="1"/>
  <c r="P33" i="1"/>
  <c r="P27" i="1"/>
  <c r="P26" i="1"/>
  <c r="P25" i="1"/>
  <c r="P24" i="1"/>
  <c r="P23" i="1"/>
  <c r="P22" i="1"/>
  <c r="P21" i="1"/>
  <c r="P20" i="1"/>
  <c r="P19" i="1"/>
  <c r="P18" i="1"/>
  <c r="P17" i="1"/>
  <c r="P10" i="1"/>
  <c r="P9" i="1"/>
  <c r="P8" i="1"/>
  <c r="P7" i="1"/>
  <c r="P6" i="1"/>
  <c r="P5" i="1"/>
  <c r="P4" i="1"/>
  <c r="O42" i="1"/>
  <c r="O41" i="1"/>
  <c r="O40" i="1"/>
  <c r="O39" i="1"/>
  <c r="O38" i="1"/>
  <c r="O37" i="1"/>
  <c r="O36" i="1"/>
  <c r="O35" i="1"/>
  <c r="O34" i="1"/>
  <c r="O33" i="1"/>
  <c r="O27" i="1"/>
  <c r="O26" i="1"/>
  <c r="O25" i="1"/>
  <c r="O24" i="1"/>
  <c r="O23" i="1"/>
  <c r="O22" i="1"/>
  <c r="O21" i="1"/>
  <c r="O20" i="1"/>
  <c r="O19" i="1"/>
  <c r="O18" i="1"/>
  <c r="O17" i="1"/>
  <c r="O10" i="1"/>
  <c r="O9" i="1"/>
  <c r="O8" i="1"/>
  <c r="O7" i="1"/>
  <c r="O6" i="1"/>
  <c r="O5" i="1"/>
  <c r="O4" i="1"/>
  <c r="O3" i="1"/>
  <c r="F7" i="1"/>
  <c r="E7" i="1"/>
  <c r="C2" i="1"/>
  <c r="B2" i="1"/>
  <c r="A2" i="1"/>
</calcChain>
</file>

<file path=xl/sharedStrings.xml><?xml version="1.0" encoding="utf-8"?>
<sst xmlns="http://schemas.openxmlformats.org/spreadsheetml/2006/main" count="61" uniqueCount="35">
  <si>
    <t>L, м</t>
  </si>
  <si>
    <t>r_1, мм</t>
  </si>
  <si>
    <t>r_0, см</t>
  </si>
  <si>
    <t>R_н, Ом</t>
  </si>
  <si>
    <t>dT_max, К</t>
  </si>
  <si>
    <t>kappa, мВт/м/K</t>
  </si>
  <si>
    <t>Q_max, Вт</t>
  </si>
  <si>
    <t>I_max, А</t>
  </si>
  <si>
    <t>T_1, C</t>
  </si>
  <si>
    <t>alpha</t>
  </si>
  <si>
    <t>R_м, Ом</t>
  </si>
  <si>
    <t>U, В</t>
  </si>
  <si>
    <t>I, мА</t>
  </si>
  <si>
    <t>Q, Вт</t>
  </si>
  <si>
    <t>T_2, C</t>
  </si>
  <si>
    <t>T_3, C</t>
  </si>
  <si>
    <t>T_4, C</t>
  </si>
  <si>
    <t>T_5, C</t>
  </si>
  <si>
    <t>R273, Ом</t>
  </si>
  <si>
    <t>dR/dT</t>
  </si>
  <si>
    <t>T</t>
  </si>
  <si>
    <t>dR/dQ</t>
  </si>
  <si>
    <t>dQ/dT</t>
  </si>
  <si>
    <t>kappa</t>
  </si>
  <si>
    <t>e T</t>
  </si>
  <si>
    <t>e R_m</t>
  </si>
  <si>
    <t>e U</t>
  </si>
  <si>
    <t>e I</t>
  </si>
  <si>
    <t>e Q</t>
  </si>
  <si>
    <t>e R_n</t>
  </si>
  <si>
    <t>e dR / dQ</t>
  </si>
  <si>
    <t>e dQ/dT</t>
  </si>
  <si>
    <t>e kappa</t>
  </si>
  <si>
    <t>e dR / dT</t>
  </si>
  <si>
    <t>e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</si>
</sst>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1" topLeftCell="E1" workbookViewId="0">
      <selection activeCell="Z13" sqref="Z13"/>
    </sheetView>
  </sheetViews>
  <sheetFormatPr defaultRowHeight="14.4" x14ac:dyDescent="0.3"/>
  <cols>
    <col min="17" max="17" width="10" bestFit="1" customWidth="1"/>
    <col min="19" max="19" width="11" bestFit="1" customWidth="1"/>
  </cols>
  <sheetData>
    <row r="1" spans="1:29" x14ac:dyDescent="0.3">
      <c r="A1" t="s">
        <v>0</v>
      </c>
      <c r="B1" t="s">
        <v>2</v>
      </c>
      <c r="C1" t="s">
        <v>1</v>
      </c>
      <c r="D1" t="s">
        <v>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3</v>
      </c>
      <c r="Q1" t="s">
        <v>28</v>
      </c>
      <c r="R1" t="s">
        <v>29</v>
      </c>
      <c r="T1" t="s">
        <v>20</v>
      </c>
      <c r="U1" t="s">
        <v>21</v>
      </c>
      <c r="V1" t="s">
        <v>22</v>
      </c>
      <c r="W1" t="s">
        <v>23</v>
      </c>
      <c r="Z1" t="s">
        <v>30</v>
      </c>
      <c r="AA1" t="s">
        <v>31</v>
      </c>
      <c r="AB1" t="s">
        <v>32</v>
      </c>
      <c r="AC1">
        <f>1-263/290</f>
        <v>9.3103448275862033E-2</v>
      </c>
    </row>
    <row r="2" spans="1:29" x14ac:dyDescent="0.3">
      <c r="A2">
        <f>0.4</f>
        <v>0.4</v>
      </c>
      <c r="B2">
        <f>0.7/2</f>
        <v>0.35</v>
      </c>
      <c r="C2">
        <f>0.05/2</f>
        <v>2.5000000000000001E-2</v>
      </c>
      <c r="D2">
        <v>20</v>
      </c>
      <c r="I2">
        <v>22</v>
      </c>
      <c r="J2">
        <v>0.01</v>
      </c>
      <c r="K2">
        <v>180</v>
      </c>
      <c r="L2">
        <v>0.38</v>
      </c>
      <c r="M2">
        <v>18.75</v>
      </c>
      <c r="O2">
        <f>L2*M2/1000</f>
        <v>7.1250000000000003E-3</v>
      </c>
      <c r="P2">
        <f>L2/M2*1000</f>
        <v>20.266666666666666</v>
      </c>
      <c r="Q2">
        <f>L2*$W$12+M2/1000*$V$12</f>
        <v>1.9130000000000001E-4</v>
      </c>
      <c r="R2">
        <f>1/M2*1000*$V$12+L2/M2/M2*1000*1000*$W$12</f>
        <v>0.54414222222222219</v>
      </c>
      <c r="S2">
        <f>R2/P2</f>
        <v>2.6849122807017543E-2</v>
      </c>
      <c r="T2">
        <v>295</v>
      </c>
      <c r="U2">
        <v>4.8530100000000003</v>
      </c>
      <c r="V2">
        <f>$F$17/U2</f>
        <v>1.4759911889734412E-2</v>
      </c>
      <c r="W2">
        <f>V2/2/3.14/$A$2*LN($B$3/$C$3)</f>
        <v>2.9035910329732094E-2</v>
      </c>
      <c r="Z2">
        <v>0.12903000000000001</v>
      </c>
      <c r="AA2">
        <f>1/U2*$X$12+$X$2/U2/U2*Z2</f>
        <v>5.810826682821589E-4</v>
      </c>
      <c r="AB2">
        <f>LN($B$3/$C$3)/2/3.14/$A$2*AA2</f>
        <v>1.1431141578925662E-3</v>
      </c>
    </row>
    <row r="3" spans="1:29" x14ac:dyDescent="0.3">
      <c r="B3">
        <f>B2/100</f>
        <v>3.4999999999999996E-3</v>
      </c>
      <c r="C3">
        <f>C2/1000</f>
        <v>2.5000000000000001E-5</v>
      </c>
      <c r="J3">
        <v>0.05</v>
      </c>
      <c r="K3">
        <v>69.5</v>
      </c>
      <c r="L3">
        <v>0.86</v>
      </c>
      <c r="M3">
        <v>40.25</v>
      </c>
      <c r="O3">
        <f t="shared" ref="O3:O10" si="0">L3*M3/1000</f>
        <v>3.4615E-2</v>
      </c>
      <c r="P3">
        <f>L3/M3*1000</f>
        <v>21.366459627329192</v>
      </c>
      <c r="Q3">
        <f t="shared" ref="Q3:Q10" si="1">L3*$W$12+M3/1000*$V$12</f>
        <v>4.1110000000000002E-4</v>
      </c>
      <c r="R3">
        <f t="shared" ref="R3:R10" si="2">1/M3*1000*$V$12+L3/M3/M3*1000*1000*$W$12</f>
        <v>0.25375564214343577</v>
      </c>
      <c r="S3">
        <f t="shared" ref="S3:S10" si="3">R3/P3</f>
        <v>1.1876354181713128E-2</v>
      </c>
      <c r="T3">
        <v>310</v>
      </c>
      <c r="U3">
        <v>5.4093</v>
      </c>
      <c r="V3">
        <f>$F$17/U3</f>
        <v>1.3242009132420091E-2</v>
      </c>
      <c r="W3">
        <f>V3/2/3.14/$A$2*LN($B$3/$C$3)</f>
        <v>2.6049870258497983E-2</v>
      </c>
      <c r="Z3">
        <v>0.31333</v>
      </c>
      <c r="AA3">
        <f>1/U3*$X$12+$X$2/U3/U3*Z3</f>
        <v>5.2132438578004548E-4</v>
      </c>
      <c r="AB3">
        <f t="shared" ref="AB3:AB6" si="4">LN($B$3/$C$3)/2/3.14/$A$2*AA3</f>
        <v>1.0255568076080459E-3</v>
      </c>
    </row>
    <row r="4" spans="1:29" x14ac:dyDescent="0.3">
      <c r="J4">
        <v>0.1</v>
      </c>
      <c r="K4">
        <v>43.3</v>
      </c>
      <c r="L4">
        <v>1.1299999999999999</v>
      </c>
      <c r="M4">
        <v>55.2</v>
      </c>
      <c r="O4">
        <f t="shared" si="0"/>
        <v>6.2376000000000001E-2</v>
      </c>
      <c r="P4">
        <f t="shared" ref="P4:P10" si="5">L4/M4*1000</f>
        <v>20.471014492753621</v>
      </c>
      <c r="Q4">
        <f t="shared" si="1"/>
        <v>5.6330000000000009E-4</v>
      </c>
      <c r="R4">
        <f t="shared" si="2"/>
        <v>0.18486793740810753</v>
      </c>
      <c r="S4">
        <f t="shared" si="3"/>
        <v>9.0307169424137489E-3</v>
      </c>
      <c r="T4">
        <v>325</v>
      </c>
      <c r="U4">
        <v>4.2008299999999998</v>
      </c>
      <c r="V4">
        <f t="shared" ref="V4:V6" si="6">$F$17/U4</f>
        <v>1.7051392224869847E-2</v>
      </c>
      <c r="W4">
        <f>V4/2/3.14/$A$2*LN($B$3/$C$3)</f>
        <v>3.3543743305321359E-2</v>
      </c>
      <c r="Z4">
        <v>0.36848999999999998</v>
      </c>
      <c r="AA4">
        <f>1/U4*$X$12+$X$2/U4/U4*Z4</f>
        <v>6.7129591057005407E-4</v>
      </c>
      <c r="AB4">
        <f t="shared" si="4"/>
        <v>1.3205829417982167E-3</v>
      </c>
    </row>
    <row r="5" spans="1:29" x14ac:dyDescent="0.3">
      <c r="J5">
        <v>0.2</v>
      </c>
      <c r="K5">
        <v>24.7</v>
      </c>
      <c r="L5">
        <v>1.5</v>
      </c>
      <c r="M5">
        <v>74.650000000000006</v>
      </c>
      <c r="O5">
        <f t="shared" si="0"/>
        <v>0.11197500000000001</v>
      </c>
      <c r="P5">
        <f t="shared" si="5"/>
        <v>20.093770931011388</v>
      </c>
      <c r="Q5">
        <f t="shared" si="1"/>
        <v>7.6150000000000013E-4</v>
      </c>
      <c r="R5">
        <f t="shared" si="2"/>
        <v>0.13665020374159562</v>
      </c>
      <c r="S5">
        <f t="shared" si="3"/>
        <v>6.8006251395400742E-3</v>
      </c>
      <c r="T5">
        <v>340</v>
      </c>
      <c r="U5">
        <v>4.96516</v>
      </c>
      <c r="V5">
        <f t="shared" si="6"/>
        <v>1.4426524019366949E-2</v>
      </c>
      <c r="W5">
        <f>V5/2/3.14/$A$2*LN($B$3/$C$3)</f>
        <v>2.8380064930292912E-2</v>
      </c>
      <c r="Z5">
        <v>0.12169000000000001</v>
      </c>
      <c r="AA5">
        <f>1/U5*$X$12+$X$2/U5/U5*Z5</f>
        <v>5.6795752805549062E-4</v>
      </c>
      <c r="AB5">
        <f t="shared" si="4"/>
        <v>1.1172941938213878E-3</v>
      </c>
    </row>
    <row r="6" spans="1:29" x14ac:dyDescent="0.3">
      <c r="A6" t="s">
        <v>4</v>
      </c>
      <c r="B6" t="s">
        <v>5</v>
      </c>
      <c r="E6" t="s">
        <v>6</v>
      </c>
      <c r="F6" t="s">
        <v>7</v>
      </c>
      <c r="J6">
        <v>0.3</v>
      </c>
      <c r="K6">
        <v>16.5</v>
      </c>
      <c r="L6">
        <v>1.85</v>
      </c>
      <c r="M6">
        <v>88.12</v>
      </c>
      <c r="O6">
        <f t="shared" si="0"/>
        <v>0.16302200000000003</v>
      </c>
      <c r="P6">
        <f t="shared" si="5"/>
        <v>20.994098955969132</v>
      </c>
      <c r="Q6">
        <f t="shared" si="1"/>
        <v>8.9970000000000002E-4</v>
      </c>
      <c r="R6">
        <f t="shared" si="2"/>
        <v>0.11586406025374138</v>
      </c>
      <c r="S6">
        <f t="shared" si="3"/>
        <v>5.5188870213836163E-3</v>
      </c>
      <c r="T6">
        <v>353</v>
      </c>
      <c r="U6">
        <v>3.95174</v>
      </c>
      <c r="V6">
        <f t="shared" si="6"/>
        <v>1.8126192512665305E-2</v>
      </c>
      <c r="W6">
        <f>V6/2/3.14/$A$2*LN($B$3/$C$3)</f>
        <v>3.5658105844335188E-2</v>
      </c>
      <c r="Z6">
        <v>0.27794999999999997</v>
      </c>
      <c r="AA6">
        <f>1/U6*$X$12+$X$2/U6/U6*Z6</f>
        <v>7.1360970104308483E-4</v>
      </c>
      <c r="AB6">
        <f t="shared" si="4"/>
        <v>1.4038232372054341E-3</v>
      </c>
    </row>
    <row r="7" spans="1:29" x14ac:dyDescent="0.3">
      <c r="A7">
        <v>30</v>
      </c>
      <c r="B7">
        <v>25</v>
      </c>
      <c r="E7">
        <f>0.38</f>
        <v>0.38</v>
      </c>
      <c r="F7">
        <f>0.138</f>
        <v>0.13800000000000001</v>
      </c>
      <c r="J7">
        <v>0.4</v>
      </c>
      <c r="K7">
        <v>11.6</v>
      </c>
      <c r="L7">
        <v>2.09</v>
      </c>
      <c r="M7">
        <v>98.61</v>
      </c>
      <c r="O7">
        <f t="shared" si="0"/>
        <v>0.2060949</v>
      </c>
      <c r="P7">
        <f t="shared" si="5"/>
        <v>21.194605009633911</v>
      </c>
      <c r="Q7">
        <f t="shared" si="1"/>
        <v>1.0069999999999999E-3</v>
      </c>
      <c r="R7">
        <f t="shared" si="2"/>
        <v>0.10355892962271918</v>
      </c>
      <c r="S7">
        <f t="shared" si="3"/>
        <v>4.886098588562841E-3</v>
      </c>
    </row>
    <row r="8" spans="1:29" x14ac:dyDescent="0.3">
      <c r="J8">
        <v>0.45</v>
      </c>
      <c r="K8">
        <v>9.8000000000000007</v>
      </c>
      <c r="L8">
        <v>2.19</v>
      </c>
      <c r="M8">
        <v>103.04</v>
      </c>
      <c r="O8">
        <f t="shared" si="0"/>
        <v>0.22565760000000001</v>
      </c>
      <c r="P8">
        <f t="shared" si="5"/>
        <v>21.253881987577635</v>
      </c>
      <c r="Q8">
        <f t="shared" si="1"/>
        <v>1.0523000000000002E-3</v>
      </c>
      <c r="R8">
        <f t="shared" si="2"/>
        <v>9.9112372087303724E-2</v>
      </c>
      <c r="S8">
        <f t="shared" si="3"/>
        <v>4.663259735103095E-3</v>
      </c>
    </row>
    <row r="9" spans="1:29" x14ac:dyDescent="0.3">
      <c r="J9">
        <v>0.5</v>
      </c>
      <c r="K9">
        <v>8.3000000000000007</v>
      </c>
      <c r="L9">
        <v>2.29</v>
      </c>
      <c r="M9">
        <v>107.04</v>
      </c>
      <c r="O9">
        <f t="shared" si="0"/>
        <v>0.24512160000000002</v>
      </c>
      <c r="P9">
        <f t="shared" si="5"/>
        <v>21.39387144992526</v>
      </c>
      <c r="Q9">
        <f t="shared" si="1"/>
        <v>1.0933000000000002E-3</v>
      </c>
      <c r="R9">
        <f t="shared" si="2"/>
        <v>9.5421699500179855E-2</v>
      </c>
      <c r="S9">
        <f t="shared" si="3"/>
        <v>4.4602352465062233E-3</v>
      </c>
    </row>
    <row r="10" spans="1:29" x14ac:dyDescent="0.3">
      <c r="J10">
        <v>0.6</v>
      </c>
      <c r="K10">
        <v>5.8</v>
      </c>
      <c r="L10">
        <v>2.4700000000000002</v>
      </c>
      <c r="M10">
        <v>114.32</v>
      </c>
      <c r="O10">
        <f t="shared" si="0"/>
        <v>0.28237040000000002</v>
      </c>
      <c r="P10">
        <f t="shared" si="5"/>
        <v>21.60601819454164</v>
      </c>
      <c r="Q10">
        <f t="shared" si="1"/>
        <v>1.1678999999999999E-3</v>
      </c>
      <c r="R10">
        <f t="shared" si="2"/>
        <v>8.9363717476779375E-2</v>
      </c>
      <c r="S10">
        <f t="shared" si="3"/>
        <v>4.1360567538240552E-3</v>
      </c>
    </row>
    <row r="11" spans="1:29" x14ac:dyDescent="0.3">
      <c r="T11" t="s">
        <v>24</v>
      </c>
      <c r="U11" t="s">
        <v>25</v>
      </c>
      <c r="V11" t="s">
        <v>26</v>
      </c>
      <c r="W11" t="s">
        <v>27</v>
      </c>
      <c r="X11" t="s">
        <v>33</v>
      </c>
      <c r="Z11" t="s">
        <v>34</v>
      </c>
    </row>
    <row r="12" spans="1:29" x14ac:dyDescent="0.3">
      <c r="T12">
        <v>0.1</v>
      </c>
      <c r="U12">
        <v>0.1</v>
      </c>
      <c r="V12">
        <v>0.01</v>
      </c>
      <c r="W12">
        <f>0.01/1000</f>
        <v>1.0000000000000001E-5</v>
      </c>
      <c r="X12">
        <v>2.82E-3</v>
      </c>
      <c r="Z12">
        <f>1/E17*X12+F17/E17/E17*0.91804</f>
        <v>3.4334006218561931E-4</v>
      </c>
    </row>
    <row r="16" spans="1:29" x14ac:dyDescent="0.3">
      <c r="E16" t="s">
        <v>18</v>
      </c>
      <c r="F16" t="s">
        <v>19</v>
      </c>
      <c r="G16" t="s">
        <v>9</v>
      </c>
      <c r="I16" t="s">
        <v>14</v>
      </c>
      <c r="J16" t="s">
        <v>9</v>
      </c>
      <c r="K16" t="s">
        <v>10</v>
      </c>
      <c r="L16" t="s">
        <v>11</v>
      </c>
      <c r="M16" t="s">
        <v>12</v>
      </c>
      <c r="O16" t="s">
        <v>13</v>
      </c>
      <c r="P16" t="s">
        <v>3</v>
      </c>
    </row>
    <row r="17" spans="5:16" x14ac:dyDescent="0.3">
      <c r="E17">
        <v>18.542539999999999</v>
      </c>
      <c r="F17">
        <v>7.1629999999999999E-2</v>
      </c>
      <c r="G17">
        <f>1/E17*F17</f>
        <v>3.8630090591688085E-3</v>
      </c>
      <c r="I17">
        <v>37</v>
      </c>
      <c r="J17">
        <v>0.01</v>
      </c>
      <c r="K17">
        <v>180</v>
      </c>
      <c r="L17">
        <v>0.39</v>
      </c>
      <c r="M17">
        <v>18.649999999999999</v>
      </c>
      <c r="O17">
        <f>L17*M17/1000</f>
        <v>7.2734999999999996E-3</v>
      </c>
      <c r="P17">
        <f>L17/M17*1000</f>
        <v>20.91152815013405</v>
      </c>
    </row>
    <row r="18" spans="5:16" x14ac:dyDescent="0.3">
      <c r="J18">
        <v>0.05</v>
      </c>
      <c r="K18">
        <v>69.5</v>
      </c>
      <c r="L18">
        <v>0.85</v>
      </c>
      <c r="M18">
        <v>39.799999999999997</v>
      </c>
      <c r="O18">
        <f t="shared" ref="O18:O27" si="7">L18*M18/1000</f>
        <v>3.3829999999999999E-2</v>
      </c>
      <c r="P18">
        <f t="shared" ref="P18:P26" si="8">L18/M18*1000</f>
        <v>21.356783919597991</v>
      </c>
    </row>
    <row r="19" spans="5:16" x14ac:dyDescent="0.3">
      <c r="J19">
        <v>0.1</v>
      </c>
      <c r="K19">
        <v>43.3</v>
      </c>
      <c r="L19">
        <v>1.17</v>
      </c>
      <c r="M19">
        <v>54.36</v>
      </c>
      <c r="O19">
        <f t="shared" si="7"/>
        <v>6.3601199999999997E-2</v>
      </c>
      <c r="P19">
        <f t="shared" si="8"/>
        <v>21.523178807947019</v>
      </c>
    </row>
    <row r="20" spans="5:16" x14ac:dyDescent="0.3">
      <c r="J20">
        <v>0.2</v>
      </c>
      <c r="K20">
        <v>24.7</v>
      </c>
      <c r="L20">
        <v>1.59</v>
      </c>
      <c r="M20">
        <v>73.180000000000007</v>
      </c>
      <c r="O20">
        <f t="shared" si="7"/>
        <v>0.11635620000000002</v>
      </c>
      <c r="P20">
        <f t="shared" si="8"/>
        <v>21.727247881934954</v>
      </c>
    </row>
    <row r="21" spans="5:16" x14ac:dyDescent="0.3">
      <c r="J21">
        <v>0.3</v>
      </c>
      <c r="K21">
        <v>16.5</v>
      </c>
      <c r="L21">
        <v>1.89</v>
      </c>
      <c r="M21">
        <v>86.13</v>
      </c>
      <c r="O21">
        <f t="shared" si="7"/>
        <v>0.16278569999999998</v>
      </c>
      <c r="P21">
        <f t="shared" si="8"/>
        <v>21.9435736677116</v>
      </c>
    </row>
    <row r="22" spans="5:16" x14ac:dyDescent="0.3">
      <c r="J22">
        <v>0.4</v>
      </c>
      <c r="K22">
        <v>11.6</v>
      </c>
      <c r="L22">
        <v>2.09</v>
      </c>
      <c r="M22">
        <v>98.61</v>
      </c>
      <c r="O22">
        <f t="shared" si="7"/>
        <v>0.2060949</v>
      </c>
      <c r="P22">
        <f t="shared" si="8"/>
        <v>21.194605009633911</v>
      </c>
    </row>
    <row r="23" spans="5:16" x14ac:dyDescent="0.3">
      <c r="J23">
        <v>0.45</v>
      </c>
      <c r="K23">
        <v>9.8000000000000007</v>
      </c>
      <c r="L23">
        <v>2.2400000000000002</v>
      </c>
      <c r="M23">
        <v>100.36</v>
      </c>
      <c r="O23">
        <f t="shared" si="7"/>
        <v>0.22480640000000002</v>
      </c>
      <c r="P23">
        <f t="shared" si="8"/>
        <v>22.319649262654448</v>
      </c>
    </row>
    <row r="24" spans="5:16" x14ac:dyDescent="0.3">
      <c r="J24">
        <v>0.5</v>
      </c>
      <c r="K24">
        <v>8.3000000000000007</v>
      </c>
      <c r="L24">
        <v>2.33</v>
      </c>
      <c r="M24">
        <v>104.15</v>
      </c>
      <c r="O24">
        <f t="shared" si="7"/>
        <v>0.24266950000000004</v>
      </c>
      <c r="P24">
        <f t="shared" si="8"/>
        <v>22.371579452712432</v>
      </c>
    </row>
    <row r="25" spans="5:16" x14ac:dyDescent="0.3">
      <c r="J25">
        <v>0.6</v>
      </c>
      <c r="K25">
        <v>5.8</v>
      </c>
      <c r="L25">
        <v>2.5</v>
      </c>
      <c r="M25">
        <v>111.05</v>
      </c>
      <c r="O25">
        <f t="shared" si="7"/>
        <v>0.27762500000000001</v>
      </c>
      <c r="P25">
        <f t="shared" si="8"/>
        <v>22.5123818099955</v>
      </c>
    </row>
    <row r="26" spans="5:16" x14ac:dyDescent="0.3">
      <c r="J26">
        <v>0.7</v>
      </c>
      <c r="K26">
        <v>3.9</v>
      </c>
      <c r="L26">
        <v>2.66</v>
      </c>
      <c r="M26">
        <v>116.9</v>
      </c>
      <c r="O26">
        <f t="shared" si="7"/>
        <v>0.31095400000000001</v>
      </c>
      <c r="P26">
        <f t="shared" si="8"/>
        <v>22.754491017964074</v>
      </c>
    </row>
    <row r="27" spans="5:16" x14ac:dyDescent="0.3">
      <c r="J27">
        <v>0.8</v>
      </c>
      <c r="K27">
        <v>2.4</v>
      </c>
      <c r="L27">
        <v>2.79</v>
      </c>
      <c r="M27">
        <v>141.30000000000001</v>
      </c>
      <c r="O27">
        <f t="shared" si="7"/>
        <v>0.39422700000000005</v>
      </c>
      <c r="P27">
        <f>L27/M27*1000</f>
        <v>19.745222929936304</v>
      </c>
    </row>
    <row r="32" spans="5:16" x14ac:dyDescent="0.3">
      <c r="I32" t="s">
        <v>15</v>
      </c>
      <c r="J32" t="s">
        <v>9</v>
      </c>
      <c r="K32" t="s">
        <v>10</v>
      </c>
      <c r="L32" t="s">
        <v>11</v>
      </c>
      <c r="M32" t="s">
        <v>12</v>
      </c>
      <c r="O32" t="s">
        <v>13</v>
      </c>
      <c r="P32" t="s">
        <v>3</v>
      </c>
    </row>
    <row r="33" spans="9:16" x14ac:dyDescent="0.3">
      <c r="I33">
        <v>52</v>
      </c>
      <c r="J33">
        <v>0.01</v>
      </c>
      <c r="K33">
        <v>180</v>
      </c>
      <c r="L33">
        <v>0.42</v>
      </c>
      <c r="M33">
        <v>18.559999999999999</v>
      </c>
      <c r="O33">
        <f>L33*M33/1000</f>
        <v>7.7951999999999995E-3</v>
      </c>
      <c r="P33">
        <f>L33/M33*1000</f>
        <v>22.629310344827587</v>
      </c>
    </row>
    <row r="34" spans="9:16" x14ac:dyDescent="0.3">
      <c r="J34">
        <v>0.05</v>
      </c>
      <c r="K34">
        <v>69.5</v>
      </c>
      <c r="L34">
        <v>0.88</v>
      </c>
      <c r="M34">
        <v>39.380000000000003</v>
      </c>
      <c r="O34">
        <f t="shared" ref="O34:O42" si="9">L34*M34/1000</f>
        <v>3.4654400000000002E-2</v>
      </c>
      <c r="P34">
        <f t="shared" ref="P34:P42" si="10">L34/M34*1000</f>
        <v>22.346368715083795</v>
      </c>
    </row>
    <row r="35" spans="9:16" x14ac:dyDescent="0.3">
      <c r="J35">
        <v>0.1</v>
      </c>
      <c r="K35">
        <v>43.3</v>
      </c>
      <c r="L35">
        <v>1.21</v>
      </c>
      <c r="M35">
        <v>53.57</v>
      </c>
      <c r="O35">
        <f t="shared" si="9"/>
        <v>6.4819699999999994E-2</v>
      </c>
      <c r="P35">
        <f t="shared" si="10"/>
        <v>22.587268993839835</v>
      </c>
    </row>
    <row r="36" spans="9:16" x14ac:dyDescent="0.3">
      <c r="J36">
        <v>0.2</v>
      </c>
      <c r="K36">
        <v>24.7</v>
      </c>
      <c r="L36">
        <v>1.63</v>
      </c>
      <c r="M36">
        <v>71.77</v>
      </c>
      <c r="O36">
        <f t="shared" si="9"/>
        <v>0.11698509999999999</v>
      </c>
      <c r="P36">
        <f t="shared" si="10"/>
        <v>22.711439320050161</v>
      </c>
    </row>
    <row r="37" spans="9:16" x14ac:dyDescent="0.3">
      <c r="J37">
        <v>0.3</v>
      </c>
      <c r="K37">
        <v>16.5</v>
      </c>
      <c r="L37">
        <v>1.94</v>
      </c>
      <c r="M37">
        <v>84.21</v>
      </c>
      <c r="O37">
        <f t="shared" si="9"/>
        <v>0.16336739999999997</v>
      </c>
      <c r="P37">
        <f t="shared" si="10"/>
        <v>23.037643985274912</v>
      </c>
    </row>
    <row r="38" spans="9:16" x14ac:dyDescent="0.3">
      <c r="J38">
        <v>0.4</v>
      </c>
      <c r="K38">
        <v>11.6</v>
      </c>
      <c r="L38">
        <v>2.1800000000000002</v>
      </c>
      <c r="M38">
        <v>93.79</v>
      </c>
      <c r="O38">
        <f t="shared" si="9"/>
        <v>0.20446220000000001</v>
      </c>
      <c r="P38">
        <f t="shared" si="10"/>
        <v>23.243416142445891</v>
      </c>
    </row>
    <row r="39" spans="9:16" x14ac:dyDescent="0.3">
      <c r="J39">
        <v>0.45</v>
      </c>
      <c r="K39">
        <v>9.8000000000000007</v>
      </c>
      <c r="L39">
        <v>2.2799999999999998</v>
      </c>
      <c r="M39">
        <v>97.83</v>
      </c>
      <c r="O39">
        <f t="shared" si="9"/>
        <v>0.22305239999999998</v>
      </c>
      <c r="P39">
        <f t="shared" si="10"/>
        <v>23.305734437289175</v>
      </c>
    </row>
    <row r="40" spans="9:16" x14ac:dyDescent="0.3">
      <c r="J40">
        <v>0.5</v>
      </c>
      <c r="K40">
        <v>8.3000000000000007</v>
      </c>
      <c r="L40">
        <v>2.37</v>
      </c>
      <c r="M40">
        <v>101.45</v>
      </c>
      <c r="O40">
        <f t="shared" si="9"/>
        <v>0.24043650000000003</v>
      </c>
      <c r="P40">
        <f t="shared" si="10"/>
        <v>23.361261705273535</v>
      </c>
    </row>
    <row r="41" spans="9:16" x14ac:dyDescent="0.3">
      <c r="J41">
        <v>0.6</v>
      </c>
      <c r="K41">
        <v>5.8</v>
      </c>
      <c r="L41">
        <v>2.54</v>
      </c>
      <c r="M41">
        <v>108.05</v>
      </c>
      <c r="O41">
        <f t="shared" si="9"/>
        <v>0.274447</v>
      </c>
      <c r="P41">
        <f t="shared" si="10"/>
        <v>23.507635354002776</v>
      </c>
    </row>
    <row r="42" spans="9:16" x14ac:dyDescent="0.3">
      <c r="J42">
        <v>0.7</v>
      </c>
      <c r="K42">
        <v>3.9</v>
      </c>
      <c r="L42">
        <v>2.69</v>
      </c>
      <c r="M42">
        <v>113.6</v>
      </c>
      <c r="O42">
        <f t="shared" si="9"/>
        <v>0.30558400000000002</v>
      </c>
      <c r="P42">
        <f t="shared" si="10"/>
        <v>23.679577464788732</v>
      </c>
    </row>
    <row r="47" spans="9:16" x14ac:dyDescent="0.3">
      <c r="I47" t="s">
        <v>16</v>
      </c>
      <c r="J47" t="s">
        <v>9</v>
      </c>
      <c r="K47" t="s">
        <v>10</v>
      </c>
      <c r="L47" t="s">
        <v>11</v>
      </c>
      <c r="M47" t="s">
        <v>12</v>
      </c>
      <c r="O47" t="s">
        <v>13</v>
      </c>
      <c r="P47" t="s">
        <v>3</v>
      </c>
    </row>
    <row r="48" spans="9:16" x14ac:dyDescent="0.3">
      <c r="I48">
        <v>67</v>
      </c>
      <c r="J48">
        <v>0.01</v>
      </c>
      <c r="K48">
        <v>180</v>
      </c>
      <c r="L48">
        <v>0.43</v>
      </c>
      <c r="M48">
        <v>18.46</v>
      </c>
      <c r="O48">
        <f>L48*M48/1000</f>
        <v>7.9378000000000001E-3</v>
      </c>
      <c r="P48">
        <f>L48/M48*1000</f>
        <v>23.293607800650054</v>
      </c>
    </row>
    <row r="49" spans="9:16" x14ac:dyDescent="0.3">
      <c r="J49">
        <v>0.05</v>
      </c>
      <c r="K49">
        <v>69.5</v>
      </c>
      <c r="L49">
        <v>0.91</v>
      </c>
      <c r="M49">
        <v>38.96</v>
      </c>
      <c r="O49">
        <f t="shared" ref="O49:O57" si="11">L49*M49/1000</f>
        <v>3.5453600000000002E-2</v>
      </c>
      <c r="P49">
        <f t="shared" ref="P49:P57" si="12">L49/M49*1000</f>
        <v>23.357289527720738</v>
      </c>
    </row>
    <row r="50" spans="9:16" x14ac:dyDescent="0.3">
      <c r="J50">
        <v>0.1</v>
      </c>
      <c r="K50">
        <v>43.3</v>
      </c>
      <c r="L50">
        <v>1.24</v>
      </c>
      <c r="M50">
        <v>52.79</v>
      </c>
      <c r="O50">
        <f t="shared" si="11"/>
        <v>6.5459599999999993E-2</v>
      </c>
      <c r="P50">
        <f t="shared" si="12"/>
        <v>23.489297215381701</v>
      </c>
    </row>
    <row r="51" spans="9:16" x14ac:dyDescent="0.3">
      <c r="J51">
        <v>0.2</v>
      </c>
      <c r="K51">
        <v>24.7</v>
      </c>
      <c r="L51">
        <v>1.68</v>
      </c>
      <c r="M51">
        <v>70.400000000000006</v>
      </c>
      <c r="O51">
        <f t="shared" si="11"/>
        <v>0.118272</v>
      </c>
      <c r="P51">
        <f t="shared" si="12"/>
        <v>23.86363636363636</v>
      </c>
    </row>
    <row r="52" spans="9:16" x14ac:dyDescent="0.3">
      <c r="J52">
        <v>0.3</v>
      </c>
      <c r="K52">
        <v>16.5</v>
      </c>
      <c r="L52">
        <v>1.98</v>
      </c>
      <c r="M52">
        <v>82.36</v>
      </c>
      <c r="O52">
        <f t="shared" si="11"/>
        <v>0.16307279999999999</v>
      </c>
      <c r="P52">
        <f t="shared" si="12"/>
        <v>24.040796503156873</v>
      </c>
    </row>
    <row r="53" spans="9:16" x14ac:dyDescent="0.3">
      <c r="J53">
        <v>0.4</v>
      </c>
      <c r="K53">
        <v>11.6</v>
      </c>
      <c r="L53">
        <v>2.2200000000000002</v>
      </c>
      <c r="M53">
        <v>91.52</v>
      </c>
      <c r="O53">
        <f t="shared" si="11"/>
        <v>0.20317440000000003</v>
      </c>
      <c r="P53">
        <f t="shared" si="12"/>
        <v>24.25699300699301</v>
      </c>
    </row>
    <row r="54" spans="9:16" x14ac:dyDescent="0.3">
      <c r="J54">
        <v>0.45</v>
      </c>
      <c r="K54">
        <v>9.8000000000000007</v>
      </c>
      <c r="L54">
        <v>2.3199999999999998</v>
      </c>
      <c r="M54">
        <v>95.39</v>
      </c>
      <c r="O54">
        <f t="shared" si="11"/>
        <v>0.2213048</v>
      </c>
      <c r="P54">
        <f t="shared" si="12"/>
        <v>24.321207673760352</v>
      </c>
    </row>
    <row r="55" spans="9:16" x14ac:dyDescent="0.3">
      <c r="J55">
        <v>0.5</v>
      </c>
      <c r="K55">
        <v>8.3000000000000007</v>
      </c>
      <c r="L55">
        <v>2.41</v>
      </c>
      <c r="M55">
        <v>98.85</v>
      </c>
      <c r="O55">
        <f t="shared" si="11"/>
        <v>0.23822850000000001</v>
      </c>
      <c r="P55">
        <f t="shared" si="12"/>
        <v>24.380374304501775</v>
      </c>
    </row>
    <row r="56" spans="9:16" x14ac:dyDescent="0.3">
      <c r="J56">
        <v>0.6</v>
      </c>
      <c r="K56">
        <v>5.8</v>
      </c>
      <c r="L56">
        <v>2.58</v>
      </c>
      <c r="M56">
        <v>105.13</v>
      </c>
      <c r="O56">
        <f t="shared" si="11"/>
        <v>0.27123539999999996</v>
      </c>
      <c r="P56">
        <f t="shared" si="12"/>
        <v>24.541044421192812</v>
      </c>
    </row>
    <row r="57" spans="9:16" x14ac:dyDescent="0.3">
      <c r="J57">
        <v>0.7</v>
      </c>
      <c r="K57">
        <v>3.9</v>
      </c>
      <c r="L57">
        <v>2.73</v>
      </c>
      <c r="M57">
        <v>110.43</v>
      </c>
      <c r="O57">
        <f t="shared" si="11"/>
        <v>0.30147390000000002</v>
      </c>
      <c r="P57">
        <f t="shared" si="12"/>
        <v>24.721543058951369</v>
      </c>
    </row>
    <row r="62" spans="9:16" x14ac:dyDescent="0.3">
      <c r="I62" t="s">
        <v>17</v>
      </c>
      <c r="J62" t="s">
        <v>9</v>
      </c>
      <c r="K62" t="s">
        <v>10</v>
      </c>
      <c r="L62" t="s">
        <v>11</v>
      </c>
      <c r="M62" t="s">
        <v>12</v>
      </c>
      <c r="O62" t="s">
        <v>13</v>
      </c>
      <c r="P62" t="s">
        <v>3</v>
      </c>
    </row>
    <row r="63" spans="9:16" x14ac:dyDescent="0.3">
      <c r="I63">
        <v>80</v>
      </c>
      <c r="J63">
        <v>0.01</v>
      </c>
      <c r="K63">
        <v>180</v>
      </c>
      <c r="L63">
        <v>0.45</v>
      </c>
      <c r="M63">
        <v>18.38</v>
      </c>
      <c r="O63">
        <f>L63*M63/1000</f>
        <v>8.2709999999999988E-3</v>
      </c>
      <c r="P63">
        <f>L63/M63*1000</f>
        <v>24.483133841131668</v>
      </c>
    </row>
    <row r="64" spans="9:16" x14ac:dyDescent="0.3">
      <c r="J64">
        <v>0.05</v>
      </c>
      <c r="K64">
        <v>69.5</v>
      </c>
      <c r="L64">
        <v>0.94</v>
      </c>
      <c r="M64">
        <v>38.6</v>
      </c>
      <c r="O64">
        <f t="shared" ref="O64:O72" si="13">L64*M64/1000</f>
        <v>3.6283999999999997E-2</v>
      </c>
      <c r="P64">
        <f t="shared" ref="P64:P72" si="14">L64/M64*1000</f>
        <v>24.352331606217614</v>
      </c>
    </row>
    <row r="65" spans="10:16" x14ac:dyDescent="0.3">
      <c r="J65">
        <v>0.1</v>
      </c>
      <c r="K65">
        <v>43.3</v>
      </c>
      <c r="L65">
        <v>1.28</v>
      </c>
      <c r="M65">
        <v>52.14</v>
      </c>
      <c r="O65">
        <f t="shared" si="13"/>
        <v>6.6739199999999999E-2</v>
      </c>
      <c r="P65">
        <f t="shared" si="14"/>
        <v>24.54929037207518</v>
      </c>
    </row>
    <row r="66" spans="10:16" x14ac:dyDescent="0.3">
      <c r="J66">
        <v>0.2</v>
      </c>
      <c r="K66">
        <v>24.7</v>
      </c>
      <c r="L66">
        <v>1.71</v>
      </c>
      <c r="M66">
        <v>69.27</v>
      </c>
      <c r="O66">
        <f t="shared" si="13"/>
        <v>0.11845169999999999</v>
      </c>
      <c r="P66">
        <f t="shared" si="14"/>
        <v>24.686011260285838</v>
      </c>
    </row>
    <row r="67" spans="10:16" x14ac:dyDescent="0.3">
      <c r="J67">
        <v>0.3</v>
      </c>
      <c r="K67">
        <v>16.5</v>
      </c>
      <c r="L67">
        <v>2.02</v>
      </c>
      <c r="M67">
        <v>80.81</v>
      </c>
      <c r="O67">
        <f t="shared" si="13"/>
        <v>0.1632362</v>
      </c>
      <c r="P67">
        <f t="shared" si="14"/>
        <v>24.996906323474814</v>
      </c>
    </row>
    <row r="68" spans="10:16" x14ac:dyDescent="0.3">
      <c r="J68">
        <v>0.4</v>
      </c>
      <c r="K68">
        <v>11.6</v>
      </c>
      <c r="L68">
        <v>2.25</v>
      </c>
      <c r="M68">
        <v>89.66</v>
      </c>
      <c r="O68">
        <f t="shared" si="13"/>
        <v>0.201735</v>
      </c>
      <c r="P68">
        <f t="shared" si="14"/>
        <v>25.094802587552977</v>
      </c>
    </row>
    <row r="69" spans="10:16" x14ac:dyDescent="0.3">
      <c r="J69">
        <v>0.45</v>
      </c>
      <c r="K69">
        <v>9.8000000000000007</v>
      </c>
      <c r="L69" s="1">
        <v>2.35</v>
      </c>
      <c r="M69">
        <v>93.36</v>
      </c>
      <c r="O69">
        <f t="shared" si="13"/>
        <v>0.21939600000000001</v>
      </c>
      <c r="P69">
        <f t="shared" si="14"/>
        <v>25.171379605826907</v>
      </c>
    </row>
    <row r="70" spans="10:16" x14ac:dyDescent="0.3">
      <c r="J70">
        <v>0.5</v>
      </c>
      <c r="K70">
        <v>8.3000000000000007</v>
      </c>
      <c r="L70">
        <v>2.44</v>
      </c>
      <c r="M70">
        <v>96.69</v>
      </c>
      <c r="O70">
        <f t="shared" si="13"/>
        <v>0.23592359999999998</v>
      </c>
      <c r="P70">
        <f t="shared" si="14"/>
        <v>25.235288033922846</v>
      </c>
    </row>
    <row r="71" spans="10:16" x14ac:dyDescent="0.3">
      <c r="J71">
        <v>0.6</v>
      </c>
      <c r="K71">
        <v>5.8</v>
      </c>
      <c r="L71">
        <v>2.61</v>
      </c>
      <c r="M71">
        <v>105.13</v>
      </c>
      <c r="O71">
        <f t="shared" si="13"/>
        <v>0.2743893</v>
      </c>
      <c r="P71">
        <f t="shared" si="14"/>
        <v>24.826405402834585</v>
      </c>
    </row>
    <row r="72" spans="10:16" x14ac:dyDescent="0.3">
      <c r="J72">
        <v>0.7</v>
      </c>
      <c r="K72">
        <v>3.9</v>
      </c>
      <c r="L72">
        <v>2.75</v>
      </c>
      <c r="M72">
        <v>107.79</v>
      </c>
      <c r="O72">
        <f t="shared" si="13"/>
        <v>0.29642250000000003</v>
      </c>
      <c r="P72">
        <f t="shared" si="14"/>
        <v>25.512570739400683</v>
      </c>
    </row>
    <row r="1048576" spans="25:25" x14ac:dyDescent="0.3">
      <c r="Y1048576" t="e">
        <f>Z1048576/U1048576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2023-03-21T15:16:51Z</dcterms:modified>
</cp:coreProperties>
</file>