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P10" i="1" l="1"/>
  <c r="O10" i="1"/>
  <c r="P9" i="1"/>
  <c r="O9" i="1"/>
  <c r="BF11" i="1"/>
  <c r="BF10" i="1"/>
  <c r="BF9" i="1"/>
  <c r="BF8" i="1"/>
  <c r="BF7" i="1"/>
  <c r="BF6" i="1"/>
  <c r="BF5" i="1"/>
  <c r="BF3" i="1"/>
  <c r="BF2" i="1"/>
  <c r="AZ11" i="1"/>
  <c r="AZ10" i="1"/>
  <c r="AZ9" i="1"/>
  <c r="AZ8" i="1"/>
  <c r="AZ7" i="1"/>
  <c r="AZ6" i="1"/>
  <c r="AZ5" i="1"/>
  <c r="AZ3" i="1"/>
  <c r="AZ2" i="1"/>
  <c r="AV14" i="1"/>
  <c r="AV11" i="1"/>
  <c r="AV8" i="1"/>
  <c r="AV7" i="1"/>
  <c r="AV6" i="1"/>
  <c r="AV5" i="1"/>
  <c r="AV4" i="1"/>
  <c r="AV3" i="1"/>
  <c r="AV2" i="1"/>
  <c r="AP14" i="1"/>
  <c r="AP8" i="1"/>
  <c r="AP7" i="1"/>
  <c r="AP6" i="1"/>
  <c r="AP5" i="1"/>
  <c r="AP4" i="1"/>
  <c r="AP3" i="1"/>
  <c r="AP2" i="1"/>
  <c r="AU2" i="1"/>
  <c r="AU3" i="1"/>
  <c r="AU4" i="1"/>
  <c r="AU5" i="1"/>
  <c r="AU6" i="1"/>
  <c r="AU7" i="1"/>
  <c r="AU8" i="1"/>
  <c r="AU11" i="1"/>
  <c r="AU14" i="1"/>
  <c r="AU10" i="1"/>
  <c r="AP11" i="1"/>
  <c r="AV17" i="1"/>
  <c r="AV16" i="1"/>
  <c r="AV15" i="1"/>
  <c r="AV13" i="1"/>
  <c r="AV12" i="1"/>
  <c r="AV10" i="1"/>
  <c r="AV9" i="1"/>
  <c r="AU17" i="1"/>
  <c r="AU16" i="1"/>
  <c r="AU15" i="1"/>
  <c r="AU13" i="1"/>
  <c r="AU12" i="1"/>
  <c r="AU9" i="1"/>
  <c r="BE2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O3" i="1" l="1"/>
  <c r="P3" i="1"/>
  <c r="P2" i="1"/>
  <c r="O2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J2" i="1"/>
  <c r="J3" i="1" l="1"/>
  <c r="J4" i="1"/>
  <c r="J5" i="1"/>
  <c r="J6" i="1"/>
  <c r="J7" i="1"/>
  <c r="J8" i="1"/>
  <c r="I3" i="1"/>
  <c r="I4" i="1"/>
  <c r="I5" i="1"/>
  <c r="I6" i="1"/>
  <c r="I7" i="1"/>
  <c r="I8" i="1"/>
  <c r="I2" i="1"/>
  <c r="H2" i="1"/>
  <c r="H8" i="1"/>
  <c r="H7" i="1"/>
  <c r="H6" i="1"/>
  <c r="H5" i="1"/>
  <c r="H4" i="1"/>
  <c r="H3" i="1"/>
  <c r="F8" i="1" l="1"/>
  <c r="G8" i="1" s="1"/>
  <c r="K8" i="1" s="1"/>
  <c r="L8" i="1" s="1"/>
  <c r="F7" i="1"/>
  <c r="G7" i="1" s="1"/>
  <c r="K7" i="1" s="1"/>
  <c r="L7" i="1" s="1"/>
  <c r="F6" i="1"/>
  <c r="G6" i="1" s="1"/>
  <c r="K6" i="1" s="1"/>
  <c r="L6" i="1" s="1"/>
  <c r="F5" i="1"/>
  <c r="G5" i="1" s="1"/>
  <c r="K5" i="1" s="1"/>
  <c r="L5" i="1" s="1"/>
  <c r="F4" i="1"/>
  <c r="G4" i="1" s="1"/>
  <c r="K4" i="1" s="1"/>
  <c r="L4" i="1" s="1"/>
  <c r="F3" i="1"/>
  <c r="G3" i="1" s="1"/>
  <c r="K3" i="1" s="1"/>
  <c r="L3" i="1" s="1"/>
  <c r="F2" i="1"/>
  <c r="G2" i="1" l="1"/>
  <c r="K2" i="1" s="1"/>
  <c r="L2" i="1" s="1"/>
  <c r="F10" i="1"/>
  <c r="F11" i="1" s="1"/>
  <c r="BA17" i="1"/>
  <c r="BF17" i="1" s="1"/>
  <c r="BA16" i="1"/>
  <c r="BF16" i="1" s="1"/>
  <c r="BA15" i="1"/>
  <c r="BF15" i="1" s="1"/>
  <c r="BA14" i="1"/>
  <c r="BF14" i="1" s="1"/>
  <c r="BA13" i="1"/>
  <c r="BF13" i="1" s="1"/>
  <c r="BA12" i="1"/>
  <c r="BF12" i="1" s="1"/>
  <c r="BA11" i="1"/>
  <c r="BA10" i="1"/>
  <c r="BA9" i="1"/>
  <c r="BA8" i="1"/>
  <c r="BA7" i="1"/>
  <c r="BA6" i="1"/>
  <c r="BA5" i="1"/>
  <c r="BA4" i="1"/>
  <c r="BF4" i="1" s="1"/>
  <c r="BA3" i="1"/>
  <c r="BA2" i="1"/>
  <c r="AQ13" i="1"/>
  <c r="AQ12" i="1"/>
  <c r="AQ15" i="1"/>
  <c r="AQ16" i="1"/>
  <c r="AQ17" i="1"/>
  <c r="AQ14" i="1"/>
  <c r="AQ11" i="1"/>
  <c r="AQ6" i="1"/>
  <c r="AQ2" i="1"/>
  <c r="AQ4" i="1"/>
  <c r="AQ8" i="1"/>
  <c r="AQ7" i="1"/>
  <c r="AQ5" i="1"/>
  <c r="AQ3" i="1"/>
  <c r="S4" i="1"/>
  <c r="S3" i="1"/>
  <c r="L10" i="1" l="1"/>
  <c r="L11" i="1" s="1"/>
</calcChain>
</file>

<file path=xl/sharedStrings.xml><?xml version="1.0" encoding="utf-8"?>
<sst xmlns="http://schemas.openxmlformats.org/spreadsheetml/2006/main" count="45" uniqueCount="31">
  <si>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</si>
  <si>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</si>
  <si>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</si>
  <si>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</si>
  <si>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</si>
  <si>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</si>
  <si>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</si>
  <si>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</si>
  <si>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</si>
  <si>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</si>
  <si>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</si>
  <si>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</si>
  <si>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</si>
  <si>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</si>
  <si>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</si>
  <si>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</si>
  <si>
    <t>L, muH</t>
  </si>
  <si>
    <t>rho, Om</t>
  </si>
  <si>
    <t>Z_res, Om</t>
  </si>
  <si>
    <t>Q</t>
  </si>
  <si>
    <t>Среднее значение</t>
  </si>
  <si>
    <t>Случайная погрешность</t>
  </si>
  <si>
    <t>R_sum, Ом</t>
  </si>
  <si>
    <t>R_sm, Ом</t>
  </si>
  <si>
    <t>R_L, Ом</t>
  </si>
  <si>
    <t>U отн</t>
  </si>
  <si>
    <t>f отн</t>
  </si>
  <si>
    <t>df</t>
  </si>
  <si>
    <t>psi отн</t>
  </si>
  <si>
    <t>1/Q</t>
  </si>
  <si>
    <t>0,6f_07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</si>
</sst>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abSelected="1" zoomScaleNormal="100" workbookViewId="0">
      <selection activeCell="L10" sqref="L10"/>
    </sheetView>
  </sheetViews>
  <sheetFormatPr defaultColWidth="8.77734375" defaultRowHeight="14.4" x14ac:dyDescent="0.3"/>
  <cols>
    <col min="1" max="1" width="20.6640625" customWidth="1"/>
    <col min="2" max="9" width="8.6640625" customWidth="1"/>
    <col min="10" max="10" width="9.6640625" customWidth="1"/>
    <col min="11" max="11" width="8.6640625" customWidth="1"/>
  </cols>
  <sheetData>
    <row r="1" spans="1:58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F1" t="s">
        <v>16</v>
      </c>
      <c r="G1" t="s">
        <v>17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O1" t="s">
        <v>27</v>
      </c>
      <c r="P1" t="s">
        <v>19</v>
      </c>
      <c r="R1" t="s">
        <v>11</v>
      </c>
      <c r="S1" t="s">
        <v>12</v>
      </c>
      <c r="U1" t="s">
        <v>3</v>
      </c>
      <c r="V1" t="s">
        <v>4</v>
      </c>
      <c r="X1">
        <v>2</v>
      </c>
      <c r="Y1" t="s">
        <v>7</v>
      </c>
      <c r="Z1" t="s">
        <v>8</v>
      </c>
      <c r="AA1" t="s">
        <v>25</v>
      </c>
      <c r="AB1" t="s">
        <v>26</v>
      </c>
      <c r="AF1" t="s">
        <v>7</v>
      </c>
      <c r="AG1" t="s">
        <v>8</v>
      </c>
      <c r="AH1" t="s">
        <v>25</v>
      </c>
      <c r="AI1" t="s">
        <v>26</v>
      </c>
      <c r="AP1">
        <v>2</v>
      </c>
      <c r="AQ1" t="s">
        <v>13</v>
      </c>
      <c r="AR1" t="s">
        <v>8</v>
      </c>
      <c r="AS1" t="s">
        <v>14</v>
      </c>
      <c r="AT1" t="s">
        <v>15</v>
      </c>
      <c r="AU1" t="s">
        <v>26</v>
      </c>
      <c r="AV1" t="s">
        <v>28</v>
      </c>
      <c r="AZ1">
        <v>3</v>
      </c>
      <c r="BA1" t="s">
        <v>13</v>
      </c>
      <c r="BB1" t="s">
        <v>8</v>
      </c>
      <c r="BC1" t="s">
        <v>14</v>
      </c>
      <c r="BD1" t="s">
        <v>15</v>
      </c>
      <c r="BE1" t="s">
        <v>26</v>
      </c>
      <c r="BF1" t="s">
        <v>28</v>
      </c>
    </row>
    <row r="2" spans="1:58" x14ac:dyDescent="0.3">
      <c r="A2">
        <v>1</v>
      </c>
      <c r="B2">
        <v>25.1</v>
      </c>
      <c r="C2">
        <v>32</v>
      </c>
      <c r="D2">
        <v>1.5</v>
      </c>
      <c r="E2">
        <v>0.3019</v>
      </c>
      <c r="F2">
        <f t="shared" ref="F2:F8" si="0">1/(2*3.14*C2*1000)^2/B2*1000000000*1000000</f>
        <v>986.5225899113592</v>
      </c>
      <c r="G2">
        <f t="shared" ref="G2:G8" si="1">SQRT(F2/1000000/B2*1000000000)</f>
        <v>198.25157966858677</v>
      </c>
      <c r="H2">
        <f t="shared" ref="H2:H8" si="2">D2/E2*$V$2</f>
        <v>5008.280887711162</v>
      </c>
      <c r="I2">
        <f>D2*$V$2/E2*2*PI()*C2*1000*B2/1000000000</f>
        <v>25.275062972357357</v>
      </c>
      <c r="J2">
        <f>E2/D2/$V$2/POWER((2*PI()*C2*1000*B2/1000000000),2)</f>
        <v>7.8397855935439287</v>
      </c>
      <c r="K2">
        <f>1/1000*G2</f>
        <v>0.19825157966858678</v>
      </c>
      <c r="L2">
        <f>J2-$U$2-K2</f>
        <v>4.1415340138753418</v>
      </c>
      <c r="N2">
        <v>2</v>
      </c>
      <c r="O2">
        <f>1.0148-0.9875</f>
        <v>2.729999999999988E-2</v>
      </c>
      <c r="P2">
        <f>1/O2</f>
        <v>36.630036630036791</v>
      </c>
      <c r="U2">
        <v>3.5</v>
      </c>
      <c r="V2">
        <v>1008</v>
      </c>
      <c r="Y2">
        <v>0.83</v>
      </c>
      <c r="Z2">
        <v>28.43</v>
      </c>
      <c r="AA2">
        <f>Y2/$D$3</f>
        <v>0.60144927536231885</v>
      </c>
      <c r="AB2">
        <f>Z2/$C$3</f>
        <v>1.022661870503597</v>
      </c>
      <c r="AF2">
        <v>0.6</v>
      </c>
      <c r="AG2">
        <v>22.57</v>
      </c>
      <c r="AH2">
        <f>AF2/$D$4</f>
        <v>0.60606060606060608</v>
      </c>
      <c r="AI2">
        <f>AG2/$C$4</f>
        <v>0.981304347826087</v>
      </c>
      <c r="AP2">
        <f t="shared" ref="AP2:AP8" si="3">AQ2-6.28</f>
        <v>-0.87222222222222179</v>
      </c>
      <c r="AQ2">
        <f t="shared" ref="AQ2:AQ17" si="4">AT2/AS2*3.14</f>
        <v>5.4077777777777785</v>
      </c>
      <c r="AR2">
        <v>26.15</v>
      </c>
      <c r="AS2">
        <v>18</v>
      </c>
      <c r="AT2">
        <v>31</v>
      </c>
      <c r="AU2">
        <f>AR2/$C$3</f>
        <v>0.94064748201438841</v>
      </c>
      <c r="AV2">
        <f>AP2/3.14</f>
        <v>-0.27777777777777762</v>
      </c>
      <c r="AZ2">
        <f t="shared" ref="AZ2:AZ3" si="5">BA2-6.28</f>
        <v>-1.1418181818181816</v>
      </c>
      <c r="BA2">
        <f>BD2/BC2*3.14</f>
        <v>5.1381818181818186</v>
      </c>
      <c r="BB2">
        <v>22.04</v>
      </c>
      <c r="BC2">
        <v>22</v>
      </c>
      <c r="BD2">
        <v>36</v>
      </c>
      <c r="BE2">
        <f>BB2/$C$4</f>
        <v>0.95826086956521739</v>
      </c>
      <c r="BF2">
        <f>AZ2/3.14</f>
        <v>-0.36363636363636354</v>
      </c>
    </row>
    <row r="3" spans="1:58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F3">
        <f t="shared" si="0"/>
        <v>988.21862997787377</v>
      </c>
      <c r="G3">
        <f t="shared" si="1"/>
        <v>172.52716129605713</v>
      </c>
      <c r="H3">
        <f t="shared" si="2"/>
        <v>4606.0927152317881</v>
      </c>
      <c r="I3">
        <f>D3*$V$2/E3*2*PI()*C3*1000*B3/1000000000</f>
        <v>26.711324510955876</v>
      </c>
      <c r="J3">
        <f t="shared" ref="J3:J8" si="6">E3/D3/$V$2/POWER((2*PI()*C3*1000*B3/1000000000),2)</f>
        <v>6.4556775276029539</v>
      </c>
      <c r="K3">
        <f t="shared" ref="K3:K8" si="7">1/1000*G3</f>
        <v>0.17252716129605714</v>
      </c>
      <c r="L3">
        <f>J3-$U$2-K3</f>
        <v>2.7831503663068968</v>
      </c>
      <c r="N3">
        <v>3</v>
      </c>
      <c r="O3">
        <f>1.0305-0.9875</f>
        <v>4.2999999999999927E-2</v>
      </c>
      <c r="P3">
        <f>1/O3</f>
        <v>23.25581395348841</v>
      </c>
      <c r="R3">
        <v>0.82799999999999996</v>
      </c>
      <c r="S3">
        <f>0.3*D3</f>
        <v>0.41399999999999998</v>
      </c>
      <c r="Y3">
        <v>0.9</v>
      </c>
      <c r="Z3">
        <v>28.32</v>
      </c>
      <c r="AA3">
        <f t="shared" ref="AA3:AA17" si="8">Y3/$D$3</f>
        <v>0.65217391304347838</v>
      </c>
      <c r="AB3">
        <f t="shared" ref="AB3:AB17" si="9">Z3/$C$3</f>
        <v>1.0187050359712231</v>
      </c>
      <c r="AF3">
        <v>0.67</v>
      </c>
      <c r="AG3">
        <v>22.68</v>
      </c>
      <c r="AH3">
        <f t="shared" ref="AH3:AH17" si="10">AF3/$D$4</f>
        <v>0.6767676767676768</v>
      </c>
      <c r="AI3">
        <f t="shared" ref="AI3:AI17" si="11">AG3/$C$4</f>
        <v>0.98608695652173917</v>
      </c>
      <c r="AP3">
        <f t="shared" si="3"/>
        <v>-1.0466666666666669</v>
      </c>
      <c r="AQ3">
        <f t="shared" si="4"/>
        <v>5.2333333333333334</v>
      </c>
      <c r="AR3">
        <v>26.33</v>
      </c>
      <c r="AS3">
        <v>18</v>
      </c>
      <c r="AT3">
        <v>30</v>
      </c>
      <c r="AU3">
        <f t="shared" ref="AU3:AU17" si="12">AR3/$C$3</f>
        <v>0.94712230215827331</v>
      </c>
      <c r="AV3">
        <f t="shared" ref="AV3:AV8" si="13">AP3/3.14</f>
        <v>-0.33333333333333337</v>
      </c>
      <c r="AZ3">
        <f t="shared" si="5"/>
        <v>-0.99909090909090903</v>
      </c>
      <c r="BA3">
        <f>BD3/BC3*3.14</f>
        <v>5.2809090909090912</v>
      </c>
      <c r="BB3">
        <v>22.48</v>
      </c>
      <c r="BC3">
        <v>22</v>
      </c>
      <c r="BD3">
        <v>37</v>
      </c>
      <c r="BE3">
        <f t="shared" ref="BE3:BE17" si="14">BB3/$C$4</f>
        <v>0.97739130434782606</v>
      </c>
      <c r="BF3">
        <f>AZ3/3.14</f>
        <v>-0.31818181818181818</v>
      </c>
    </row>
    <row r="4" spans="1:58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F4">
        <f t="shared" si="0"/>
        <v>1013.3603318294812</v>
      </c>
      <c r="G4">
        <f t="shared" si="1"/>
        <v>146.36976632945027</v>
      </c>
      <c r="H4">
        <f t="shared" si="2"/>
        <v>3303.2770605759683</v>
      </c>
      <c r="I4">
        <f t="shared" ref="I4:I8" si="15">D4*$V$2/E4*2*PI()*C4*1000*B4/1000000000</f>
        <v>22.579475348909817</v>
      </c>
      <c r="J4">
        <f t="shared" si="6"/>
        <v>6.4791391666609286</v>
      </c>
      <c r="K4">
        <f t="shared" si="7"/>
        <v>0.14636976632945028</v>
      </c>
      <c r="L4">
        <f t="shared" ref="L4:L8" si="16">J4-$U$2-K4</f>
        <v>2.8327694003314785</v>
      </c>
      <c r="R4">
        <v>0.59399999999999997</v>
      </c>
      <c r="S4">
        <f>0.3*D4</f>
        <v>0.29699999999999999</v>
      </c>
      <c r="Y4">
        <v>0.95</v>
      </c>
      <c r="Z4">
        <v>28.25</v>
      </c>
      <c r="AA4">
        <f t="shared" si="8"/>
        <v>0.68840579710144933</v>
      </c>
      <c r="AB4">
        <f t="shared" si="9"/>
        <v>1.0161870503597121</v>
      </c>
      <c r="AF4">
        <v>0.74</v>
      </c>
      <c r="AG4">
        <v>22.77</v>
      </c>
      <c r="AH4">
        <f t="shared" si="10"/>
        <v>0.74747474747474751</v>
      </c>
      <c r="AI4">
        <f t="shared" si="11"/>
        <v>0.99</v>
      </c>
      <c r="AP4">
        <f t="shared" si="3"/>
        <v>-1.0466666666666669</v>
      </c>
      <c r="AQ4">
        <f t="shared" si="4"/>
        <v>5.2333333333333334</v>
      </c>
      <c r="AR4">
        <v>26.42</v>
      </c>
      <c r="AS4">
        <v>18</v>
      </c>
      <c r="AT4">
        <v>30</v>
      </c>
      <c r="AU4">
        <f t="shared" si="12"/>
        <v>0.95035971223021587</v>
      </c>
      <c r="AV4">
        <f t="shared" si="13"/>
        <v>-0.33333333333333337</v>
      </c>
      <c r="BA4">
        <f>BD4/BC4*3.14</f>
        <v>0.14272727272727273</v>
      </c>
      <c r="BB4">
        <v>23.36</v>
      </c>
      <c r="BC4">
        <v>22</v>
      </c>
      <c r="BD4">
        <v>1</v>
      </c>
      <c r="BE4">
        <f t="shared" si="14"/>
        <v>1.0156521739130435</v>
      </c>
      <c r="BF4">
        <f t="shared" ref="BF4:BF17" si="17">BA4/3.14</f>
        <v>4.5454545454545456E-2</v>
      </c>
    </row>
    <row r="5" spans="1:58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F5">
        <f t="shared" si="0"/>
        <v>1001.682832607936</v>
      </c>
      <c r="G5">
        <f t="shared" si="1"/>
        <v>132.1019319643346</v>
      </c>
      <c r="H5">
        <f t="shared" si="2"/>
        <v>2836.1469712015892</v>
      </c>
      <c r="I5">
        <f t="shared" si="15"/>
        <v>21.480272573830504</v>
      </c>
      <c r="J5">
        <f t="shared" si="6"/>
        <v>6.1468010455085631</v>
      </c>
      <c r="K5">
        <f t="shared" si="7"/>
        <v>0.13210193196433459</v>
      </c>
      <c r="L5">
        <f t="shared" si="16"/>
        <v>2.5146991135442285</v>
      </c>
      <c r="V5" t="s">
        <v>9</v>
      </c>
      <c r="Y5">
        <v>1</v>
      </c>
      <c r="Z5">
        <v>28.18</v>
      </c>
      <c r="AA5">
        <f t="shared" si="8"/>
        <v>0.7246376811594204</v>
      </c>
      <c r="AB5">
        <f t="shared" si="9"/>
        <v>1.0136690647482014</v>
      </c>
      <c r="AF5">
        <v>0.77</v>
      </c>
      <c r="AG5">
        <v>22.81</v>
      </c>
      <c r="AH5">
        <f t="shared" si="10"/>
        <v>0.77777777777777779</v>
      </c>
      <c r="AI5">
        <f t="shared" si="11"/>
        <v>0.99173913043478257</v>
      </c>
      <c r="AP5">
        <f t="shared" si="3"/>
        <v>-0.87222222222222179</v>
      </c>
      <c r="AQ5">
        <f t="shared" si="4"/>
        <v>5.4077777777777785</v>
      </c>
      <c r="AR5">
        <v>27.1</v>
      </c>
      <c r="AS5">
        <v>18</v>
      </c>
      <c r="AT5">
        <v>31</v>
      </c>
      <c r="AU5">
        <f t="shared" si="12"/>
        <v>0.97482014388489213</v>
      </c>
      <c r="AV5">
        <f t="shared" si="13"/>
        <v>-0.27777777777777762</v>
      </c>
      <c r="AZ5">
        <f t="shared" ref="AZ5:AZ11" si="18">BA5-6.28</f>
        <v>-0.85636363636363644</v>
      </c>
      <c r="BA5">
        <f t="shared" ref="BA5:BA17" si="19">BD5/BC5*3.14</f>
        <v>5.4236363636363638</v>
      </c>
      <c r="BB5">
        <v>22.72</v>
      </c>
      <c r="BC5">
        <v>22</v>
      </c>
      <c r="BD5">
        <v>38</v>
      </c>
      <c r="BE5">
        <f t="shared" si="14"/>
        <v>0.98782608695652174</v>
      </c>
      <c r="BF5">
        <f t="shared" ref="BF5:BF11" si="20">AZ5/3.14</f>
        <v>-0.27272727272727276</v>
      </c>
    </row>
    <row r="6" spans="1:58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F6">
        <f t="shared" si="0"/>
        <v>998.09867679635829</v>
      </c>
      <c r="G6">
        <f t="shared" si="1"/>
        <v>121.60035799145392</v>
      </c>
      <c r="H6">
        <f t="shared" si="2"/>
        <v>2336.4238410596026</v>
      </c>
      <c r="I6">
        <f t="shared" si="15"/>
        <v>19.223700881856875</v>
      </c>
      <c r="J6">
        <f t="shared" si="6"/>
        <v>6.3223368142871044</v>
      </c>
      <c r="K6">
        <f t="shared" si="7"/>
        <v>0.12160035799145393</v>
      </c>
      <c r="L6">
        <f t="shared" si="16"/>
        <v>2.7007364562956506</v>
      </c>
      <c r="V6" t="s">
        <v>10</v>
      </c>
      <c r="Y6">
        <v>1.06</v>
      </c>
      <c r="Z6">
        <v>28.09</v>
      </c>
      <c r="AA6">
        <f t="shared" si="8"/>
        <v>0.76811594202898559</v>
      </c>
      <c r="AB6">
        <f t="shared" si="9"/>
        <v>1.0104316546762591</v>
      </c>
      <c r="AF6">
        <v>0.83</v>
      </c>
      <c r="AG6">
        <v>22.88</v>
      </c>
      <c r="AH6">
        <f t="shared" si="10"/>
        <v>0.83838383838383834</v>
      </c>
      <c r="AI6">
        <f t="shared" si="11"/>
        <v>0.99478260869565216</v>
      </c>
      <c r="AP6">
        <f t="shared" si="3"/>
        <v>-0.6977777777777785</v>
      </c>
      <c r="AQ6">
        <f t="shared" si="4"/>
        <v>5.5822222222222218</v>
      </c>
      <c r="AR6">
        <v>27.27</v>
      </c>
      <c r="AS6">
        <v>18</v>
      </c>
      <c r="AT6">
        <v>32</v>
      </c>
      <c r="AU6">
        <f t="shared" si="12"/>
        <v>0.98093525179856111</v>
      </c>
      <c r="AV6">
        <f t="shared" si="13"/>
        <v>-0.22222222222222243</v>
      </c>
      <c r="AZ6">
        <f t="shared" si="18"/>
        <v>-0.71363636363636385</v>
      </c>
      <c r="BA6">
        <f t="shared" si="19"/>
        <v>5.5663636363636364</v>
      </c>
      <c r="BB6">
        <v>22.84</v>
      </c>
      <c r="BC6">
        <v>22</v>
      </c>
      <c r="BD6">
        <v>39</v>
      </c>
      <c r="BE6">
        <f t="shared" si="14"/>
        <v>0.99304347826086958</v>
      </c>
      <c r="BF6">
        <f t="shared" si="20"/>
        <v>-0.22727272727272732</v>
      </c>
    </row>
    <row r="7" spans="1:58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F7">
        <f t="shared" si="0"/>
        <v>978.65286142847003</v>
      </c>
      <c r="G7">
        <f t="shared" si="1"/>
        <v>108.78313746494301</v>
      </c>
      <c r="H7">
        <f t="shared" si="2"/>
        <v>1969.2715231788079</v>
      </c>
      <c r="I7">
        <f t="shared" si="15"/>
        <v>18.111909733457082</v>
      </c>
      <c r="J7">
        <f t="shared" si="6"/>
        <v>6.00312118657612</v>
      </c>
      <c r="K7">
        <f t="shared" si="7"/>
        <v>0.10878313746494302</v>
      </c>
      <c r="L7">
        <f t="shared" si="16"/>
        <v>2.3943380491111772</v>
      </c>
      <c r="Y7">
        <v>1.08</v>
      </c>
      <c r="Z7">
        <v>28.05</v>
      </c>
      <c r="AA7">
        <f t="shared" si="8"/>
        <v>0.78260869565217406</v>
      </c>
      <c r="AB7">
        <f t="shared" si="9"/>
        <v>1.0089928057553956</v>
      </c>
      <c r="AF7">
        <v>0.85</v>
      </c>
      <c r="AG7">
        <v>22.91</v>
      </c>
      <c r="AH7">
        <f t="shared" si="10"/>
        <v>0.85858585858585856</v>
      </c>
      <c r="AI7">
        <f t="shared" si="11"/>
        <v>0.99608695652173918</v>
      </c>
      <c r="AP7">
        <f t="shared" si="3"/>
        <v>-0.34888888888888925</v>
      </c>
      <c r="AQ7">
        <f t="shared" si="4"/>
        <v>5.931111111111111</v>
      </c>
      <c r="AR7">
        <v>27.56</v>
      </c>
      <c r="AS7">
        <v>18</v>
      </c>
      <c r="AT7">
        <v>34</v>
      </c>
      <c r="AU7">
        <f t="shared" si="12"/>
        <v>0.99136690647482006</v>
      </c>
      <c r="AV7">
        <f t="shared" si="13"/>
        <v>-0.11111111111111122</v>
      </c>
      <c r="AZ7">
        <f t="shared" si="18"/>
        <v>-0.99909090909090903</v>
      </c>
      <c r="BA7">
        <f t="shared" si="19"/>
        <v>5.2809090909090912</v>
      </c>
      <c r="BB7">
        <v>22.13</v>
      </c>
      <c r="BC7">
        <v>22</v>
      </c>
      <c r="BD7">
        <v>37</v>
      </c>
      <c r="BE7">
        <f t="shared" si="14"/>
        <v>0.96217391304347821</v>
      </c>
      <c r="BF7">
        <f t="shared" si="20"/>
        <v>-0.31818181818181818</v>
      </c>
    </row>
    <row r="8" spans="1:58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F8">
        <f t="shared" si="0"/>
        <v>962.79816197040088</v>
      </c>
      <c r="G8">
        <f t="shared" si="1"/>
        <v>97.346596560503315</v>
      </c>
      <c r="H8">
        <f t="shared" si="2"/>
        <v>1602.649884067572</v>
      </c>
      <c r="I8">
        <f t="shared" si="15"/>
        <v>16.471688050861857</v>
      </c>
      <c r="J8">
        <f t="shared" si="6"/>
        <v>5.9069383589732398</v>
      </c>
      <c r="K8">
        <f t="shared" si="7"/>
        <v>9.7346596560503318E-2</v>
      </c>
      <c r="L8">
        <f t="shared" si="16"/>
        <v>2.3095917624127367</v>
      </c>
      <c r="O8" t="s">
        <v>29</v>
      </c>
      <c r="P8" t="s">
        <v>19</v>
      </c>
      <c r="Y8">
        <v>1.1000000000000001</v>
      </c>
      <c r="Z8">
        <v>28.03</v>
      </c>
      <c r="AA8">
        <f t="shared" si="8"/>
        <v>0.79710144927536242</v>
      </c>
      <c r="AB8">
        <f t="shared" si="9"/>
        <v>1.008273381294964</v>
      </c>
      <c r="AF8">
        <v>0.88</v>
      </c>
      <c r="AG8">
        <v>22.95</v>
      </c>
      <c r="AH8">
        <f t="shared" si="10"/>
        <v>0.88888888888888895</v>
      </c>
      <c r="AI8">
        <f t="shared" si="11"/>
        <v>0.99782608695652175</v>
      </c>
      <c r="AP8">
        <f t="shared" si="3"/>
        <v>-0.52333333333333343</v>
      </c>
      <c r="AQ8">
        <f t="shared" si="4"/>
        <v>5.7566666666666668</v>
      </c>
      <c r="AR8">
        <v>27.6</v>
      </c>
      <c r="AS8">
        <v>18</v>
      </c>
      <c r="AT8">
        <v>33</v>
      </c>
      <c r="AU8">
        <f t="shared" si="12"/>
        <v>0.9928057553956835</v>
      </c>
      <c r="AV8">
        <f t="shared" si="13"/>
        <v>-0.16666666666666669</v>
      </c>
      <c r="AZ8">
        <f t="shared" si="18"/>
        <v>-0.85636363636363644</v>
      </c>
      <c r="BA8">
        <f t="shared" si="19"/>
        <v>5.4236363636363638</v>
      </c>
      <c r="BB8">
        <v>22.56</v>
      </c>
      <c r="BC8">
        <v>22</v>
      </c>
      <c r="BD8">
        <v>38</v>
      </c>
      <c r="BE8">
        <f t="shared" si="14"/>
        <v>0.98086956521739121</v>
      </c>
      <c r="BF8">
        <f t="shared" si="20"/>
        <v>-0.27272727272727276</v>
      </c>
    </row>
    <row r="9" spans="1:58" x14ac:dyDescent="0.3">
      <c r="N9">
        <v>2</v>
      </c>
      <c r="O9">
        <f>1.02-0.98</f>
        <v>4.0000000000000036E-2</v>
      </c>
      <c r="P9">
        <f>1/O9</f>
        <v>24.999999999999979</v>
      </c>
      <c r="Y9">
        <v>1.1499999999999999</v>
      </c>
      <c r="Z9">
        <v>27.9</v>
      </c>
      <c r="AA9">
        <f t="shared" si="8"/>
        <v>0.83333333333333337</v>
      </c>
      <c r="AB9">
        <f t="shared" si="9"/>
        <v>1.0035971223021583</v>
      </c>
      <c r="AF9">
        <v>0.9</v>
      </c>
      <c r="AG9">
        <v>22.97</v>
      </c>
      <c r="AH9">
        <f t="shared" si="10"/>
        <v>0.90909090909090917</v>
      </c>
      <c r="AI9">
        <f t="shared" si="11"/>
        <v>0.99869565217391298</v>
      </c>
      <c r="AQ9">
        <v>0</v>
      </c>
      <c r="AR9">
        <v>27.79</v>
      </c>
      <c r="AS9">
        <v>18</v>
      </c>
      <c r="AT9">
        <v>36</v>
      </c>
      <c r="AU9">
        <f t="shared" si="12"/>
        <v>0.99964028776978409</v>
      </c>
      <c r="AV9">
        <f t="shared" ref="AV9:AV17" si="21">AQ9/3.14</f>
        <v>0</v>
      </c>
      <c r="AZ9">
        <f t="shared" si="18"/>
        <v>-0.85636363636363644</v>
      </c>
      <c r="BA9">
        <f t="shared" si="19"/>
        <v>5.4236363636363638</v>
      </c>
      <c r="BB9">
        <v>22.62</v>
      </c>
      <c r="BC9">
        <v>22</v>
      </c>
      <c r="BD9">
        <v>38</v>
      </c>
      <c r="BE9">
        <f t="shared" si="14"/>
        <v>0.98347826086956525</v>
      </c>
      <c r="BF9">
        <f t="shared" si="20"/>
        <v>-0.27272727272727276</v>
      </c>
    </row>
    <row r="10" spans="1:58" x14ac:dyDescent="0.3">
      <c r="A10" t="s">
        <v>20</v>
      </c>
      <c r="F10">
        <f>AVERAGE(F2:F8)</f>
        <v>989.90486921741126</v>
      </c>
      <c r="L10">
        <f>AVERAGE(L2:L8)</f>
        <v>2.8109741659825014</v>
      </c>
      <c r="N10">
        <v>3</v>
      </c>
      <c r="O10">
        <f>1.03-0.99</f>
        <v>4.0000000000000036E-2</v>
      </c>
      <c r="P10">
        <f>1/O10</f>
        <v>24.999999999999979</v>
      </c>
      <c r="Y10">
        <v>1.1399999999999999</v>
      </c>
      <c r="Z10">
        <v>27.8</v>
      </c>
      <c r="AA10">
        <f t="shared" si="8"/>
        <v>0.82608695652173914</v>
      </c>
      <c r="AB10">
        <f t="shared" si="9"/>
        <v>1</v>
      </c>
      <c r="AF10">
        <v>0.97</v>
      </c>
      <c r="AG10">
        <v>23.32</v>
      </c>
      <c r="AH10">
        <f t="shared" si="10"/>
        <v>0.97979797979797978</v>
      </c>
      <c r="AI10">
        <f t="shared" si="11"/>
        <v>1.0139130434782608</v>
      </c>
      <c r="AQ10">
        <v>0</v>
      </c>
      <c r="AR10">
        <v>27.89</v>
      </c>
      <c r="AS10">
        <v>18</v>
      </c>
      <c r="AT10">
        <v>36</v>
      </c>
      <c r="AU10">
        <f t="shared" si="12"/>
        <v>1.0032374100719423</v>
      </c>
      <c r="AV10">
        <f t="shared" si="21"/>
        <v>0</v>
      </c>
      <c r="AZ10">
        <f t="shared" si="18"/>
        <v>-0.42818181818181866</v>
      </c>
      <c r="BA10">
        <f t="shared" si="19"/>
        <v>5.8518181818181816</v>
      </c>
      <c r="BB10">
        <v>23.08</v>
      </c>
      <c r="BC10">
        <v>22</v>
      </c>
      <c r="BD10">
        <v>41</v>
      </c>
      <c r="BE10">
        <f t="shared" si="14"/>
        <v>1.0034782608695652</v>
      </c>
      <c r="BF10">
        <f t="shared" si="20"/>
        <v>-0.13636363636363652</v>
      </c>
    </row>
    <row r="11" spans="1:58" x14ac:dyDescent="0.3">
      <c r="A11" t="s">
        <v>21</v>
      </c>
      <c r="F11">
        <f>SQRT(SUM(POWER(F2-F10,2),POWER(F3-F10,2),POWER(F4-F10,2),POWER(F5-F10,2),POWER(F6-F10,2),POWER(F7-F10,2),POWER(F8-F10,2))/6)</f>
        <v>16.49081614995745</v>
      </c>
      <c r="L11">
        <f>SQRT(SUM(POWER(L2-L10,2),POWER(L3-L10,2),POWER(L4-L10,2),POWER(L5-L10,2),POWER(L6-L10,2),POWER(L7-L10,2),POWER(L8-L10,2))/6)</f>
        <v>0.61867330268333698</v>
      </c>
      <c r="Y11">
        <v>1.0900000000000001</v>
      </c>
      <c r="Z11">
        <v>27.68</v>
      </c>
      <c r="AA11">
        <f t="shared" si="8"/>
        <v>0.78985507246376818</v>
      </c>
      <c r="AB11">
        <f t="shared" si="9"/>
        <v>0.99568345323741003</v>
      </c>
      <c r="AF11">
        <v>0.86</v>
      </c>
      <c r="AG11">
        <v>23.48</v>
      </c>
      <c r="AH11">
        <f t="shared" si="10"/>
        <v>0.86868686868686873</v>
      </c>
      <c r="AI11">
        <f t="shared" si="11"/>
        <v>1.0208695652173914</v>
      </c>
      <c r="AP11">
        <f>AQ11-6.28</f>
        <v>0.17444444444444418</v>
      </c>
      <c r="AQ11">
        <f t="shared" si="4"/>
        <v>6.4544444444444444</v>
      </c>
      <c r="AR11">
        <v>27.92</v>
      </c>
      <c r="AS11">
        <v>18</v>
      </c>
      <c r="AT11">
        <v>37</v>
      </c>
      <c r="AU11">
        <f t="shared" si="12"/>
        <v>1.0043165467625899</v>
      </c>
      <c r="AV11">
        <f>AP11/3.14</f>
        <v>5.5555555555555469E-2</v>
      </c>
      <c r="AZ11">
        <f t="shared" si="18"/>
        <v>-0.28545454545454518</v>
      </c>
      <c r="BA11">
        <f t="shared" si="19"/>
        <v>5.9945454545454551</v>
      </c>
      <c r="BB11">
        <v>23.12</v>
      </c>
      <c r="BC11">
        <v>22</v>
      </c>
      <c r="BD11">
        <v>42</v>
      </c>
      <c r="BE11">
        <f t="shared" si="14"/>
        <v>1.0052173913043478</v>
      </c>
      <c r="BF11">
        <f t="shared" si="20"/>
        <v>-9.0909090909090814E-2</v>
      </c>
    </row>
    <row r="12" spans="1:58" x14ac:dyDescent="0.3">
      <c r="Y12">
        <v>1.02</v>
      </c>
      <c r="Z12">
        <v>27.5</v>
      </c>
      <c r="AA12">
        <f t="shared" si="8"/>
        <v>0.73913043478260876</v>
      </c>
      <c r="AB12">
        <f t="shared" si="9"/>
        <v>0.98920863309352514</v>
      </c>
      <c r="AF12">
        <v>0.82</v>
      </c>
      <c r="AG12">
        <v>23.54</v>
      </c>
      <c r="AH12">
        <f t="shared" si="10"/>
        <v>0.82828282828282829</v>
      </c>
      <c r="AI12">
        <f t="shared" si="11"/>
        <v>1.0234782608695652</v>
      </c>
      <c r="AQ12">
        <f t="shared" si="4"/>
        <v>0.52333333333333332</v>
      </c>
      <c r="AR12">
        <v>28.15</v>
      </c>
      <c r="AS12">
        <v>18</v>
      </c>
      <c r="AT12">
        <v>3</v>
      </c>
      <c r="AU12">
        <f t="shared" si="12"/>
        <v>1.0125899280575539</v>
      </c>
      <c r="AV12">
        <f t="shared" si="21"/>
        <v>0.16666666666666666</v>
      </c>
      <c r="BA12">
        <f t="shared" si="19"/>
        <v>0</v>
      </c>
      <c r="BB12">
        <v>23.22</v>
      </c>
      <c r="BC12">
        <v>22</v>
      </c>
      <c r="BD12">
        <v>0</v>
      </c>
      <c r="BE12">
        <f t="shared" si="14"/>
        <v>1.0095652173913043</v>
      </c>
      <c r="BF12">
        <f t="shared" si="17"/>
        <v>0</v>
      </c>
    </row>
    <row r="13" spans="1:58" x14ac:dyDescent="0.3">
      <c r="Y13">
        <v>0.97</v>
      </c>
      <c r="Z13">
        <v>27.45</v>
      </c>
      <c r="AA13">
        <f t="shared" si="8"/>
        <v>0.70289855072463769</v>
      </c>
      <c r="AB13">
        <f t="shared" si="9"/>
        <v>0.98741007194244601</v>
      </c>
      <c r="AF13">
        <v>0.81</v>
      </c>
      <c r="AG13">
        <v>23.56</v>
      </c>
      <c r="AH13">
        <f t="shared" si="10"/>
        <v>0.81818181818181823</v>
      </c>
      <c r="AI13">
        <f t="shared" si="11"/>
        <v>1.0243478260869565</v>
      </c>
      <c r="AQ13">
        <f t="shared" si="4"/>
        <v>0.69777777777777772</v>
      </c>
      <c r="AR13">
        <v>28.26</v>
      </c>
      <c r="AS13">
        <v>18</v>
      </c>
      <c r="AT13">
        <v>4</v>
      </c>
      <c r="AU13">
        <f t="shared" si="12"/>
        <v>1.016546762589928</v>
      </c>
      <c r="AV13">
        <f t="shared" si="21"/>
        <v>0.22222222222222218</v>
      </c>
      <c r="BA13">
        <f t="shared" si="19"/>
        <v>0.28545454545454546</v>
      </c>
      <c r="BB13">
        <v>23.47</v>
      </c>
      <c r="BC13">
        <v>22</v>
      </c>
      <c r="BD13">
        <v>2</v>
      </c>
      <c r="BE13">
        <f t="shared" si="14"/>
        <v>1.0204347826086957</v>
      </c>
      <c r="BF13">
        <f t="shared" si="17"/>
        <v>9.0909090909090912E-2</v>
      </c>
    </row>
    <row r="14" spans="1:58" x14ac:dyDescent="0.3">
      <c r="C14" t="s">
        <v>30</v>
      </c>
      <c r="Y14">
        <v>0.93</v>
      </c>
      <c r="Z14">
        <v>27.4</v>
      </c>
      <c r="AA14">
        <f t="shared" si="8"/>
        <v>0.67391304347826098</v>
      </c>
      <c r="AB14">
        <f t="shared" si="9"/>
        <v>0.98561151079136688</v>
      </c>
      <c r="AF14">
        <v>0.77</v>
      </c>
      <c r="AG14">
        <v>23.6</v>
      </c>
      <c r="AH14">
        <f t="shared" si="10"/>
        <v>0.77777777777777779</v>
      </c>
      <c r="AI14">
        <f t="shared" si="11"/>
        <v>1.0260869565217392</v>
      </c>
      <c r="AP14">
        <f>AQ14-6.28</f>
        <v>-0.17444444444444418</v>
      </c>
      <c r="AQ14">
        <f t="shared" si="4"/>
        <v>6.1055555555555561</v>
      </c>
      <c r="AR14">
        <v>28.4</v>
      </c>
      <c r="AS14">
        <v>18</v>
      </c>
      <c r="AT14">
        <v>35</v>
      </c>
      <c r="AU14">
        <f t="shared" si="12"/>
        <v>1.0215827338129495</v>
      </c>
      <c r="AV14">
        <f>AP14/3.14</f>
        <v>-5.5555555555555469E-2</v>
      </c>
      <c r="BA14">
        <f t="shared" si="19"/>
        <v>0.57090909090909092</v>
      </c>
      <c r="BB14">
        <v>23.53</v>
      </c>
      <c r="BC14">
        <v>22</v>
      </c>
      <c r="BD14">
        <v>4</v>
      </c>
      <c r="BE14">
        <f t="shared" si="14"/>
        <v>1.0230434782608697</v>
      </c>
      <c r="BF14">
        <f t="shared" si="17"/>
        <v>0.18181818181818182</v>
      </c>
    </row>
    <row r="15" spans="1:58" x14ac:dyDescent="0.3">
      <c r="C15">
        <f>0.6*C8</f>
        <v>9.66</v>
      </c>
      <c r="Y15">
        <v>0.9</v>
      </c>
      <c r="Z15">
        <v>27.36</v>
      </c>
      <c r="AA15">
        <f t="shared" si="8"/>
        <v>0.65217391304347838</v>
      </c>
      <c r="AB15">
        <f t="shared" si="9"/>
        <v>0.98417266187050356</v>
      </c>
      <c r="AF15">
        <v>0.66</v>
      </c>
      <c r="AG15">
        <v>23.76</v>
      </c>
      <c r="AH15">
        <f t="shared" si="10"/>
        <v>0.66666666666666674</v>
      </c>
      <c r="AI15">
        <f t="shared" si="11"/>
        <v>1.0330434782608697</v>
      </c>
      <c r="AQ15">
        <f t="shared" si="4"/>
        <v>1.0466666666666666</v>
      </c>
      <c r="AR15">
        <v>28.78</v>
      </c>
      <c r="AS15">
        <v>18</v>
      </c>
      <c r="AT15">
        <v>6</v>
      </c>
      <c r="AU15">
        <f t="shared" si="12"/>
        <v>1.0352517985611511</v>
      </c>
      <c r="AV15">
        <f t="shared" si="21"/>
        <v>0.33333333333333331</v>
      </c>
      <c r="BA15">
        <f t="shared" si="19"/>
        <v>0.85636363636363633</v>
      </c>
      <c r="BB15">
        <v>23.78</v>
      </c>
      <c r="BC15">
        <v>22</v>
      </c>
      <c r="BD15">
        <v>6</v>
      </c>
      <c r="BE15">
        <f t="shared" si="14"/>
        <v>1.0339130434782609</v>
      </c>
      <c r="BF15">
        <f t="shared" si="17"/>
        <v>0.27272727272727271</v>
      </c>
    </row>
    <row r="16" spans="1:58" x14ac:dyDescent="0.3">
      <c r="Y16">
        <v>0.85</v>
      </c>
      <c r="Z16">
        <v>27.29</v>
      </c>
      <c r="AA16">
        <f t="shared" si="8"/>
        <v>0.61594202898550732</v>
      </c>
      <c r="AB16">
        <f t="shared" si="9"/>
        <v>0.98165467625899272</v>
      </c>
      <c r="AF16">
        <v>0.65</v>
      </c>
      <c r="AG16">
        <v>23.79</v>
      </c>
      <c r="AH16">
        <f t="shared" si="10"/>
        <v>0.65656565656565657</v>
      </c>
      <c r="AI16">
        <f t="shared" si="11"/>
        <v>1.0343478260869565</v>
      </c>
      <c r="AQ16">
        <f t="shared" si="4"/>
        <v>1.2211111111111113</v>
      </c>
      <c r="AR16">
        <v>29.04</v>
      </c>
      <c r="AS16">
        <v>18</v>
      </c>
      <c r="AT16">
        <v>7</v>
      </c>
      <c r="AU16">
        <f t="shared" si="12"/>
        <v>1.0446043165467624</v>
      </c>
      <c r="AV16">
        <f t="shared" si="21"/>
        <v>0.3888888888888889</v>
      </c>
      <c r="BA16">
        <f t="shared" si="19"/>
        <v>0.71363636363636362</v>
      </c>
      <c r="BB16">
        <v>23.64</v>
      </c>
      <c r="BC16">
        <v>22</v>
      </c>
      <c r="BD16">
        <v>5</v>
      </c>
      <c r="BE16">
        <f t="shared" si="14"/>
        <v>1.0278260869565217</v>
      </c>
      <c r="BF16">
        <f t="shared" si="17"/>
        <v>0.22727272727272727</v>
      </c>
    </row>
    <row r="17" spans="25:58" x14ac:dyDescent="0.3">
      <c r="Y17">
        <v>0.82</v>
      </c>
      <c r="Z17">
        <v>27.26</v>
      </c>
      <c r="AA17">
        <f t="shared" si="8"/>
        <v>0.59420289855072461</v>
      </c>
      <c r="AB17">
        <f t="shared" si="9"/>
        <v>0.98057553956834531</v>
      </c>
      <c r="AF17">
        <v>0.61</v>
      </c>
      <c r="AG17">
        <v>23.84</v>
      </c>
      <c r="AH17">
        <f t="shared" si="10"/>
        <v>0.61616161616161613</v>
      </c>
      <c r="AI17">
        <f t="shared" si="11"/>
        <v>1.0365217391304349</v>
      </c>
      <c r="AQ17">
        <f t="shared" si="4"/>
        <v>1.0466666666666666</v>
      </c>
      <c r="AR17">
        <v>29.39</v>
      </c>
      <c r="AS17">
        <v>18</v>
      </c>
      <c r="AT17">
        <v>6</v>
      </c>
      <c r="AU17">
        <f t="shared" si="12"/>
        <v>1.0571942446043165</v>
      </c>
      <c r="AV17">
        <f t="shared" si="21"/>
        <v>0.33333333333333331</v>
      </c>
      <c r="BA17">
        <f t="shared" si="19"/>
        <v>0.99909090909090914</v>
      </c>
      <c r="BB17">
        <v>24.2</v>
      </c>
      <c r="BC17">
        <v>22</v>
      </c>
      <c r="BD17">
        <v>7</v>
      </c>
      <c r="BE17">
        <f t="shared" si="14"/>
        <v>1.0521739130434782</v>
      </c>
      <c r="BF17">
        <f t="shared" si="17"/>
        <v>0.31818181818181818</v>
      </c>
    </row>
  </sheetData>
  <sortState ref="AP2:AT17">
    <sortCondition ref="AR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2023-09-07T12:38:34Z</dcterms:modified>
</cp:coreProperties>
</file>