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epsilon" sheetId="2" r:id="rId2"/>
    <sheet name="Sheet3" sheetId="3" r:id="rId3"/>
  </sheets>
  <definedNames>
    <definedName name="A_f">Sheet1!$D$1</definedName>
    <definedName name="A_g">Sheet1!$D$5</definedName>
    <definedName name="A_r">Sheet1!$D$2</definedName>
    <definedName name="C_as">Sheet1!$D$8</definedName>
    <definedName name="epsilon">Sheet1!$D$7</definedName>
    <definedName name="hth">Sheet1!$D$4</definedName>
    <definedName name="R_rf">Sheet1!$D$9</definedName>
    <definedName name="wth">Sheet1!$D$3</definedName>
  </definedNames>
  <calcPr calcId="125725"/>
</workbook>
</file>

<file path=xl/calcChain.xml><?xml version="1.0" encoding="utf-8"?>
<calcChain xmlns="http://schemas.openxmlformats.org/spreadsheetml/2006/main">
  <c r="E25" i="2"/>
  <c r="E24"/>
  <c r="C25"/>
  <c r="C2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3"/>
  <c r="D8" i="1"/>
  <c r="D10" s="1"/>
  <c r="D7"/>
  <c r="D5"/>
  <c r="D9"/>
</calcChain>
</file>

<file path=xl/sharedStrings.xml><?xml version="1.0" encoding="utf-8"?>
<sst xmlns="http://schemas.openxmlformats.org/spreadsheetml/2006/main" count="24" uniqueCount="17">
  <si>
    <t>epsilon</t>
  </si>
  <si>
    <t>C_as</t>
  </si>
  <si>
    <t>A_f</t>
  </si>
  <si>
    <t>A_r</t>
  </si>
  <si>
    <t>R_rf</t>
  </si>
  <si>
    <t>A_g</t>
  </si>
  <si>
    <t>width</t>
  </si>
  <si>
    <t>height</t>
  </si>
  <si>
    <t>ft^2</t>
  </si>
  <si>
    <t>ft</t>
  </si>
  <si>
    <t>EPA_MN</t>
  </si>
  <si>
    <t>flat</t>
  </si>
  <si>
    <t>round</t>
  </si>
  <si>
    <t>fat2rnd*</t>
  </si>
  <si>
    <t>force coefficient</t>
  </si>
  <si>
    <t>MAX</t>
  </si>
  <si>
    <t>MIN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</si>
</sst>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1"/>
          <c:order val="0"/>
          <c:tx>
            <c:v>Round</c:v>
          </c:tx>
          <c:cat>
            <c:numRef>
              <c:f>epsilon!$B$3:$B$23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epsilon!$E$3:$E$23</c:f>
              <c:numCache>
                <c:formatCode>General</c:formatCode>
                <c:ptCount val="21"/>
                <c:pt idx="0">
                  <c:v>1.1991960466487122</c:v>
                </c:pt>
                <c:pt idx="1">
                  <c:v>1.1647177449876285</c:v>
                </c:pt>
                <c:pt idx="2">
                  <c:v>1.1364461241847799</c:v>
                </c:pt>
                <c:pt idx="3">
                  <c:v>1.1141309628796903</c:v>
                </c:pt>
                <c:pt idx="4">
                  <c:v>1.0975819654238703</c:v>
                </c:pt>
                <c:pt idx="5">
                  <c:v>1.086672622149977</c:v>
                </c:pt>
                <c:pt idx="6">
                  <c:v>1.0813453486752906</c:v>
                </c:pt>
                <c:pt idx="7">
                  <c:v>1.0816186666122618</c:v>
                </c:pt>
                <c:pt idx="8">
                  <c:v>1.0875979007988303</c:v>
                </c:pt>
                <c:pt idx="9">
                  <c:v>1.0994926011720885</c:v>
                </c:pt>
                <c:pt idx="10">
                  <c:v>1.1176489649645891</c:v>
                </c:pt>
                <c:pt idx="11">
                  <c:v>1.1426256453247523</c:v>
                </c:pt>
                <c:pt idx="12">
                  <c:v>1.1755200000000001</c:v>
                </c:pt>
                <c:pt idx="13">
                  <c:v>1.220076175</c:v>
                </c:pt>
                <c:pt idx="14">
                  <c:v>1.2786147999999999</c:v>
                </c:pt>
                <c:pt idx="15">
                  <c:v>1.352319375</c:v>
                </c:pt>
                <c:pt idx="16">
                  <c:v>1.4425312000000001</c:v>
                </c:pt>
                <c:pt idx="17">
                  <c:v>1.5507493750000001</c:v>
                </c:pt>
                <c:pt idx="18">
                  <c:v>1.6786308000000003</c:v>
                </c:pt>
                <c:pt idx="19">
                  <c:v>1.8279901749999998</c:v>
                </c:pt>
                <c:pt idx="20">
                  <c:v>2.0007999999999999</c:v>
                </c:pt>
              </c:numCache>
            </c:numRef>
          </c:val>
        </c:ser>
        <c:ser>
          <c:idx val="0"/>
          <c:order val="1"/>
          <c:tx>
            <c:v>Flat</c:v>
          </c:tx>
          <c:val>
            <c:numRef>
              <c:f>epsilon!$C$3:$C$23</c:f>
              <c:numCache>
                <c:formatCode>General</c:formatCode>
                <c:ptCount val="21"/>
                <c:pt idx="0">
                  <c:v>1.9986600777478536</c:v>
                </c:pt>
                <c:pt idx="1">
                  <c:v>1.9379662978163537</c:v>
                </c:pt>
                <c:pt idx="2">
                  <c:v>1.8815333181867218</c:v>
                </c:pt>
                <c:pt idx="3">
                  <c:v>1.8294432888008052</c:v>
                </c:pt>
                <c:pt idx="4">
                  <c:v>1.7817889049088804</c:v>
                </c:pt>
                <c:pt idx="5">
                  <c:v>1.7386761954399632</c:v>
                </c:pt>
                <c:pt idx="6">
                  <c:v>1.7002285356529727</c:v>
                </c:pt>
                <c:pt idx="7">
                  <c:v>1.6665927066444712</c:v>
                </c:pt>
                <c:pt idx="8">
                  <c:v>1.637948645781371</c:v>
                </c:pt>
                <c:pt idx="9">
                  <c:v>1.6145265802820681</c:v>
                </c:pt>
                <c:pt idx="10">
                  <c:v>1.5966413785208418</c:v>
                </c:pt>
                <c:pt idx="11">
                  <c:v>1.5847789810329436</c:v>
                </c:pt>
                <c:pt idx="12">
                  <c:v>1.58</c:v>
                </c:pt>
                <c:pt idx="13">
                  <c:v>1.5865750000000001</c:v>
                </c:pt>
                <c:pt idx="14">
                  <c:v>1.6063000000000001</c:v>
                </c:pt>
                <c:pt idx="15">
                  <c:v>1.639175</c:v>
                </c:pt>
                <c:pt idx="16">
                  <c:v>1.6852</c:v>
                </c:pt>
                <c:pt idx="17">
                  <c:v>1.744375</c:v>
                </c:pt>
                <c:pt idx="18">
                  <c:v>1.8167000000000002</c:v>
                </c:pt>
                <c:pt idx="19">
                  <c:v>1.9021749999999999</c:v>
                </c:pt>
                <c:pt idx="20">
                  <c:v>2.0007999999999999</c:v>
                </c:pt>
              </c:numCache>
            </c:numRef>
          </c:val>
        </c:ser>
        <c:marker val="1"/>
        <c:axId val="113654784"/>
        <c:axId val="113672960"/>
      </c:lineChart>
      <c:catAx>
        <c:axId val="113654784"/>
        <c:scaling>
          <c:orientation val="minMax"/>
        </c:scaling>
        <c:axPos val="b"/>
        <c:majorGridlines/>
        <c:numFmt formatCode="General" sourceLinked="1"/>
        <c:tickLblPos val="nextTo"/>
        <c:crossAx val="113672960"/>
        <c:crosses val="autoZero"/>
        <c:auto val="1"/>
        <c:lblAlgn val="ctr"/>
        <c:lblOffset val="100"/>
      </c:catAx>
      <c:valAx>
        <c:axId val="113672960"/>
        <c:scaling>
          <c:orientation val="minMax"/>
        </c:scaling>
        <c:axPos val="l"/>
        <c:majorGridlines/>
        <c:numFmt formatCode="General" sourceLinked="1"/>
        <c:tickLblPos val="nextTo"/>
        <c:crossAx val="113654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7</xdr:row>
      <xdr:rowOff>161925</xdr:rowOff>
    </xdr:from>
    <xdr:to>
      <xdr:col>14</xdr:col>
      <xdr:colOff>180975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E10"/>
  <sheetViews>
    <sheetView workbookViewId="0">
      <selection activeCell="D21" sqref="D21"/>
    </sheetView>
  </sheetViews>
  <sheetFormatPr defaultRowHeight="15"/>
  <sheetData>
    <row r="1" spans="3:5">
      <c r="C1" t="s">
        <v>2</v>
      </c>
      <c r="D1">
        <v>2</v>
      </c>
      <c r="E1" t="s">
        <v>8</v>
      </c>
    </row>
    <row r="2" spans="3:5">
      <c r="C2" t="s">
        <v>3</v>
      </c>
      <c r="D2">
        <v>2</v>
      </c>
      <c r="E2" t="s">
        <v>8</v>
      </c>
    </row>
    <row r="3" spans="3:5">
      <c r="C3" t="s">
        <v>6</v>
      </c>
      <c r="D3">
        <v>10</v>
      </c>
      <c r="E3" t="s">
        <v>9</v>
      </c>
    </row>
    <row r="4" spans="3:5">
      <c r="C4" t="s">
        <v>7</v>
      </c>
      <c r="D4">
        <v>3</v>
      </c>
      <c r="E4" t="s">
        <v>9</v>
      </c>
    </row>
    <row r="5" spans="3:5">
      <c r="C5" t="s">
        <v>5</v>
      </c>
      <c r="D5">
        <f>wth*hth</f>
        <v>30</v>
      </c>
      <c r="E5" t="s">
        <v>8</v>
      </c>
    </row>
    <row r="7" spans="3:5">
      <c r="C7" t="s">
        <v>0</v>
      </c>
      <c r="D7">
        <f>(A_f+A_r)/D5</f>
        <v>0.13333333333333333</v>
      </c>
    </row>
    <row r="8" spans="3:5">
      <c r="C8" t="s">
        <v>1</v>
      </c>
      <c r="D8">
        <f>IF(epsilon&lt;=0.6, 1.58 + 1.05* (0.6 - epsilon )^1.8, 1.58 + 2.63 * ( epsilon - 0.6)^2)</f>
        <v>1.8463186034749484</v>
      </c>
    </row>
    <row r="9" spans="3:5">
      <c r="C9" t="s">
        <v>4</v>
      </c>
      <c r="D9">
        <f>0.6 + 0.4*epsilon^2</f>
        <v>0.60711111111111105</v>
      </c>
    </row>
    <row r="10" spans="3:5">
      <c r="C10" t="s">
        <v>10</v>
      </c>
      <c r="D10">
        <f>C_as*(A_f+R_rf*A_r)</f>
        <v>5.9344782845914787</v>
      </c>
      <c r="E1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E25"/>
  <sheetViews>
    <sheetView tabSelected="1" topLeftCell="A10" workbookViewId="0">
      <selection activeCell="I31" sqref="I31"/>
    </sheetView>
  </sheetViews>
  <sheetFormatPr defaultRowHeight="15"/>
  <sheetData>
    <row r="1" spans="2:5">
      <c r="C1" s="1" t="s">
        <v>14</v>
      </c>
      <c r="D1" s="1"/>
      <c r="E1" s="1"/>
    </row>
    <row r="2" spans="2:5">
      <c r="B2" t="s">
        <v>0</v>
      </c>
      <c r="C2" t="s">
        <v>11</v>
      </c>
      <c r="D2" t="s">
        <v>13</v>
      </c>
      <c r="E2" t="s">
        <v>12</v>
      </c>
    </row>
    <row r="3" spans="2:5">
      <c r="B3">
        <v>0</v>
      </c>
      <c r="C3">
        <f>IF(B3&lt;=0.6, 1.58 + 1.05* (0.6 - B3 )^1.8, 1.58 + 2.63 * ( B3 - 0.6)^2)</f>
        <v>1.9986600777478536</v>
      </c>
      <c r="D3">
        <f>0.6+0.4*B3^2</f>
        <v>0.6</v>
      </c>
      <c r="E3">
        <f>C3*D3</f>
        <v>1.1991960466487122</v>
      </c>
    </row>
    <row r="4" spans="2:5">
      <c r="B4">
        <v>0.05</v>
      </c>
      <c r="C4">
        <f t="shared" ref="C4:C23" si="0">IF(B4&lt;=0.6, 1.58 + 1.05* (0.6 - B4 )^1.8, 1.58 + 2.63 * ( B4 - 0.6)^2)</f>
        <v>1.9379662978163537</v>
      </c>
      <c r="D4">
        <f t="shared" ref="D4:D23" si="1">0.6+0.4*B4^2</f>
        <v>0.60099999999999998</v>
      </c>
      <c r="E4">
        <f t="shared" ref="E4:E23" si="2">C4*D4</f>
        <v>1.1647177449876285</v>
      </c>
    </row>
    <row r="5" spans="2:5">
      <c r="B5">
        <v>0.1</v>
      </c>
      <c r="C5">
        <f t="shared" si="0"/>
        <v>1.8815333181867218</v>
      </c>
      <c r="D5">
        <f t="shared" si="1"/>
        <v>0.60399999999999998</v>
      </c>
      <c r="E5">
        <f t="shared" si="2"/>
        <v>1.1364461241847799</v>
      </c>
    </row>
    <row r="6" spans="2:5">
      <c r="B6">
        <v>0.15</v>
      </c>
      <c r="C6">
        <f t="shared" si="0"/>
        <v>1.8294432888008052</v>
      </c>
      <c r="D6">
        <f t="shared" si="1"/>
        <v>0.60899999999999999</v>
      </c>
      <c r="E6">
        <f t="shared" si="2"/>
        <v>1.1141309628796903</v>
      </c>
    </row>
    <row r="7" spans="2:5">
      <c r="B7">
        <v>0.2</v>
      </c>
      <c r="C7">
        <f t="shared" si="0"/>
        <v>1.7817889049088804</v>
      </c>
      <c r="D7">
        <f t="shared" si="1"/>
        <v>0.61599999999999999</v>
      </c>
      <c r="E7">
        <f t="shared" si="2"/>
        <v>1.0975819654238703</v>
      </c>
    </row>
    <row r="8" spans="2:5">
      <c r="B8">
        <v>0.25</v>
      </c>
      <c r="C8">
        <f t="shared" si="0"/>
        <v>1.7386761954399632</v>
      </c>
      <c r="D8">
        <f t="shared" si="1"/>
        <v>0.625</v>
      </c>
      <c r="E8">
        <f t="shared" si="2"/>
        <v>1.086672622149977</v>
      </c>
    </row>
    <row r="9" spans="2:5">
      <c r="B9">
        <v>0.3</v>
      </c>
      <c r="C9">
        <f t="shared" si="0"/>
        <v>1.7002285356529727</v>
      </c>
      <c r="D9">
        <f t="shared" si="1"/>
        <v>0.63600000000000001</v>
      </c>
      <c r="E9">
        <f t="shared" si="2"/>
        <v>1.0813453486752906</v>
      </c>
    </row>
    <row r="10" spans="2:5">
      <c r="B10">
        <v>0.35</v>
      </c>
      <c r="C10">
        <f t="shared" si="0"/>
        <v>1.6665927066444712</v>
      </c>
      <c r="D10">
        <f t="shared" si="1"/>
        <v>0.64900000000000002</v>
      </c>
      <c r="E10">
        <f t="shared" si="2"/>
        <v>1.0816186666122618</v>
      </c>
    </row>
    <row r="11" spans="2:5">
      <c r="B11">
        <v>0.4</v>
      </c>
      <c r="C11">
        <f t="shared" si="0"/>
        <v>1.637948645781371</v>
      </c>
      <c r="D11">
        <f t="shared" si="1"/>
        <v>0.66400000000000003</v>
      </c>
      <c r="E11">
        <f t="shared" si="2"/>
        <v>1.0875979007988303</v>
      </c>
    </row>
    <row r="12" spans="2:5">
      <c r="B12">
        <v>0.45</v>
      </c>
      <c r="C12">
        <f t="shared" si="0"/>
        <v>1.6145265802820681</v>
      </c>
      <c r="D12">
        <f t="shared" si="1"/>
        <v>0.68100000000000005</v>
      </c>
      <c r="E12">
        <f t="shared" si="2"/>
        <v>1.0994926011720885</v>
      </c>
    </row>
    <row r="13" spans="2:5">
      <c r="B13">
        <v>0.5</v>
      </c>
      <c r="C13">
        <f t="shared" si="0"/>
        <v>1.5966413785208418</v>
      </c>
      <c r="D13">
        <f t="shared" si="1"/>
        <v>0.7</v>
      </c>
      <c r="E13">
        <f t="shared" si="2"/>
        <v>1.1176489649645891</v>
      </c>
    </row>
    <row r="14" spans="2:5">
      <c r="B14">
        <v>0.55000000000000004</v>
      </c>
      <c r="C14">
        <f t="shared" si="0"/>
        <v>1.5847789810329436</v>
      </c>
      <c r="D14">
        <f t="shared" si="1"/>
        <v>0.72099999999999997</v>
      </c>
      <c r="E14">
        <f t="shared" si="2"/>
        <v>1.1426256453247523</v>
      </c>
    </row>
    <row r="15" spans="2:5">
      <c r="B15">
        <v>0.6</v>
      </c>
      <c r="C15">
        <f t="shared" si="0"/>
        <v>1.58</v>
      </c>
      <c r="D15">
        <f t="shared" si="1"/>
        <v>0.74399999999999999</v>
      </c>
      <c r="E15">
        <f t="shared" si="2"/>
        <v>1.1755200000000001</v>
      </c>
    </row>
    <row r="16" spans="2:5">
      <c r="B16">
        <v>0.65</v>
      </c>
      <c r="C16">
        <f t="shared" si="0"/>
        <v>1.5865750000000001</v>
      </c>
      <c r="D16">
        <f t="shared" si="1"/>
        <v>0.76900000000000002</v>
      </c>
      <c r="E16">
        <f t="shared" si="2"/>
        <v>1.220076175</v>
      </c>
    </row>
    <row r="17" spans="2:5">
      <c r="B17">
        <v>0.7</v>
      </c>
      <c r="C17">
        <f t="shared" si="0"/>
        <v>1.6063000000000001</v>
      </c>
      <c r="D17">
        <f t="shared" si="1"/>
        <v>0.79599999999999993</v>
      </c>
      <c r="E17">
        <f t="shared" si="2"/>
        <v>1.2786147999999999</v>
      </c>
    </row>
    <row r="18" spans="2:5">
      <c r="B18">
        <v>0.75</v>
      </c>
      <c r="C18">
        <f t="shared" si="0"/>
        <v>1.639175</v>
      </c>
      <c r="D18">
        <f t="shared" si="1"/>
        <v>0.82499999999999996</v>
      </c>
      <c r="E18">
        <f t="shared" si="2"/>
        <v>1.352319375</v>
      </c>
    </row>
    <row r="19" spans="2:5">
      <c r="B19">
        <v>0.8</v>
      </c>
      <c r="C19">
        <f t="shared" si="0"/>
        <v>1.6852</v>
      </c>
      <c r="D19">
        <f t="shared" si="1"/>
        <v>0.85600000000000009</v>
      </c>
      <c r="E19">
        <f t="shared" si="2"/>
        <v>1.4425312000000001</v>
      </c>
    </row>
    <row r="20" spans="2:5">
      <c r="B20">
        <v>0.85</v>
      </c>
      <c r="C20">
        <f t="shared" si="0"/>
        <v>1.744375</v>
      </c>
      <c r="D20">
        <f t="shared" si="1"/>
        <v>0.88900000000000001</v>
      </c>
      <c r="E20">
        <f t="shared" si="2"/>
        <v>1.5507493750000001</v>
      </c>
    </row>
    <row r="21" spans="2:5">
      <c r="B21">
        <v>0.9</v>
      </c>
      <c r="C21">
        <f t="shared" si="0"/>
        <v>1.8167000000000002</v>
      </c>
      <c r="D21">
        <f t="shared" si="1"/>
        <v>0.92400000000000004</v>
      </c>
      <c r="E21">
        <f t="shared" si="2"/>
        <v>1.6786308000000003</v>
      </c>
    </row>
    <row r="22" spans="2:5">
      <c r="B22">
        <v>0.95</v>
      </c>
      <c r="C22">
        <f t="shared" si="0"/>
        <v>1.9021749999999999</v>
      </c>
      <c r="D22">
        <f t="shared" si="1"/>
        <v>0.96099999999999997</v>
      </c>
      <c r="E22">
        <f t="shared" si="2"/>
        <v>1.8279901749999998</v>
      </c>
    </row>
    <row r="23" spans="2:5">
      <c r="B23">
        <v>1</v>
      </c>
      <c r="C23">
        <f t="shared" si="0"/>
        <v>2.0007999999999999</v>
      </c>
      <c r="D23">
        <f t="shared" si="1"/>
        <v>1</v>
      </c>
      <c r="E23">
        <f t="shared" si="2"/>
        <v>2.0007999999999999</v>
      </c>
    </row>
    <row r="24" spans="2:5">
      <c r="B24" s="3" t="s">
        <v>15</v>
      </c>
      <c r="C24" s="2">
        <f>MAX(C3:C23)</f>
        <v>2.0007999999999999</v>
      </c>
      <c r="D24" s="3" t="s">
        <v>15</v>
      </c>
      <c r="E24" s="2">
        <f>MAX(E3:E23)</f>
        <v>2.0007999999999999</v>
      </c>
    </row>
    <row r="25" spans="2:5">
      <c r="B25" s="3" t="s">
        <v>16</v>
      </c>
      <c r="C25" s="2">
        <f>MIN(C3:C23)</f>
        <v>1.58</v>
      </c>
      <c r="D25" s="3" t="s">
        <v>16</v>
      </c>
      <c r="E25" s="2">
        <f>MIN(E3:E23)</f>
        <v>1.0813453486752906</v>
      </c>
    </row>
  </sheetData>
  <mergeCells count="1">
    <mergeCell ref="C1:E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epsilon</vt:lpstr>
      <vt:lpstr>Sheet3</vt:lpstr>
      <vt:lpstr>A_f</vt:lpstr>
      <vt:lpstr>A_g</vt:lpstr>
      <vt:lpstr>A_r</vt:lpstr>
      <vt:lpstr>C_as</vt:lpstr>
      <vt:lpstr>epsilon</vt:lpstr>
      <vt:lpstr>hth</vt:lpstr>
      <vt:lpstr>R_rf</vt:lpstr>
      <vt:lpstr>wth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2017-09-03T03:48:04Z</dcterms:modified>
</cp:coreProperties>
</file>