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P\awr_parcer\data\new\"/>
    </mc:Choice>
  </mc:AlternateContent>
  <bookViews>
    <workbookView xWindow="0" yWindow="0" windowWidth="10320" windowHeight="4320" firstSheet="4" activeTab="10"/>
  </bookViews>
  <sheets>
    <sheet name="CIF" sheetId="1" r:id="rId1"/>
    <sheet name="DTS" sheetId="2" r:id="rId2"/>
    <sheet name="LAP" sheetId="3" r:id="rId3"/>
    <sheet name="SCAN" sheetId="4" r:id="rId4"/>
    <sheet name="HOMER" sheetId="5" r:id="rId5"/>
    <sheet name="node_balance" sheetId="6" r:id="rId6"/>
    <sheet name="SMS" sheetId="7" r:id="rId7"/>
    <sheet name="WS_count(1)" sheetId="8" r:id="rId8"/>
    <sheet name="WS_time(1)" sheetId="9" r:id="rId9"/>
    <sheet name="WS_count" sheetId="10" r:id="rId10"/>
    <sheet name="WS_time" sheetId="11" r:id="rId11"/>
    <sheet name="Справочник" sheetId="12" r:id="rId12"/>
    <sheet name="Лист2" sheetId="13" r:id="rId13"/>
  </sheets>
  <calcPr calcId="162913"/>
</workbook>
</file>

<file path=xl/calcChain.xml><?xml version="1.0" encoding="utf-8"?>
<calcChain xmlns="http://schemas.openxmlformats.org/spreadsheetml/2006/main">
  <c r="Z31" i="10" l="1"/>
  <c r="J31" i="10"/>
  <c r="AC31" i="10"/>
  <c r="AN31" i="10"/>
  <c r="F3" i="12"/>
  <c r="E3" i="12"/>
  <c r="D3" i="12"/>
  <c r="F2" i="12"/>
  <c r="E2" i="12"/>
  <c r="D2" i="12"/>
  <c r="AN30" i="10"/>
  <c r="AC30" i="10"/>
  <c r="Z30" i="10"/>
  <c r="J30" i="10"/>
  <c r="AN29" i="10"/>
  <c r="AC29" i="10"/>
  <c r="Z29" i="10"/>
  <c r="J29" i="10"/>
  <c r="AN28" i="10"/>
  <c r="AC28" i="10"/>
  <c r="Z28" i="10"/>
  <c r="J28" i="10"/>
  <c r="AN27" i="10"/>
  <c r="AC27" i="10"/>
  <c r="Z27" i="10"/>
  <c r="J27" i="10"/>
  <c r="AN26" i="10"/>
  <c r="AC26" i="10"/>
  <c r="Z26" i="10"/>
  <c r="J26" i="10"/>
  <c r="AN25" i="10"/>
  <c r="AC25" i="10"/>
  <c r="Z25" i="10"/>
  <c r="J25" i="10"/>
  <c r="AN24" i="10"/>
  <c r="AC24" i="10"/>
  <c r="Z24" i="10"/>
  <c r="J24" i="10"/>
  <c r="AN23" i="10"/>
  <c r="AC23" i="10"/>
  <c r="Z23" i="10"/>
  <c r="J23" i="10"/>
  <c r="AN22" i="10"/>
  <c r="AC22" i="10"/>
  <c r="Z22" i="10"/>
  <c r="J22" i="10"/>
  <c r="AN21" i="10"/>
  <c r="AC21" i="10"/>
  <c r="Z21" i="10"/>
  <c r="J21" i="10"/>
  <c r="AN20" i="10"/>
  <c r="AC20" i="10"/>
  <c r="Z20" i="10"/>
  <c r="J20" i="10"/>
  <c r="AN19" i="10"/>
  <c r="AC19" i="10"/>
  <c r="Z19" i="10"/>
  <c r="J19" i="10"/>
  <c r="AN18" i="10"/>
  <c r="AC18" i="10"/>
  <c r="Z18" i="10"/>
  <c r="J18" i="10"/>
  <c r="AN17" i="10"/>
  <c r="AC17" i="10"/>
  <c r="Z17" i="10"/>
  <c r="J17" i="10"/>
  <c r="AN16" i="10"/>
  <c r="AC16" i="10"/>
  <c r="Z16" i="10"/>
  <c r="J16" i="10"/>
  <c r="AN15" i="10"/>
  <c r="AC15" i="10"/>
  <c r="Z15" i="10"/>
  <c r="J15" i="10"/>
  <c r="AN14" i="10"/>
  <c r="AC14" i="10"/>
  <c r="Z14" i="10"/>
  <c r="J14" i="10"/>
  <c r="AN13" i="10"/>
  <c r="AC13" i="10"/>
  <c r="Z13" i="10"/>
  <c r="J13" i="10"/>
  <c r="AN12" i="10"/>
  <c r="AC12" i="10"/>
  <c r="Z12" i="10"/>
  <c r="J12" i="10"/>
  <c r="AN11" i="10"/>
  <c r="AC11" i="10"/>
  <c r="Z11" i="10"/>
  <c r="J11" i="10"/>
  <c r="AN10" i="10"/>
  <c r="AC10" i="10"/>
  <c r="Z10" i="10"/>
  <c r="J10" i="10"/>
  <c r="AN9" i="10"/>
  <c r="AC9" i="10"/>
  <c r="Z9" i="10"/>
  <c r="J9" i="10"/>
  <c r="AN8" i="10"/>
  <c r="AC8" i="10"/>
  <c r="Z8" i="10"/>
  <c r="J8" i="10"/>
  <c r="AN7" i="10"/>
  <c r="AC7" i="10"/>
  <c r="Z7" i="10"/>
  <c r="J7" i="10"/>
  <c r="AN6" i="10"/>
  <c r="AC6" i="10"/>
  <c r="Z6" i="10"/>
  <c r="J6" i="10"/>
  <c r="AN5" i="10"/>
  <c r="AC5" i="10"/>
  <c r="Z5" i="10"/>
  <c r="J5" i="10"/>
  <c r="AN4" i="10"/>
  <c r="AC4" i="10"/>
  <c r="Z4" i="10"/>
  <c r="J4" i="10"/>
  <c r="AN3" i="10"/>
  <c r="AC3" i="10"/>
  <c r="Z3" i="10"/>
  <c r="J3" i="10"/>
  <c r="AN2" i="10"/>
  <c r="AC2" i="10"/>
  <c r="Z2" i="10"/>
  <c r="J2" i="10"/>
  <c r="AN8" i="8"/>
  <c r="AC8" i="8"/>
  <c r="Z8" i="8"/>
  <c r="J8" i="8"/>
  <c r="AN7" i="8"/>
  <c r="AC7" i="8"/>
  <c r="Z7" i="8"/>
  <c r="J7" i="8"/>
  <c r="AN6" i="8"/>
  <c r="AC6" i="8"/>
  <c r="Z6" i="8"/>
  <c r="J6" i="8"/>
  <c r="AN5" i="8"/>
  <c r="AC5" i="8"/>
  <c r="Z5" i="8"/>
  <c r="J5" i="8"/>
  <c r="AN4" i="8"/>
  <c r="AC4" i="8"/>
  <c r="Z4" i="8"/>
  <c r="J4" i="8"/>
  <c r="AN3" i="8"/>
  <c r="AC3" i="8"/>
  <c r="Z3" i="8"/>
  <c r="J3" i="8"/>
  <c r="AN2" i="8"/>
  <c r="AC2" i="8"/>
  <c r="Z2" i="8"/>
  <c r="J2" i="8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W23" i="6"/>
  <c r="Z23" i="6" s="1"/>
  <c r="R23" i="6"/>
  <c r="U23" i="6" s="1"/>
  <c r="Q23" i="6"/>
  <c r="M23" i="6"/>
  <c r="P23" i="6" s="1"/>
  <c r="H23" i="6"/>
  <c r="K23" i="6" s="1"/>
  <c r="W22" i="6"/>
  <c r="Z22" i="6" s="1"/>
  <c r="V22" i="6"/>
  <c r="R22" i="6"/>
  <c r="U22" i="6" s="1"/>
  <c r="M22" i="6"/>
  <c r="P22" i="6" s="1"/>
  <c r="H22" i="6"/>
  <c r="K22" i="6" s="1"/>
  <c r="AA21" i="6"/>
  <c r="W21" i="6"/>
  <c r="Z21" i="6" s="1"/>
  <c r="R21" i="6"/>
  <c r="U21" i="6" s="1"/>
  <c r="M21" i="6"/>
  <c r="P21" i="6" s="1"/>
  <c r="L21" i="6"/>
  <c r="H21" i="6"/>
  <c r="K21" i="6" s="1"/>
  <c r="W20" i="6"/>
  <c r="Z20" i="6" s="1"/>
  <c r="R20" i="6"/>
  <c r="U20" i="6" s="1"/>
  <c r="Q20" i="6"/>
  <c r="M20" i="6"/>
  <c r="P20" i="6" s="1"/>
  <c r="H20" i="6"/>
  <c r="K20" i="6" s="1"/>
  <c r="W19" i="6"/>
  <c r="Z19" i="6" s="1"/>
  <c r="V19" i="6"/>
  <c r="R19" i="6"/>
  <c r="U19" i="6" s="1"/>
  <c r="M19" i="6"/>
  <c r="P19" i="6" s="1"/>
  <c r="H19" i="6"/>
  <c r="K19" i="6" s="1"/>
  <c r="AA18" i="6"/>
  <c r="W18" i="6"/>
  <c r="Z18" i="6" s="1"/>
  <c r="R18" i="6"/>
  <c r="U18" i="6" s="1"/>
  <c r="M18" i="6"/>
  <c r="P18" i="6" s="1"/>
  <c r="L18" i="6"/>
  <c r="H18" i="6"/>
  <c r="K18" i="6" s="1"/>
  <c r="W17" i="6"/>
  <c r="Z17" i="6" s="1"/>
  <c r="R17" i="6"/>
  <c r="U17" i="6" s="1"/>
  <c r="Q17" i="6"/>
  <c r="M17" i="6"/>
  <c r="P17" i="6" s="1"/>
  <c r="H17" i="6"/>
  <c r="K17" i="6" s="1"/>
  <c r="W16" i="6"/>
  <c r="Z16" i="6" s="1"/>
  <c r="V16" i="6"/>
  <c r="R16" i="6"/>
  <c r="U16" i="6" s="1"/>
  <c r="M16" i="6"/>
  <c r="P16" i="6" s="1"/>
  <c r="H16" i="6"/>
  <c r="K16" i="6" s="1"/>
  <c r="AA15" i="6"/>
  <c r="W15" i="6"/>
  <c r="Z15" i="6" s="1"/>
  <c r="R15" i="6"/>
  <c r="U15" i="6" s="1"/>
  <c r="M15" i="6"/>
  <c r="P15" i="6" s="1"/>
  <c r="L15" i="6"/>
  <c r="H15" i="6"/>
  <c r="K15" i="6" s="1"/>
  <c r="W14" i="6"/>
  <c r="Z14" i="6" s="1"/>
  <c r="R14" i="6"/>
  <c r="U14" i="6" s="1"/>
  <c r="Q14" i="6"/>
  <c r="M14" i="6"/>
  <c r="P14" i="6" s="1"/>
  <c r="H14" i="6"/>
  <c r="K14" i="6" s="1"/>
  <c r="W13" i="6"/>
  <c r="Z13" i="6" s="1"/>
  <c r="V13" i="6"/>
  <c r="R13" i="6"/>
  <c r="U13" i="6" s="1"/>
  <c r="M13" i="6"/>
  <c r="P13" i="6" s="1"/>
  <c r="H13" i="6"/>
  <c r="K13" i="6" s="1"/>
  <c r="AA12" i="6"/>
  <c r="W12" i="6"/>
  <c r="Z12" i="6" s="1"/>
  <c r="R12" i="6"/>
  <c r="U12" i="6" s="1"/>
  <c r="M12" i="6"/>
  <c r="P12" i="6" s="1"/>
  <c r="L12" i="6"/>
  <c r="H12" i="6"/>
  <c r="K12" i="6" s="1"/>
  <c r="W11" i="6"/>
  <c r="Z11" i="6" s="1"/>
  <c r="R11" i="6"/>
  <c r="U11" i="6" s="1"/>
  <c r="Q11" i="6"/>
  <c r="M11" i="6"/>
  <c r="P11" i="6" s="1"/>
  <c r="H11" i="6"/>
  <c r="K11" i="6" s="1"/>
  <c r="W10" i="6"/>
  <c r="Z10" i="6" s="1"/>
  <c r="V10" i="6"/>
  <c r="R10" i="6"/>
  <c r="U10" i="6" s="1"/>
  <c r="M10" i="6"/>
  <c r="P10" i="6" s="1"/>
  <c r="H10" i="6"/>
  <c r="K10" i="6" s="1"/>
  <c r="AA9" i="6"/>
  <c r="W9" i="6"/>
  <c r="Z9" i="6" s="1"/>
  <c r="R9" i="6"/>
  <c r="U9" i="6" s="1"/>
  <c r="M9" i="6"/>
  <c r="P9" i="6" s="1"/>
  <c r="L9" i="6"/>
  <c r="H9" i="6"/>
  <c r="K9" i="6" s="1"/>
  <c r="W8" i="6"/>
  <c r="Z8" i="6" s="1"/>
  <c r="R8" i="6"/>
  <c r="U8" i="6" s="1"/>
  <c r="Q8" i="6"/>
  <c r="M8" i="6"/>
  <c r="P8" i="6" s="1"/>
  <c r="H8" i="6"/>
  <c r="K8" i="6" s="1"/>
  <c r="W7" i="6"/>
  <c r="Z7" i="6" s="1"/>
  <c r="V7" i="6"/>
  <c r="R7" i="6"/>
  <c r="U7" i="6" s="1"/>
  <c r="M7" i="6"/>
  <c r="P7" i="6" s="1"/>
  <c r="H7" i="6"/>
  <c r="K7" i="6" s="1"/>
  <c r="AA6" i="6"/>
  <c r="W6" i="6"/>
  <c r="Z6" i="6" s="1"/>
  <c r="R6" i="6"/>
  <c r="U6" i="6" s="1"/>
  <c r="M6" i="6"/>
  <c r="P6" i="6" s="1"/>
  <c r="L6" i="6"/>
  <c r="H6" i="6"/>
  <c r="K6" i="6" s="1"/>
  <c r="W5" i="6"/>
  <c r="Z5" i="6" s="1"/>
  <c r="R5" i="6"/>
  <c r="U5" i="6" s="1"/>
  <c r="Q5" i="6"/>
  <c r="M5" i="6"/>
  <c r="P5" i="6" s="1"/>
  <c r="H5" i="6"/>
  <c r="K5" i="6" s="1"/>
  <c r="W4" i="6"/>
  <c r="Z4" i="6" s="1"/>
  <c r="V4" i="6"/>
  <c r="R4" i="6"/>
  <c r="U4" i="6" s="1"/>
  <c r="M4" i="6"/>
  <c r="P4" i="6" s="1"/>
  <c r="H4" i="6"/>
  <c r="K4" i="6" s="1"/>
  <c r="AA3" i="6"/>
  <c r="W3" i="6"/>
  <c r="Z3" i="6" s="1"/>
  <c r="R3" i="6"/>
  <c r="U3" i="6" s="1"/>
  <c r="M3" i="6"/>
  <c r="P3" i="6" s="1"/>
  <c r="L3" i="6"/>
  <c r="H3" i="6"/>
  <c r="K3" i="6" s="1"/>
  <c r="W2" i="6"/>
  <c r="Z2" i="6" s="1"/>
  <c r="R2" i="6"/>
  <c r="V2" i="6" s="1"/>
  <c r="M2" i="6"/>
  <c r="Q2" i="6" s="1"/>
  <c r="H2" i="6"/>
  <c r="L2" i="6" s="1"/>
  <c r="P2" i="6" l="1"/>
  <c r="U2" i="6"/>
  <c r="AA2" i="6"/>
  <c r="Q4" i="6"/>
  <c r="V6" i="6"/>
  <c r="AA8" i="6"/>
  <c r="AA11" i="6"/>
  <c r="L14" i="6"/>
  <c r="V15" i="6"/>
  <c r="L17" i="6"/>
  <c r="V18" i="6"/>
  <c r="L20" i="6"/>
  <c r="V21" i="6"/>
  <c r="AA23" i="6"/>
  <c r="K2" i="6"/>
  <c r="V3" i="6"/>
  <c r="L5" i="6"/>
  <c r="AA5" i="6"/>
  <c r="Q7" i="6"/>
  <c r="L8" i="6"/>
  <c r="V9" i="6"/>
  <c r="Q10" i="6"/>
  <c r="L11" i="6"/>
  <c r="V12" i="6"/>
  <c r="Q13" i="6"/>
  <c r="AA14" i="6"/>
  <c r="Q16" i="6"/>
  <c r="AA17" i="6"/>
  <c r="Q19" i="6"/>
  <c r="AA20" i="6"/>
  <c r="Q22" i="6"/>
  <c r="L23" i="6"/>
  <c r="Q3" i="6"/>
  <c r="L4" i="6"/>
  <c r="AA4" i="6"/>
  <c r="V5" i="6"/>
  <c r="Q6" i="6"/>
  <c r="L7" i="6"/>
  <c r="AA7" i="6"/>
  <c r="V8" i="6"/>
  <c r="Q9" i="6"/>
  <c r="L10" i="6"/>
  <c r="AA10" i="6"/>
  <c r="V11" i="6"/>
  <c r="Q12" i="6"/>
  <c r="L13" i="6"/>
  <c r="AA13" i="6"/>
  <c r="V14" i="6"/>
  <c r="Q15" i="6"/>
  <c r="L16" i="6"/>
  <c r="AA16" i="6"/>
  <c r="V17" i="6"/>
  <c r="Q18" i="6"/>
  <c r="L19" i="6"/>
  <c r="AA19" i="6"/>
  <c r="V20" i="6"/>
  <c r="Q21" i="6"/>
  <c r="L22" i="6"/>
  <c r="AA22" i="6"/>
  <c r="V23" i="6"/>
</calcChain>
</file>

<file path=xl/sharedStrings.xml><?xml version="1.0" encoding="utf-8"?>
<sst xmlns="http://schemas.openxmlformats.org/spreadsheetml/2006/main" count="1343" uniqueCount="210">
  <si>
    <t>Release</t>
  </si>
  <si>
    <t>Date</t>
  </si>
  <si>
    <t>Test Time</t>
  </si>
  <si>
    <t>AWR time</t>
  </si>
  <si>
    <t>AWR elapsed time</t>
  </si>
  <si>
    <t>Test number</t>
  </si>
  <si>
    <t>Standart</t>
  </si>
  <si>
    <t>Env</t>
  </si>
  <si>
    <t>DB Time</t>
  </si>
  <si>
    <t>CPU Time</t>
  </si>
  <si>
    <t>Elapsed Time</t>
  </si>
  <si>
    <t>IO Time</t>
  </si>
  <si>
    <t>Buffer Gets</t>
  </si>
  <si>
    <t>Physical Reads</t>
  </si>
  <si>
    <t>Captured SQL Executions</t>
  </si>
  <si>
    <t>Cluster Wait Time</t>
  </si>
  <si>
    <t>R21.11.2</t>
  </si>
  <si>
    <t>08.11.2021</t>
  </si>
  <si>
    <t>18:48-19:48</t>
  </si>
  <si>
    <t>18:50-19:50</t>
  </si>
  <si>
    <t>L1</t>
  </si>
  <si>
    <t>09.11.2021</t>
  </si>
  <si>
    <t>13:02-14:02</t>
  </si>
  <si>
    <t>13:00-14:00</t>
  </si>
  <si>
    <t>16:24-17:24</t>
  </si>
  <si>
    <t>16:30-17:30</t>
  </si>
  <si>
    <t>11.11.2021</t>
  </si>
  <si>
    <t>11:35-12:35</t>
  </si>
  <si>
    <t>11:40-12:40</t>
  </si>
  <si>
    <t>17:10-18:10</t>
  </si>
  <si>
    <t>12.11.2021</t>
  </si>
  <si>
    <t>13:22-14:22</t>
  </si>
  <si>
    <t>13:30-14:30</t>
  </si>
  <si>
    <t>15.11.2021</t>
  </si>
  <si>
    <t>16:45-17:45</t>
  </si>
  <si>
    <t>16:50-17:50</t>
  </si>
  <si>
    <t>17.11.2021</t>
  </si>
  <si>
    <t>10:10-11:10</t>
  </si>
  <si>
    <t>14:55-15:55</t>
  </si>
  <si>
    <t>15:00-16:00</t>
  </si>
  <si>
    <t>18.11.2021</t>
  </si>
  <si>
    <t>13:54-14:54</t>
  </si>
  <si>
    <t>14:00-15:00</t>
  </si>
  <si>
    <t>16:28-17:28</t>
  </si>
  <si>
    <t>19.11.2021</t>
  </si>
  <si>
    <t>08:50-09:50</t>
  </si>
  <si>
    <t>R21.10.2</t>
  </si>
  <si>
    <t>15:15-16:15</t>
  </si>
  <si>
    <t>14:20-15:20</t>
  </si>
  <si>
    <t>L2</t>
  </si>
  <si>
    <t>20.11.2021</t>
  </si>
  <si>
    <t>15:24-16:24</t>
  </si>
  <si>
    <t>15:30-16:30</t>
  </si>
  <si>
    <t>22.11.2021</t>
  </si>
  <si>
    <t>18:18-19:18</t>
  </si>
  <si>
    <t>18:20-19:20</t>
  </si>
  <si>
    <t>23.11.2021</t>
  </si>
  <si>
    <t>12:41-13:41</t>
  </si>
  <si>
    <t>12:50-13:50</t>
  </si>
  <si>
    <t>15:22-16:22</t>
  </si>
  <si>
    <t>15:20-16:20</t>
  </si>
  <si>
    <t>24.11.2021</t>
  </si>
  <si>
    <t>18:31-19:31</t>
  </si>
  <si>
    <t>18:30-19:30</t>
  </si>
  <si>
    <t>R21.12.1</t>
  </si>
  <si>
    <t>25.11.2021</t>
  </si>
  <si>
    <t>16:13-17:13</t>
  </si>
  <si>
    <t>16:10-17:10</t>
  </si>
  <si>
    <t>18:58-19:58</t>
  </si>
  <si>
    <t>19:00-20:00</t>
  </si>
  <si>
    <t>26.11.2021</t>
  </si>
  <si>
    <t>13:15-14:15</t>
  </si>
  <si>
    <t>13:10-14:10</t>
  </si>
  <si>
    <t>29.11.2021</t>
  </si>
  <si>
    <t>13:31-14:31</t>
  </si>
  <si>
    <t>16:30-17:31</t>
  </si>
  <si>
    <t>18:20-19:21</t>
  </si>
  <si>
    <t>Test time</t>
  </si>
  <si>
    <t>CIF DBTime (sum)</t>
  </si>
  <si>
    <t>CIF DBTime node1 (min)</t>
  </si>
  <si>
    <t>CIF DBTime node2 (min)</t>
  </si>
  <si>
    <t>CIF DBTime node1 (%)</t>
  </si>
  <si>
    <t>CIF DBTime node2 (%)</t>
  </si>
  <si>
    <t>CIF Avg Active Sessions (sum)</t>
  </si>
  <si>
    <t>CIF Avg Active Sessions node1</t>
  </si>
  <si>
    <t>CIF Avg Active Sessions node2</t>
  </si>
  <si>
    <t>CIF Avg Active Sessions node1 (%)</t>
  </si>
  <si>
    <t>CIF Avg Active Sessions node2 (%)</t>
  </si>
  <si>
    <t>LAP DBTime (sum)</t>
  </si>
  <si>
    <t>LAP DBTime node1 (min)</t>
  </si>
  <si>
    <t>LAP DBTime node2 (min)</t>
  </si>
  <si>
    <t>LAP DBTime node1 (%)</t>
  </si>
  <si>
    <t>LAP DBTime node2 (%)</t>
  </si>
  <si>
    <t>LAP Avg Active Sessions (sum)</t>
  </si>
  <si>
    <t>LAP Avg Active Sessions node1</t>
  </si>
  <si>
    <t>LAP Avg Active Sessions node2</t>
  </si>
  <si>
    <t>LAP Avg Active Sessions node1 (%)</t>
  </si>
  <si>
    <t>LAP Avg Active Sessions node2 (%)</t>
  </si>
  <si>
    <t>CREDIT_CARD_RELEASE_IS_APPROVED</t>
  </si>
  <si>
    <t>CREDIT_IS_APPROVED</t>
  </si>
  <si>
    <t>CREDIT_IS_ISSUED</t>
  </si>
  <si>
    <t>CREDIT_IS_ISSUED_ON_OTHER_BANK_ACCOUNT</t>
  </si>
  <si>
    <t>EHUB_KARTA_POPOLNENIE</t>
  </si>
  <si>
    <t>EHUB_KARTA_POPOLNENIE_OF</t>
  </si>
  <si>
    <t>EHUB_KARTA_POPOLNENIE_OFF_PUSH</t>
  </si>
  <si>
    <t>EHUB_KARTA_POPOLNENIE_PUSH</t>
  </si>
  <si>
    <t>EHUB_KNPK_POPOLNENIE</t>
  </si>
  <si>
    <t>EHUB_KNPK_POPOLNENIE_OF</t>
  </si>
  <si>
    <t>EHUB_KNPK_POPOLNENIE_OF_PUSH</t>
  </si>
  <si>
    <t>EHUB_KNPK_POPOLNENIE_PUSH</t>
  </si>
  <si>
    <t>HOMER_CREDITCARD_REJECT</t>
  </si>
  <si>
    <t>PK_NK_APPR</t>
  </si>
  <si>
    <t>PK_NK_PRE_APPR</t>
  </si>
  <si>
    <t>PK_NK_WLCM</t>
  </si>
  <si>
    <t>RK_APPR</t>
  </si>
  <si>
    <t>RK_WLCM</t>
  </si>
  <si>
    <t>Итого</t>
  </si>
  <si>
    <t>ClientWSEndpoint#getClientInfoByCUIDRequest</t>
  </si>
  <si>
    <t>ClientWSEndpoint#getClientInfoByPassportRequest</t>
  </si>
  <si>
    <t>ClientWSEndpoint#getFlagsRequest</t>
  </si>
  <si>
    <t>ClientWSEndpoint#searchClientRequest</t>
  </si>
  <si>
    <t>ClientWSEndpoint#searchClientsRequest</t>
  </si>
  <si>
    <t>CustomerUpdWSEndpoint#notifyCustomerUpdRequest</t>
  </si>
  <si>
    <t>CustomerUpdateWSEndpoint#confirmCustomerUpdateRequest</t>
  </si>
  <si>
    <t>CustomerWSEndpoint#getCustomerAllMobileContactsRequest</t>
  </si>
  <si>
    <t>CustomerWSEndpoint#getCustomerContactsRequest</t>
  </si>
  <si>
    <t>CustomerWSEndpoint#getCustomerDataRequest</t>
  </si>
  <si>
    <t>CustomerWSEndpoint#getCustomerMobileContactsRequest</t>
  </si>
  <si>
    <t>CustomerWSEndpoint#getCustomerQuickRequest</t>
  </si>
  <si>
    <t>CustomerWSEndpoint#getCustomerRequest</t>
  </si>
  <si>
    <t>CustomerWSEndpoint#getCustomerShortRequest</t>
  </si>
  <si>
    <t>CustomerWSEndpoint#identifyCustomerShortRequest</t>
  </si>
  <si>
    <t>CustomerWSEndpoint#setCustomerDataQuick2Request</t>
  </si>
  <si>
    <t>CustomerWSEndpoint#setCustomerDataQuickRequest</t>
  </si>
  <si>
    <t>CustomerWSEndpoint#setCustomerDataRequest</t>
  </si>
  <si>
    <t>CustomerWSEndpoint#setCustomerDataShortRequest</t>
  </si>
  <si>
    <t>CustomerWSEndpoint#setDocumentsRequest</t>
  </si>
  <si>
    <t>EventWSEndpoint#createEventRequest</t>
  </si>
  <si>
    <t>EventWSEndpoint#searchEventsRequest</t>
  </si>
  <si>
    <t>ScanServerStorageWSEndpoint#createPageRequest</t>
  </si>
  <si>
    <t>ScanServerStorageWSEndpoint#findAllDocumentsByObjectNoRequest</t>
  </si>
  <si>
    <t>ScanServerStorageWSEndpoint#findAllDocumentsRequest</t>
  </si>
  <si>
    <t>ScanServerStorageWSEndpoint#findDocumentByObjectNoRequest</t>
  </si>
  <si>
    <t>ScanServerStorageWSEndpoint#findOrCreateDocumentByObjectNoRequest</t>
  </si>
  <si>
    <t>ScanServerStorageWSEndpoint#findOrUploadImageByPageIdRequest</t>
  </si>
  <si>
    <t>ScanServerStorageWSEndpoint#getAllDocTypeRequest</t>
  </si>
  <si>
    <t>ScanServerStorageWSEndpoint#getDocumentRequest</t>
  </si>
  <si>
    <t>ScanServerStorageWSEndpoint#setStorageDurationRequest</t>
  </si>
  <si>
    <t>ScanServerStorageWSEndpoint#updateObjectNoRequest</t>
  </si>
  <si>
    <t>R21.12.1F</t>
  </si>
  <si>
    <t>30.11.2021</t>
  </si>
  <si>
    <t>01.12.2021</t>
  </si>
  <si>
    <t>R21.12.1F+</t>
  </si>
  <si>
    <t>02.12.2021</t>
  </si>
  <si>
    <t>Итого_Client</t>
  </si>
  <si>
    <t>Итого_Customer</t>
  </si>
  <si>
    <t>Итого_Event</t>
  </si>
  <si>
    <t>Итого_Scan</t>
  </si>
  <si>
    <t>03.12.2021</t>
  </si>
  <si>
    <t>04.12.2021</t>
  </si>
  <si>
    <t>R21.12.1э</t>
  </si>
  <si>
    <t>06.12.2021</t>
  </si>
  <si>
    <t>07.12.2021</t>
  </si>
  <si>
    <t>Patch 21.12.1F</t>
  </si>
  <si>
    <t>08.12.2021</t>
  </si>
  <si>
    <t>09.12.2021</t>
  </si>
  <si>
    <t>10.12.2021</t>
  </si>
  <si>
    <t>Patch 21.12.1э</t>
  </si>
  <si>
    <t>13.12.2021</t>
  </si>
  <si>
    <t>14.12.2021</t>
  </si>
  <si>
    <t>Patch 21.12.1э+</t>
  </si>
  <si>
    <t>15.12.2021</t>
  </si>
  <si>
    <t>R22.01.1#1</t>
  </si>
  <si>
    <t>17.12.2021</t>
  </si>
  <si>
    <t>R22.01.1#2</t>
  </si>
  <si>
    <t>R22.01.1#3</t>
  </si>
  <si>
    <t>20.12.2021</t>
  </si>
  <si>
    <t>R22.01.1#5</t>
  </si>
  <si>
    <t>21.12.2021</t>
  </si>
  <si>
    <t>Final R22.01.1#1</t>
  </si>
  <si>
    <t>22.12.2021</t>
  </si>
  <si>
    <t>Final R22.01.1#2</t>
  </si>
  <si>
    <t>23.12.2021</t>
  </si>
  <si>
    <t>Final R22.01.1#3</t>
  </si>
  <si>
    <t>R22.01.1 Проверка перед НГ</t>
  </si>
  <si>
    <t>29.12.2021</t>
  </si>
  <si>
    <t>WS методы</t>
  </si>
  <si>
    <t>Описание</t>
  </si>
  <si>
    <t>Ссылка</t>
  </si>
  <si>
    <t>time_min</t>
  </si>
  <si>
    <t>time_max</t>
  </si>
  <si>
    <t>time_90p</t>
  </si>
  <si>
    <t>Типы SMS</t>
  </si>
  <si>
    <t>Предложение на РК одобрено</t>
  </si>
  <si>
    <t>Предложение на КН одобрено</t>
  </si>
  <si>
    <t>КН выдан на ДК/РК</t>
  </si>
  <si>
    <t>КН выдан в др. банк</t>
  </si>
  <si>
    <t>Зачисления денежных средств на счёт 40817 договора РК</t>
  </si>
  <si>
    <t>О поступлении платежа на счет РК через Онлайн канал</t>
  </si>
  <si>
    <t>Зачисления денежных средств на счёт 40817 договора РК (PUSH уведомление)</t>
  </si>
  <si>
    <t>Зачисления денежных средств на счёт 42301 договора КН\ПК</t>
  </si>
  <si>
    <t>О поступлении платежа на счет ПК\НК через Онлайн канал</t>
  </si>
  <si>
    <t>Зачисления денежных средств на счёт 42301 договора КН\ПК (PUSH уведомление)</t>
  </si>
  <si>
    <t>MFO_REFUSE</t>
  </si>
  <si>
    <t xml:space="preserve">SMS об отказе по продукту МФО </t>
  </si>
  <si>
    <t>SMS об отказе по продукту МФО</t>
  </si>
  <si>
    <t>Об одобрении кредита (ПК/КН)</t>
  </si>
  <si>
    <t>«Welcome sms» О подписании договора(ПК/КН)</t>
  </si>
  <si>
    <t>Об одобрении кредита (РК)</t>
  </si>
  <si>
    <t>«Welcome sms» О подписании договора(РК)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</si>
</sst>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8">
    <xf numFmtId="0" fontId="0" fillId="0" borderId="0" xfId="0"/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3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3" fontId="0" fillId="5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</cellXfs>
  <cellStyles count="1">
    <cellStyle name="Обычный" xfId="0" builtinId="0"/>
  </cellStyles>
  <dxfs count="223">
    <dxf>
      <fill>
        <patternFill>
          <bgColor rgb="FFFFC000"/>
        </patternFill>
      </fill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center" wrapText="1"/>
    </dxf>
    <dxf>
      <numFmt numFmtId="3" formatCode="#,##0"/>
      <fill>
        <patternFill patternType="solid">
          <fgColor indexed="64"/>
          <bgColor rgb="FF00B0F0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rgb="FFFFC000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theme="5" tint="0.39997558519241921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center" wrapText="1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alignment horizontal="center" vertical="center" wrapText="1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alignment horizontal="center" vertical="center" wrapText="1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P23" totalsRowShown="0" headerRowDxfId="222" dataDxfId="221">
  <autoFilter ref="A1:P23"/>
  <tableColumns count="16">
    <tableColumn id="1" name="Release" dataDxfId="220"/>
    <tableColumn id="2" name="Date" dataDxfId="219"/>
    <tableColumn id="3" name="Test Time" dataDxfId="218"/>
    <tableColumn id="4" name="AWR time" dataDxfId="217"/>
    <tableColumn id="5" name="AWR elapsed time" dataDxfId="216"/>
    <tableColumn id="6" name="Test number" dataDxfId="215"/>
    <tableColumn id="7" name="Standart" dataDxfId="214"/>
    <tableColumn id="8" name="Env" dataDxfId="213"/>
    <tableColumn id="9" name="DB Time" dataDxfId="212"/>
    <tableColumn id="10" name="CPU Time" dataDxfId="211"/>
    <tableColumn id="11" name="Elapsed Time" dataDxfId="210"/>
    <tableColumn id="12" name="IO Time" dataDxfId="209"/>
    <tableColumn id="13" name="Buffer Gets" dataDxfId="208"/>
    <tableColumn id="14" name="Physical Reads" dataDxfId="207"/>
    <tableColumn id="15" name="Captured SQL Executions" dataDxfId="206"/>
    <tableColumn id="16" name="Cluster Wait Time" dataDxfId="20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4" displayName="Таблица4" ref="A1:O23" totalsRowShown="0" headerRowDxfId="204" dataDxfId="203">
  <autoFilter ref="A1:O23"/>
  <tableColumns count="15">
    <tableColumn id="1" name="Release" dataDxfId="202"/>
    <tableColumn id="2" name="Date" dataDxfId="201"/>
    <tableColumn id="3" name="Test Time" dataDxfId="200"/>
    <tableColumn id="4" name="AWR time" dataDxfId="199"/>
    <tableColumn id="5" name="AWR elapsed time" dataDxfId="198"/>
    <tableColumn id="6" name="Test number" dataDxfId="197"/>
    <tableColumn id="7" name="Standart" dataDxfId="196"/>
    <tableColumn id="8" name="Env" dataDxfId="195"/>
    <tableColumn id="9" name="DB Time" dataDxfId="194"/>
    <tableColumn id="10" name="CPU Time" dataDxfId="193"/>
    <tableColumn id="11" name="Elapsed Time" dataDxfId="192"/>
    <tableColumn id="12" name="IO Time" dataDxfId="191"/>
    <tableColumn id="13" name="Buffer Gets" dataDxfId="190"/>
    <tableColumn id="14" name="Physical Reads" dataDxfId="189"/>
    <tableColumn id="15" name="Captured SQL Executions" dataDxfId="18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5" displayName="Таблица5" ref="A1:P23" totalsRowShown="0" headerRowDxfId="187" dataDxfId="186">
  <autoFilter ref="A1:P23"/>
  <tableColumns count="16">
    <tableColumn id="1" name="Release" dataDxfId="185"/>
    <tableColumn id="2" name="Date" dataDxfId="184"/>
    <tableColumn id="3" name="Test Time" dataDxfId="183"/>
    <tableColumn id="4" name="AWR time" dataDxfId="182"/>
    <tableColumn id="5" name="AWR elapsed time" dataDxfId="181"/>
    <tableColumn id="6" name="Test number" dataDxfId="180"/>
    <tableColumn id="7" name="Standart" dataDxfId="179"/>
    <tableColumn id="8" name="Env" dataDxfId="178"/>
    <tableColumn id="9" name="DB Time" dataDxfId="177"/>
    <tableColumn id="10" name="CPU Time" dataDxfId="176"/>
    <tableColumn id="11" name="Elapsed Time" dataDxfId="175"/>
    <tableColumn id="12" name="IO Time" dataDxfId="174"/>
    <tableColumn id="13" name="Buffer Gets" dataDxfId="173"/>
    <tableColumn id="14" name="Physical Reads" dataDxfId="172"/>
    <tableColumn id="15" name="Captured SQL Executions" dataDxfId="171"/>
    <tableColumn id="16" name="Cluster Wait Time" dataDxfId="17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6" displayName="Таблица6" ref="B1:O23" totalsRowShown="0" headerRowDxfId="169" dataDxfId="168">
  <autoFilter ref="B1:O23"/>
  <tableColumns count="14">
    <tableColumn id="1" name="Date" dataDxfId="167"/>
    <tableColumn id="2" name="Test Time" dataDxfId="166"/>
    <tableColumn id="3" name="AWR time" dataDxfId="165"/>
    <tableColumn id="4" name="AWR elapsed time" dataDxfId="164"/>
    <tableColumn id="5" name="Test number" dataDxfId="163"/>
    <tableColumn id="6" name="Standart" dataDxfId="162"/>
    <tableColumn id="7" name="Env" dataDxfId="161"/>
    <tableColumn id="8" name="DB Time" dataDxfId="160"/>
    <tableColumn id="9" name="CPU Time" dataDxfId="159"/>
    <tableColumn id="10" name="Elapsed Time" dataDxfId="158"/>
    <tableColumn id="11" name="IO Time" dataDxfId="157"/>
    <tableColumn id="12" name="Buffer Gets" dataDxfId="156"/>
    <tableColumn id="13" name="Physical Reads" dataDxfId="155"/>
    <tableColumn id="14" name="Captured SQL Executions" dataDxfId="15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7" displayName="Таблица7" ref="A1:P23" totalsRowShown="0" headerRowDxfId="153" dataDxfId="152">
  <autoFilter ref="A1:P23"/>
  <tableColumns count="16">
    <tableColumn id="1" name="Release" dataDxfId="151"/>
    <tableColumn id="2" name="Date" dataDxfId="150"/>
    <tableColumn id="3" name="Test Time" dataDxfId="149"/>
    <tableColumn id="4" name="AWR time" dataDxfId="148"/>
    <tableColumn id="5" name="AWR elapsed time" dataDxfId="147"/>
    <tableColumn id="6" name="Test number" dataDxfId="146"/>
    <tableColumn id="7" name="Standart" dataDxfId="145"/>
    <tableColumn id="8" name="Env" dataDxfId="144"/>
    <tableColumn id="9" name="DB Time" dataDxfId="143"/>
    <tableColumn id="10" name="CPU Time" dataDxfId="142"/>
    <tableColumn id="11" name="Elapsed Time" dataDxfId="141"/>
    <tableColumn id="12" name="IO Time" dataDxfId="140"/>
    <tableColumn id="13" name="Buffer Gets" dataDxfId="139"/>
    <tableColumn id="14" name="Physical Reads" dataDxfId="138"/>
    <tableColumn id="15" name="Captured SQL Executions" dataDxfId="137"/>
    <tableColumn id="16" name="Cluster Wait Time" dataDxfId="13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Таблица2" displayName="Таблица2" ref="A1:AA23" totalsRowShown="0" headerRowDxfId="135">
  <autoFilter ref="A1:AA23"/>
  <tableColumns count="27">
    <tableColumn id="1" name="Release" dataDxfId="134"/>
    <tableColumn id="2" name="Date" dataDxfId="133"/>
    <tableColumn id="3" name="Test time" dataDxfId="132"/>
    <tableColumn id="4" name="AWR time" dataDxfId="131"/>
    <tableColumn id="5" name="AWR elapsed time" dataDxfId="130"/>
    <tableColumn id="6" name="Test number" dataDxfId="129"/>
    <tableColumn id="7" name="Env" dataDxfId="128"/>
    <tableColumn id="8" name="CIF DBTime (sum)" dataDxfId="127">
      <calculatedColumnFormula>SUM(Таблица2[[#This Row],[CIF DBTime node1 (min)]:[CIF DBTime node2 (min)]])</calculatedColumnFormula>
    </tableColumn>
    <tableColumn id="9" name="CIF DBTime node1 (min)" dataDxfId="126"/>
    <tableColumn id="10" name="CIF DBTime node2 (min)" dataDxfId="125"/>
    <tableColumn id="11" name="CIF DBTime node1 (%)" dataDxfId="124">
      <calculatedColumnFormula>Таблица2[[#This Row],[CIF DBTime node1 (min)]]/Таблица2[[#This Row],[CIF DBTime (sum)]]</calculatedColumnFormula>
    </tableColumn>
    <tableColumn id="12" name="CIF DBTime node2 (%)" dataDxfId="123">
      <calculatedColumnFormula>Таблица2[[#This Row],[CIF DBTime node2 (min)]]/Таблица2[[#This Row],[CIF DBTime (sum)]]</calculatedColumnFormula>
    </tableColumn>
    <tableColumn id="13" name="CIF Avg Active Sessions (sum)" dataDxfId="122">
      <calculatedColumnFormula>SUM(Таблица2[[#This Row],[CIF Avg Active Sessions node1]:[CIF Avg Active Sessions node2]])</calculatedColumnFormula>
    </tableColumn>
    <tableColumn id="14" name="CIF Avg Active Sessions node1" dataDxfId="121"/>
    <tableColumn id="15" name="CIF Avg Active Sessions node2" dataDxfId="120"/>
    <tableColumn id="16" name="CIF Avg Active Sessions node1 (%)" dataDxfId="119">
      <calculatedColumnFormula>Таблица2[[#This Row],[CIF Avg Active Sessions node1]]/Таблица2[[#This Row],[CIF Avg Active Sessions (sum)]]</calculatedColumnFormula>
    </tableColumn>
    <tableColumn id="17" name="CIF Avg Active Sessions node2 (%)" dataDxfId="118">
      <calculatedColumnFormula>Таблица2[[#This Row],[CIF Avg Active Sessions node2]]/Таблица2[[#This Row],[CIF Avg Active Sessions (sum)]]</calculatedColumnFormula>
    </tableColumn>
    <tableColumn id="18" name="LAP DBTime (sum)" dataDxfId="117">
      <calculatedColumnFormula>SUM(Таблица2[[#This Row],[LAP DBTime node1 (min)]:[LAP DBTime node2 (min)]])</calculatedColumnFormula>
    </tableColumn>
    <tableColumn id="19" name="LAP DBTime node1 (min)" dataDxfId="116"/>
    <tableColumn id="20" name="LAP DBTime node2 (min)" dataDxfId="115"/>
    <tableColumn id="21" name="LAP DBTime node1 (%)" dataDxfId="114">
      <calculatedColumnFormula>Таблица2[[#This Row],[LAP DBTime node1 (min)]]/Таблица2[[#This Row],[LAP DBTime (sum)]]</calculatedColumnFormula>
    </tableColumn>
    <tableColumn id="22" name="LAP DBTime node2 (%)" dataDxfId="113">
      <calculatedColumnFormula>Таблица2[[#This Row],[LAP DBTime node2 (min)]]/Таблица2[[#This Row],[LAP DBTime (sum)]]</calculatedColumnFormula>
    </tableColumn>
    <tableColumn id="23" name="LAP Avg Active Sessions (sum)" dataDxfId="112">
      <calculatedColumnFormula>SUM(Таблица2[[#This Row],[LAP Avg Active Sessions node1]:[LAP Avg Active Sessions node2]])</calculatedColumnFormula>
    </tableColumn>
    <tableColumn id="24" name="LAP Avg Active Sessions node1" dataDxfId="111"/>
    <tableColumn id="25" name="LAP Avg Active Sessions node2" dataDxfId="110"/>
    <tableColumn id="26" name="LAP Avg Active Sessions node1 (%)" dataDxfId="109">
      <calculatedColumnFormula>Таблица2[[#This Row],[LAP Avg Active Sessions node1]]/Таблица2[[#This Row],[LAP Avg Active Sessions (sum)]]</calculatedColumnFormula>
    </tableColumn>
    <tableColumn id="27" name="LAP Avg Active Sessions node2 (%)" dataDxfId="108">
      <calculatedColumnFormula>Таблица2[[#This Row],[LAP Avg Active Sessions node2]]/Таблица2[[#This Row],[LAP Avg Active Sessions (sum)]]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Таблица8" displayName="Таблица8" ref="A1:Y23" totalsRowShown="0" headerRowDxfId="107" dataDxfId="106">
  <autoFilter ref="A1:Y23"/>
  <tableColumns count="25">
    <tableColumn id="1" name="Release" dataDxfId="105"/>
    <tableColumn id="2" name="Date" dataDxfId="104"/>
    <tableColumn id="3" name="Test Time" dataDxfId="103"/>
    <tableColumn id="4" name="Test number" dataDxfId="102"/>
    <tableColumn id="5" name="Standart" dataDxfId="101"/>
    <tableColumn id="6" name="Env" dataDxfId="100"/>
    <tableColumn id="7" name="CREDIT_CARD_RELEASE_IS_APPROVED" dataDxfId="99"/>
    <tableColumn id="8" name="CREDIT_IS_APPROVED" dataDxfId="98"/>
    <tableColumn id="9" name="CREDIT_IS_ISSUED" dataDxfId="97"/>
    <tableColumn id="10" name="CREDIT_IS_ISSUED_ON_OTHER_BANK_ACCOUNT" dataDxfId="96"/>
    <tableColumn id="11" name="EHUB_KARTA_POPOLNENIE" dataDxfId="95"/>
    <tableColumn id="12" name="EHUB_KARTA_POPOLNENIE_OF" dataDxfId="94"/>
    <tableColumn id="13" name="EHUB_KARTA_POPOLNENIE_OFF_PUSH" dataDxfId="93"/>
    <tableColumn id="14" name="EHUB_KARTA_POPOLNENIE_PUSH" dataDxfId="92"/>
    <tableColumn id="15" name="EHUB_KNPK_POPOLNENIE" dataDxfId="91"/>
    <tableColumn id="16" name="EHUB_KNPK_POPOLNENIE_OF" dataDxfId="90"/>
    <tableColumn id="17" name="EHUB_KNPK_POPOLNENIE_OF_PUSH" dataDxfId="89"/>
    <tableColumn id="18" name="EHUB_KNPK_POPOLNENIE_PUSH" dataDxfId="88"/>
    <tableColumn id="19" name="HOMER_CREDITCARD_REJECT" dataDxfId="87"/>
    <tableColumn id="20" name="PK_NK_APPR" dataDxfId="86"/>
    <tableColumn id="21" name="PK_NK_PRE_APPR" dataDxfId="85"/>
    <tableColumn id="22" name="PK_NK_WLCM" dataDxfId="84"/>
    <tableColumn id="23" name="RK_APPR" dataDxfId="83"/>
    <tableColumn id="24" name="RK_WLCM" dataDxfId="82"/>
    <tableColumn id="25" name="Итого" dataDxfId="81">
      <calculatedColumnFormula>SUM(G2:X2)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Таблица10" displayName="Таблица10" ref="A1:AN31" totalsRowShown="0" headerRowDxfId="80" dataDxfId="79">
  <autoFilter ref="A1:AN31"/>
  <tableColumns count="40">
    <tableColumn id="1" name="Release" dataDxfId="78"/>
    <tableColumn id="2" name="Date" dataDxfId="77"/>
    <tableColumn id="3" name="Test number" dataDxfId="76"/>
    <tableColumn id="4" name="Env" dataDxfId="75"/>
    <tableColumn id="5" name="ClientWSEndpoint#getClientInfoByCUIDRequest" dataDxfId="74"/>
    <tableColumn id="6" name="ClientWSEndpoint#getClientInfoByPassportRequest" dataDxfId="73"/>
    <tableColumn id="7" name="ClientWSEndpoint#getFlagsRequest" dataDxfId="72"/>
    <tableColumn id="8" name="ClientWSEndpoint#searchClientRequest" dataDxfId="71"/>
    <tableColumn id="9" name="ClientWSEndpoint#searchClientsRequest" dataDxfId="70"/>
    <tableColumn id="10" name="Итого_Client" dataDxfId="69">
      <calculatedColumnFormula>SUM(E2:I2)</calculatedColumnFormula>
    </tableColumn>
    <tableColumn id="11" name="CustomerUpdWSEndpoint#notifyCustomerUpdRequest" dataDxfId="68"/>
    <tableColumn id="12" name="CustomerUpdateWSEndpoint#confirmCustomerUpdateRequest" dataDxfId="67"/>
    <tableColumn id="13" name="CustomerWSEndpoint#getCustomerAllMobileContactsRequest" dataDxfId="66"/>
    <tableColumn id="14" name="CustomerWSEndpoint#getCustomerContactsRequest" dataDxfId="65"/>
    <tableColumn id="15" name="CustomerWSEndpoint#getCustomerDataRequest" dataDxfId="64"/>
    <tableColumn id="16" name="CustomerWSEndpoint#getCustomerMobileContactsRequest" dataDxfId="63"/>
    <tableColumn id="17" name="CustomerWSEndpoint#getCustomerQuickRequest" dataDxfId="62"/>
    <tableColumn id="18" name="CustomerWSEndpoint#getCustomerRequest" dataDxfId="61"/>
    <tableColumn id="19" name="CustomerWSEndpoint#getCustomerShortRequest" dataDxfId="60"/>
    <tableColumn id="20" name="CustomerWSEndpoint#identifyCustomerShortRequest" dataDxfId="59"/>
    <tableColumn id="21" name="CustomerWSEndpoint#setCustomerDataQuick2Request" dataDxfId="58"/>
    <tableColumn id="22" name="CustomerWSEndpoint#setCustomerDataQuickRequest" dataDxfId="57"/>
    <tableColumn id="23" name="CustomerWSEndpoint#setCustomerDataRequest" dataDxfId="56"/>
    <tableColumn id="24" name="CustomerWSEndpoint#setCustomerDataShortRequest" dataDxfId="55"/>
    <tableColumn id="25" name="CustomerWSEndpoint#setDocumentsRequest" dataDxfId="54"/>
    <tableColumn id="26" name="Итого_Customer" dataDxfId="53">
      <calculatedColumnFormula>SUM(K2:Y2)</calculatedColumnFormula>
    </tableColumn>
    <tableColumn id="27" name="EventWSEndpoint#createEventRequest" dataDxfId="52"/>
    <tableColumn id="28" name="EventWSEndpoint#searchEventsRequest" dataDxfId="51"/>
    <tableColumn id="29" name="Итого_Event" dataDxfId="50">
      <calculatedColumnFormula>SUM(AA2:AB2)</calculatedColumnFormula>
    </tableColumn>
    <tableColumn id="30" name="ScanServerStorageWSEndpoint#createPageRequest" dataDxfId="49"/>
    <tableColumn id="31" name="ScanServerStorageWSEndpoint#findAllDocumentsByObjectNoRequest" dataDxfId="48"/>
    <tableColumn id="32" name="ScanServerStorageWSEndpoint#findAllDocumentsRequest" dataDxfId="47"/>
    <tableColumn id="33" name="ScanServerStorageWSEndpoint#findDocumentByObjectNoRequest" dataDxfId="46"/>
    <tableColumn id="34" name="ScanServerStorageWSEndpoint#findOrCreateDocumentByObjectNoRequest" dataDxfId="45"/>
    <tableColumn id="35" name="ScanServerStorageWSEndpoint#findOrUploadImageByPageIdRequest" dataDxfId="44"/>
    <tableColumn id="36" name="ScanServerStorageWSEndpoint#getAllDocTypeRequest" dataDxfId="43"/>
    <tableColumn id="37" name="ScanServerStorageWSEndpoint#getDocumentRequest" dataDxfId="42"/>
    <tableColumn id="38" name="ScanServerStorageWSEndpoint#setStorageDurationRequest" dataDxfId="41"/>
    <tableColumn id="39" name="ScanServerStorageWSEndpoint#updateObjectNoRequest" dataDxfId="40"/>
    <tableColumn id="40" name="Итого_Scan" dataDxfId="39">
      <calculatedColumnFormula>SUM(AD2:AM2)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Таблица9" displayName="Таблица9" ref="A1:AJ31" totalsRowShown="0" headerRowDxfId="38" dataDxfId="37">
  <autoFilter ref="A1:AJ31"/>
  <tableColumns count="36">
    <tableColumn id="1" name="Release" dataDxfId="36"/>
    <tableColumn id="2" name="Date" dataDxfId="35"/>
    <tableColumn id="3" name="Test number" dataDxfId="34"/>
    <tableColumn id="4" name="Env" dataDxfId="33"/>
    <tableColumn id="5" name="ClientWSEndpoint#getClientInfoByCUIDRequest" dataDxfId="32"/>
    <tableColumn id="6" name="ClientWSEndpoint#getClientInfoByPassportRequest" dataDxfId="31"/>
    <tableColumn id="7" name="ClientWSEndpoint#getFlagsRequest" dataDxfId="30"/>
    <tableColumn id="8" name="ClientWSEndpoint#searchClientRequest" dataDxfId="29"/>
    <tableColumn id="9" name="ClientWSEndpoint#searchClientsRequest" dataDxfId="28"/>
    <tableColumn id="10" name="CustomerUpdWSEndpoint#notifyCustomerUpdRequest" dataDxfId="27"/>
    <tableColumn id="11" name="CustomerUpdateWSEndpoint#confirmCustomerUpdateRequest" dataDxfId="26"/>
    <tableColumn id="12" name="CustomerWSEndpoint#getCustomerAllMobileContactsRequest" dataDxfId="25"/>
    <tableColumn id="13" name="CustomerWSEndpoint#getCustomerContactsRequest" dataDxfId="24"/>
    <tableColumn id="14" name="CustomerWSEndpoint#getCustomerDataRequest" dataDxfId="23"/>
    <tableColumn id="15" name="CustomerWSEndpoint#getCustomerMobileContactsRequest" dataDxfId="22"/>
    <tableColumn id="16" name="CustomerWSEndpoint#getCustomerQuickRequest" dataDxfId="21"/>
    <tableColumn id="17" name="CustomerWSEndpoint#getCustomerRequest" dataDxfId="20"/>
    <tableColumn id="18" name="CustomerWSEndpoint#getCustomerShortRequest" dataDxfId="19"/>
    <tableColumn id="19" name="CustomerWSEndpoint#identifyCustomerShortRequest" dataDxfId="18"/>
    <tableColumn id="20" name="CustomerWSEndpoint#setCustomerDataQuick2Request" dataDxfId="17"/>
    <tableColumn id="21" name="CustomerWSEndpoint#setCustomerDataQuickRequest" dataDxfId="16"/>
    <tableColumn id="22" name="CustomerWSEndpoint#setCustomerDataRequest" dataDxfId="15"/>
    <tableColumn id="23" name="CustomerWSEndpoint#setCustomerDataShortRequest" dataDxfId="14"/>
    <tableColumn id="24" name="CustomerWSEndpoint#setDocumentsRequest" dataDxfId="13"/>
    <tableColumn id="25" name="EventWSEndpoint#createEventRequest" dataDxfId="12"/>
    <tableColumn id="26" name="EventWSEndpoint#searchEventsRequest" dataDxfId="11"/>
    <tableColumn id="27" name="ScanServerStorageWSEndpoint#createPageRequest" dataDxfId="10"/>
    <tableColumn id="28" name="ScanServerStorageWSEndpoint#findAllDocumentsByObjectNoRequest" dataDxfId="9"/>
    <tableColumn id="29" name="ScanServerStorageWSEndpoint#findAllDocumentsRequest" dataDxfId="8"/>
    <tableColumn id="30" name="ScanServerStorageWSEndpoint#findDocumentByObjectNoRequest" dataDxfId="7"/>
    <tableColumn id="31" name="ScanServerStorageWSEndpoint#findOrCreateDocumentByObjectNoRequest" dataDxfId="6"/>
    <tableColumn id="32" name="ScanServerStorageWSEndpoint#findOrUploadImageByPageIdRequest" dataDxfId="5"/>
    <tableColumn id="33" name="ScanServerStorageWSEndpoint#getAllDocTypeRequest" dataDxfId="4"/>
    <tableColumn id="34" name="ScanServerStorageWSEndpoint#getDocumentRequest" dataDxfId="3"/>
    <tableColumn id="35" name="ScanServerStorageWSEndpoint#setStorageDurationRequest" dataDxfId="2"/>
    <tableColumn id="36" name="ScanServerStorageWSEndpoint#updateObjectNoReques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D49" sqref="D49"/>
    </sheetView>
  </sheetViews>
  <sheetFormatPr defaultRowHeight="15" x14ac:dyDescent="0.25"/>
  <cols>
    <col min="1" max="1" width="12.5703125" style="7" bestFit="1" customWidth="1"/>
    <col min="2" max="2" width="10.140625" style="7" bestFit="1" customWidth="1"/>
    <col min="3" max="3" width="14.140625" style="7" bestFit="1" customWidth="1"/>
    <col min="4" max="4" width="11.5703125" style="7" customWidth="1"/>
    <col min="5" max="6" width="8.28515625" style="7" customWidth="1"/>
    <col min="7" max="8" width="8.5703125" style="7" customWidth="1"/>
    <col min="9" max="9" width="12.85546875" style="7" bestFit="1" customWidth="1"/>
    <col min="10" max="10" width="14.140625" style="7" bestFit="1" customWidth="1"/>
    <col min="11" max="12" width="12.42578125" style="7" bestFit="1" customWidth="1"/>
    <col min="13" max="13" width="15.7109375" style="7" bestFit="1" customWidth="1"/>
    <col min="14" max="14" width="12.7109375" style="7" bestFit="1" customWidth="1"/>
    <col min="15" max="15" width="17.42578125" style="7" bestFit="1" customWidth="1"/>
    <col min="16" max="16" width="16.5703125" style="7" bestFit="1" customWidth="1"/>
    <col min="17" max="17" width="9.140625" style="7" customWidth="1"/>
  </cols>
  <sheetData>
    <row r="1" spans="1:16" ht="4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</row>
    <row r="2" spans="1:16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>
        <v>5032</v>
      </c>
      <c r="H2" s="7" t="s">
        <v>20</v>
      </c>
      <c r="I2" s="1">
        <v>66.75</v>
      </c>
      <c r="J2" s="1">
        <v>2782.12</v>
      </c>
      <c r="K2" s="1">
        <v>2002.86</v>
      </c>
      <c r="L2" s="1">
        <v>1280</v>
      </c>
      <c r="M2" s="6">
        <v>53414972</v>
      </c>
      <c r="N2" s="6">
        <v>4289037</v>
      </c>
      <c r="O2" s="6">
        <v>3827214</v>
      </c>
      <c r="P2" s="1">
        <v>398.05</v>
      </c>
    </row>
    <row r="3" spans="1:16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1">
        <v>69.099999999999994</v>
      </c>
      <c r="J3" s="1">
        <v>2899.77</v>
      </c>
      <c r="K3" s="1">
        <v>2198.63</v>
      </c>
      <c r="L3" s="1">
        <v>1244.92</v>
      </c>
      <c r="M3" s="6">
        <v>53724904</v>
      </c>
      <c r="N3" s="6">
        <v>4110308</v>
      </c>
      <c r="O3" s="6">
        <v>4192357</v>
      </c>
      <c r="P3" s="1">
        <v>413.38</v>
      </c>
    </row>
    <row r="4" spans="1:16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>
        <v>5032</v>
      </c>
      <c r="H4" s="7" t="s">
        <v>20</v>
      </c>
      <c r="I4" s="1">
        <v>63.92</v>
      </c>
      <c r="J4" s="1">
        <v>2664.22</v>
      </c>
      <c r="K4" s="1">
        <v>2021.16</v>
      </c>
      <c r="L4" s="1">
        <v>1228.04</v>
      </c>
      <c r="M4" s="6">
        <v>51281859</v>
      </c>
      <c r="N4" s="6">
        <v>4410944</v>
      </c>
      <c r="O4" s="6">
        <v>3670235</v>
      </c>
      <c r="P4" s="1">
        <v>361.28</v>
      </c>
    </row>
    <row r="5" spans="1:16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>
        <v>5058</v>
      </c>
      <c r="H5" s="7" t="s">
        <v>20</v>
      </c>
      <c r="I5" s="1">
        <v>65.92</v>
      </c>
      <c r="J5" s="1">
        <v>2787.05</v>
      </c>
      <c r="K5" s="1">
        <v>2121.94</v>
      </c>
      <c r="L5" s="1">
        <v>1209.03</v>
      </c>
      <c r="M5" s="6">
        <v>52805424</v>
      </c>
      <c r="N5" s="6">
        <v>4148802</v>
      </c>
      <c r="O5" s="6">
        <v>3873454</v>
      </c>
      <c r="P5" s="1">
        <v>367.17</v>
      </c>
    </row>
    <row r="6" spans="1:16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>
        <v>5058</v>
      </c>
      <c r="H6" s="7" t="s">
        <v>20</v>
      </c>
      <c r="I6" s="1">
        <v>64.78</v>
      </c>
      <c r="J6" s="1">
        <v>2700.59</v>
      </c>
      <c r="K6" s="1">
        <v>2078.31</v>
      </c>
      <c r="L6" s="1">
        <v>1267.08</v>
      </c>
      <c r="M6" s="6">
        <v>51465177</v>
      </c>
      <c r="N6" s="6">
        <v>4100810</v>
      </c>
      <c r="O6" s="6">
        <v>3942766</v>
      </c>
      <c r="P6" s="1">
        <v>331.46</v>
      </c>
    </row>
    <row r="7" spans="1:16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1">
        <v>60.510000000000012</v>
      </c>
      <c r="J7" s="1">
        <v>2551.5100000000002</v>
      </c>
      <c r="K7" s="1">
        <v>1935.45</v>
      </c>
      <c r="L7" s="1">
        <v>1177.2</v>
      </c>
      <c r="M7" s="6">
        <v>49624557</v>
      </c>
      <c r="N7" s="6">
        <v>4113295</v>
      </c>
      <c r="O7" s="6">
        <v>3662910</v>
      </c>
      <c r="P7" s="1">
        <v>317.77</v>
      </c>
    </row>
    <row r="8" spans="1:16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59</v>
      </c>
      <c r="F8" s="7">
        <v>5079</v>
      </c>
      <c r="G8" s="7">
        <v>5058</v>
      </c>
      <c r="H8" s="7" t="s">
        <v>20</v>
      </c>
      <c r="I8" s="1">
        <v>63.16</v>
      </c>
      <c r="J8" s="1">
        <v>2614.41</v>
      </c>
      <c r="K8" s="1">
        <v>1935.02</v>
      </c>
      <c r="L8" s="1">
        <v>1126.47</v>
      </c>
      <c r="M8" s="6">
        <v>50701197</v>
      </c>
      <c r="N8" s="6">
        <v>4075118</v>
      </c>
      <c r="O8" s="6">
        <v>3801272</v>
      </c>
      <c r="P8" s="1">
        <v>457.21</v>
      </c>
    </row>
    <row r="9" spans="1:16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59</v>
      </c>
      <c r="F9" s="7">
        <v>5085</v>
      </c>
      <c r="G9" s="7">
        <v>5058</v>
      </c>
      <c r="H9" s="7" t="s">
        <v>20</v>
      </c>
      <c r="I9" s="1">
        <v>67.87</v>
      </c>
      <c r="J9" s="1">
        <v>2837.99</v>
      </c>
      <c r="K9" s="1">
        <v>2059.81</v>
      </c>
      <c r="L9" s="1">
        <v>1240.1199999999999</v>
      </c>
      <c r="M9" s="6">
        <v>54134406</v>
      </c>
      <c r="N9" s="6">
        <v>4224290</v>
      </c>
      <c r="O9" s="6">
        <v>4255261</v>
      </c>
      <c r="P9" s="1">
        <v>424.54</v>
      </c>
    </row>
    <row r="10" spans="1:16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1">
        <v>64.52000000000001</v>
      </c>
      <c r="J10" s="1">
        <v>2652.4</v>
      </c>
      <c r="K10" s="1">
        <v>2004.88</v>
      </c>
      <c r="L10" s="1">
        <v>1237.1300000000001</v>
      </c>
      <c r="M10" s="6">
        <v>50272816</v>
      </c>
      <c r="N10" s="6">
        <v>4396761</v>
      </c>
      <c r="O10" s="6">
        <v>3639640</v>
      </c>
      <c r="P10" s="1">
        <v>388.97</v>
      </c>
    </row>
    <row r="11" spans="1:16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60</v>
      </c>
      <c r="F11" s="7">
        <v>5092</v>
      </c>
      <c r="G11" s="7">
        <v>5058</v>
      </c>
      <c r="H11" s="7" t="s">
        <v>20</v>
      </c>
      <c r="I11" s="1">
        <v>65.97</v>
      </c>
      <c r="J11" s="1">
        <v>2766.36</v>
      </c>
      <c r="K11" s="1">
        <v>1980.09</v>
      </c>
      <c r="L11" s="1">
        <v>1165.33</v>
      </c>
      <c r="M11" s="6">
        <v>50789375</v>
      </c>
      <c r="N11" s="6">
        <v>4293776</v>
      </c>
      <c r="O11" s="6">
        <v>3872216</v>
      </c>
      <c r="P11" s="1">
        <v>467.02</v>
      </c>
    </row>
    <row r="12" spans="1:16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60</v>
      </c>
      <c r="F12" s="7">
        <v>5094</v>
      </c>
      <c r="G12" s="7">
        <v>5058</v>
      </c>
      <c r="H12" s="7" t="s">
        <v>20</v>
      </c>
      <c r="I12" s="1">
        <v>68.84</v>
      </c>
      <c r="J12" s="1">
        <v>2827.86</v>
      </c>
      <c r="K12" s="1">
        <v>2132.86</v>
      </c>
      <c r="L12" s="1">
        <v>1268.95</v>
      </c>
      <c r="M12" s="6">
        <v>53418837</v>
      </c>
      <c r="N12" s="6">
        <v>4370822</v>
      </c>
      <c r="O12" s="6">
        <v>3899131</v>
      </c>
      <c r="P12" s="1">
        <v>460.47</v>
      </c>
    </row>
    <row r="13" spans="1:16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60</v>
      </c>
      <c r="F13" s="7">
        <v>5095</v>
      </c>
      <c r="G13" s="7">
        <v>5058</v>
      </c>
      <c r="H13" s="7" t="s">
        <v>20</v>
      </c>
      <c r="I13" s="1">
        <v>71.3</v>
      </c>
      <c r="J13" s="1">
        <v>2897.36</v>
      </c>
      <c r="K13" s="1">
        <v>2258.9</v>
      </c>
      <c r="L13" s="1">
        <v>1365.14</v>
      </c>
      <c r="M13" s="6">
        <v>54345637</v>
      </c>
      <c r="N13" s="6">
        <v>4557990</v>
      </c>
      <c r="O13" s="6">
        <v>4181392</v>
      </c>
      <c r="P13" s="1">
        <v>458.58</v>
      </c>
    </row>
    <row r="14" spans="1:16" x14ac:dyDescent="0.25">
      <c r="A14" s="7" t="s">
        <v>46</v>
      </c>
      <c r="B14" s="7" t="s">
        <v>44</v>
      </c>
      <c r="C14" s="7" t="s">
        <v>47</v>
      </c>
      <c r="D14" s="7" t="s">
        <v>48</v>
      </c>
      <c r="E14" s="7">
        <v>60</v>
      </c>
      <c r="F14" s="7">
        <v>5096</v>
      </c>
      <c r="G14" s="7">
        <v>5050</v>
      </c>
      <c r="H14" s="7" t="s">
        <v>49</v>
      </c>
      <c r="I14" s="1">
        <v>249.01</v>
      </c>
      <c r="J14" s="1">
        <v>2632.41</v>
      </c>
      <c r="K14" s="1">
        <v>11573.26</v>
      </c>
      <c r="L14" s="1">
        <v>12978.61</v>
      </c>
      <c r="M14" s="6">
        <v>42058655</v>
      </c>
      <c r="N14" s="6">
        <v>3767375</v>
      </c>
      <c r="O14" s="6">
        <v>3256536</v>
      </c>
      <c r="P14" s="1">
        <v>1101.72</v>
      </c>
    </row>
    <row r="15" spans="1:16" x14ac:dyDescent="0.25">
      <c r="A15" s="7" t="s">
        <v>46</v>
      </c>
      <c r="B15" s="7" t="s">
        <v>50</v>
      </c>
      <c r="C15" s="7" t="s">
        <v>51</v>
      </c>
      <c r="D15" s="7" t="s">
        <v>52</v>
      </c>
      <c r="E15" s="7">
        <v>60</v>
      </c>
      <c r="F15" s="7">
        <v>5100</v>
      </c>
      <c r="G15" s="7">
        <v>5050</v>
      </c>
      <c r="H15" s="7" t="s">
        <v>49</v>
      </c>
      <c r="I15" s="1">
        <v>261.20999999999998</v>
      </c>
      <c r="J15" s="1">
        <v>2758.48</v>
      </c>
      <c r="K15" s="1">
        <v>11543.65</v>
      </c>
      <c r="L15" s="1">
        <v>13495.15</v>
      </c>
      <c r="M15" s="6">
        <v>44570077</v>
      </c>
      <c r="N15" s="6">
        <v>3715351</v>
      </c>
      <c r="O15" s="6">
        <v>3310051</v>
      </c>
      <c r="P15" s="1">
        <v>1313.49</v>
      </c>
    </row>
    <row r="16" spans="1:16" x14ac:dyDescent="0.25">
      <c r="A16" s="7" t="s">
        <v>16</v>
      </c>
      <c r="B16" s="7" t="s">
        <v>53</v>
      </c>
      <c r="C16" s="7" t="s">
        <v>54</v>
      </c>
      <c r="D16" s="7" t="s">
        <v>55</v>
      </c>
      <c r="E16" s="7">
        <v>60</v>
      </c>
      <c r="F16" s="7">
        <v>5102</v>
      </c>
      <c r="G16" s="7">
        <v>5058</v>
      </c>
      <c r="H16" s="7" t="s">
        <v>20</v>
      </c>
      <c r="I16" s="1">
        <v>64.09</v>
      </c>
      <c r="J16" s="1">
        <v>2648.46</v>
      </c>
      <c r="K16" s="1">
        <v>1989.62</v>
      </c>
      <c r="L16" s="1">
        <v>1245.56</v>
      </c>
      <c r="M16" s="6">
        <v>49415857</v>
      </c>
      <c r="N16" s="6">
        <v>4103136</v>
      </c>
      <c r="O16" s="6">
        <v>3907952</v>
      </c>
      <c r="P16" s="1">
        <v>389.33</v>
      </c>
    </row>
    <row r="17" spans="1:16" x14ac:dyDescent="0.25">
      <c r="A17" s="7" t="s">
        <v>16</v>
      </c>
      <c r="B17" s="7" t="s">
        <v>56</v>
      </c>
      <c r="C17" s="7" t="s">
        <v>57</v>
      </c>
      <c r="D17" s="7" t="s">
        <v>58</v>
      </c>
      <c r="E17" s="7">
        <v>60</v>
      </c>
      <c r="F17" s="7">
        <v>5104</v>
      </c>
      <c r="G17" s="7">
        <v>5058</v>
      </c>
      <c r="H17" s="7" t="s">
        <v>20</v>
      </c>
      <c r="I17" s="1">
        <v>58.25</v>
      </c>
      <c r="J17" s="1">
        <v>2450.09</v>
      </c>
      <c r="K17" s="1">
        <v>1825.43</v>
      </c>
      <c r="L17" s="1">
        <v>1087.1400000000001</v>
      </c>
      <c r="M17" s="6">
        <v>46705851</v>
      </c>
      <c r="N17" s="6">
        <v>3461118</v>
      </c>
      <c r="O17" s="6">
        <v>3599983</v>
      </c>
      <c r="P17" s="1">
        <v>323.85000000000002</v>
      </c>
    </row>
    <row r="18" spans="1:16" x14ac:dyDescent="0.25">
      <c r="A18" s="7" t="s">
        <v>16</v>
      </c>
      <c r="B18" s="13">
        <v>44523</v>
      </c>
      <c r="C18" s="7" t="s">
        <v>59</v>
      </c>
      <c r="D18" s="7" t="s">
        <v>60</v>
      </c>
      <c r="E18" s="7">
        <v>60</v>
      </c>
      <c r="F18" s="7">
        <v>5105</v>
      </c>
      <c r="G18" s="7">
        <v>5094</v>
      </c>
      <c r="H18" s="7" t="s">
        <v>20</v>
      </c>
      <c r="I18" s="1">
        <v>70.14</v>
      </c>
      <c r="J18" s="1">
        <v>2843.37</v>
      </c>
      <c r="K18" s="1">
        <v>2228.9</v>
      </c>
      <c r="L18" s="1">
        <v>1309.72</v>
      </c>
      <c r="M18" s="6">
        <v>53085145</v>
      </c>
      <c r="N18" s="6">
        <v>4439412</v>
      </c>
      <c r="O18" s="6">
        <v>4023695</v>
      </c>
      <c r="P18" s="1">
        <v>464.55</v>
      </c>
    </row>
    <row r="19" spans="1:16" x14ac:dyDescent="0.25">
      <c r="A19" s="7" t="s">
        <v>46</v>
      </c>
      <c r="B19" s="7" t="s">
        <v>61</v>
      </c>
      <c r="C19" s="7" t="s">
        <v>62</v>
      </c>
      <c r="D19" s="7" t="s">
        <v>63</v>
      </c>
      <c r="E19" s="7">
        <v>60</v>
      </c>
      <c r="F19" s="7">
        <v>5110</v>
      </c>
      <c r="G19" s="7">
        <v>5050</v>
      </c>
      <c r="H19" s="7" t="s">
        <v>49</v>
      </c>
      <c r="I19" s="1">
        <v>258.25</v>
      </c>
      <c r="J19" s="1">
        <v>2833.25</v>
      </c>
      <c r="K19" s="1">
        <v>12494.65</v>
      </c>
      <c r="L19" s="1">
        <v>13244.47</v>
      </c>
      <c r="M19" s="6">
        <v>46310907</v>
      </c>
      <c r="N19" s="6">
        <v>3079196</v>
      </c>
      <c r="O19" s="6">
        <v>3855996</v>
      </c>
      <c r="P19" s="1">
        <v>676.93</v>
      </c>
    </row>
    <row r="20" spans="1:16" x14ac:dyDescent="0.25">
      <c r="A20" s="7" t="s">
        <v>64</v>
      </c>
      <c r="B20" s="7" t="s">
        <v>65</v>
      </c>
      <c r="C20" s="7" t="s">
        <v>66</v>
      </c>
      <c r="D20" s="7" t="s">
        <v>67</v>
      </c>
      <c r="E20" s="7">
        <v>60</v>
      </c>
      <c r="F20" s="7">
        <v>5113</v>
      </c>
      <c r="G20" s="7">
        <v>5105</v>
      </c>
      <c r="H20" s="7" t="s">
        <v>20</v>
      </c>
      <c r="I20" s="1">
        <v>77.430000000000007</v>
      </c>
      <c r="J20" s="1">
        <v>3185.16</v>
      </c>
      <c r="K20" s="1">
        <v>2528.9899999999998</v>
      </c>
      <c r="L20" s="1">
        <v>1401.01</v>
      </c>
      <c r="M20" s="6">
        <v>59368042</v>
      </c>
      <c r="N20" s="6">
        <v>4828111</v>
      </c>
      <c r="O20" s="6">
        <v>4388115</v>
      </c>
      <c r="P20" s="1">
        <v>498.77</v>
      </c>
    </row>
    <row r="21" spans="1:16" x14ac:dyDescent="0.25">
      <c r="A21" s="7" t="s">
        <v>46</v>
      </c>
      <c r="B21" s="7" t="s">
        <v>65</v>
      </c>
      <c r="C21" s="7" t="s">
        <v>68</v>
      </c>
      <c r="D21" s="7" t="s">
        <v>69</v>
      </c>
      <c r="E21" s="7">
        <v>60</v>
      </c>
      <c r="F21" s="7">
        <v>5114</v>
      </c>
      <c r="G21" s="7">
        <v>5110</v>
      </c>
      <c r="H21" s="7" t="s">
        <v>49</v>
      </c>
      <c r="I21" s="1">
        <v>259.54000000000002</v>
      </c>
      <c r="J21" s="1">
        <v>3194.89</v>
      </c>
      <c r="K21" s="1">
        <v>11758.57</v>
      </c>
      <c r="L21" s="1">
        <v>13036.8</v>
      </c>
      <c r="M21" s="6">
        <v>51862330</v>
      </c>
      <c r="N21" s="6">
        <v>3182449</v>
      </c>
      <c r="O21" s="6">
        <v>4092699</v>
      </c>
      <c r="P21" s="1">
        <v>870.12</v>
      </c>
    </row>
    <row r="22" spans="1:16" x14ac:dyDescent="0.25">
      <c r="A22" s="7" t="s">
        <v>64</v>
      </c>
      <c r="B22" s="7" t="s">
        <v>70</v>
      </c>
      <c r="C22" s="7" t="s">
        <v>71</v>
      </c>
      <c r="D22" s="7" t="s">
        <v>72</v>
      </c>
      <c r="E22" s="7">
        <v>60</v>
      </c>
      <c r="F22" s="7">
        <v>5116</v>
      </c>
      <c r="G22" s="7">
        <v>5105</v>
      </c>
      <c r="H22" s="7" t="s">
        <v>20</v>
      </c>
      <c r="I22" s="1">
        <v>77.210000000000008</v>
      </c>
      <c r="J22" s="1">
        <v>3228.99</v>
      </c>
      <c r="K22" s="1">
        <v>2341.85</v>
      </c>
      <c r="L22" s="1">
        <v>1283.47</v>
      </c>
      <c r="M22" s="6">
        <v>59190362</v>
      </c>
      <c r="N22" s="6">
        <v>4473745</v>
      </c>
      <c r="O22" s="6">
        <v>4420094</v>
      </c>
      <c r="P22" s="1">
        <v>567.79</v>
      </c>
    </row>
    <row r="23" spans="1:16" x14ac:dyDescent="0.25">
      <c r="A23" s="7" t="s">
        <v>64</v>
      </c>
      <c r="B23" s="7" t="s">
        <v>73</v>
      </c>
      <c r="C23" s="7" t="s">
        <v>74</v>
      </c>
      <c r="D23" s="7" t="s">
        <v>32</v>
      </c>
      <c r="E23" s="7">
        <v>60</v>
      </c>
      <c r="F23" s="7">
        <v>5118</v>
      </c>
      <c r="G23" s="7">
        <v>5105</v>
      </c>
      <c r="H23" s="7" t="s">
        <v>20</v>
      </c>
      <c r="I23" s="1">
        <v>62.49</v>
      </c>
      <c r="J23" s="1">
        <v>2872.15</v>
      </c>
      <c r="K23" s="1">
        <v>1871.58</v>
      </c>
      <c r="L23" s="1">
        <v>1072.05</v>
      </c>
      <c r="M23" s="6">
        <v>56534018</v>
      </c>
      <c r="N23" s="6">
        <v>3556206</v>
      </c>
      <c r="O23" s="6">
        <v>4476179</v>
      </c>
      <c r="P23" s="1">
        <v>163.61000000000001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"/>
  <sheetViews>
    <sheetView workbookViewId="0">
      <selection activeCell="D40" sqref="D40"/>
    </sheetView>
  </sheetViews>
  <sheetFormatPr defaultRowHeight="15" x14ac:dyDescent="0.25"/>
  <cols>
    <col min="1" max="1" width="15.140625" style="25" bestFit="1" customWidth="1"/>
    <col min="2" max="2" width="10.140625" style="25" bestFit="1" customWidth="1"/>
    <col min="3" max="3" width="7.85546875" style="25" customWidth="1"/>
    <col min="4" max="4" width="6.85546875" style="25" customWidth="1"/>
    <col min="5" max="40" width="8.5703125" style="18" customWidth="1"/>
  </cols>
  <sheetData>
    <row r="1" spans="1:40" ht="150" customHeight="1" x14ac:dyDescent="0.25">
      <c r="A1" s="29" t="s">
        <v>0</v>
      </c>
      <c r="B1" s="29" t="s">
        <v>1</v>
      </c>
      <c r="C1" s="27" t="s">
        <v>5</v>
      </c>
      <c r="D1" s="29" t="s">
        <v>7</v>
      </c>
      <c r="E1" s="30" t="s">
        <v>117</v>
      </c>
      <c r="F1" s="30" t="s">
        <v>118</v>
      </c>
      <c r="G1" s="30" t="s">
        <v>119</v>
      </c>
      <c r="H1" s="30" t="s">
        <v>120</v>
      </c>
      <c r="I1" s="30" t="s">
        <v>121</v>
      </c>
      <c r="J1" s="30" t="s">
        <v>154</v>
      </c>
      <c r="K1" s="31" t="s">
        <v>122</v>
      </c>
      <c r="L1" s="31" t="s">
        <v>123</v>
      </c>
      <c r="M1" s="31" t="s">
        <v>124</v>
      </c>
      <c r="N1" s="31" t="s">
        <v>125</v>
      </c>
      <c r="O1" s="31" t="s">
        <v>126</v>
      </c>
      <c r="P1" s="31" t="s">
        <v>127</v>
      </c>
      <c r="Q1" s="31" t="s">
        <v>128</v>
      </c>
      <c r="R1" s="31" t="s">
        <v>129</v>
      </c>
      <c r="S1" s="31" t="s">
        <v>130</v>
      </c>
      <c r="T1" s="31" t="s">
        <v>131</v>
      </c>
      <c r="U1" s="31" t="s">
        <v>132</v>
      </c>
      <c r="V1" s="31" t="s">
        <v>133</v>
      </c>
      <c r="W1" s="31" t="s">
        <v>134</v>
      </c>
      <c r="X1" s="31" t="s">
        <v>135</v>
      </c>
      <c r="Y1" s="31" t="s">
        <v>136</v>
      </c>
      <c r="Z1" s="31" t="s">
        <v>155</v>
      </c>
      <c r="AA1" s="32" t="s">
        <v>137</v>
      </c>
      <c r="AB1" s="32" t="s">
        <v>138</v>
      </c>
      <c r="AC1" s="32" t="s">
        <v>156</v>
      </c>
      <c r="AD1" s="33" t="s">
        <v>139</v>
      </c>
      <c r="AE1" s="33" t="s">
        <v>140</v>
      </c>
      <c r="AF1" s="33" t="s">
        <v>141</v>
      </c>
      <c r="AG1" s="33" t="s">
        <v>142</v>
      </c>
      <c r="AH1" s="33" t="s">
        <v>143</v>
      </c>
      <c r="AI1" s="33" t="s">
        <v>144</v>
      </c>
      <c r="AJ1" s="33" t="s">
        <v>145</v>
      </c>
      <c r="AK1" s="33" t="s">
        <v>146</v>
      </c>
      <c r="AL1" s="33" t="s">
        <v>147</v>
      </c>
      <c r="AM1" s="33" t="s">
        <v>148</v>
      </c>
      <c r="AN1" s="33" t="s">
        <v>157</v>
      </c>
    </row>
    <row r="2" spans="1:40" x14ac:dyDescent="0.25">
      <c r="A2" s="7" t="s">
        <v>64</v>
      </c>
      <c r="B2" s="7" t="s">
        <v>65</v>
      </c>
      <c r="C2" s="7">
        <v>5113</v>
      </c>
      <c r="D2" s="7" t="s">
        <v>20</v>
      </c>
      <c r="E2" s="6">
        <v>1800</v>
      </c>
      <c r="F2" s="6">
        <v>1880</v>
      </c>
      <c r="G2" s="6">
        <v>42600</v>
      </c>
      <c r="H2" s="6">
        <v>750</v>
      </c>
      <c r="I2" s="6">
        <v>3320</v>
      </c>
      <c r="J2" s="36">
        <f t="shared" ref="J2:J30" si="0">SUM(E2:I2)</f>
        <v>50350</v>
      </c>
      <c r="K2" s="6">
        <v>1830</v>
      </c>
      <c r="L2" s="6">
        <v>15300</v>
      </c>
      <c r="M2" s="6">
        <v>4290</v>
      </c>
      <c r="N2" s="6">
        <v>9</v>
      </c>
      <c r="O2" s="6">
        <v>53800</v>
      </c>
      <c r="P2" s="6">
        <v>132</v>
      </c>
      <c r="Q2" s="6">
        <v>20</v>
      </c>
      <c r="R2" s="6">
        <v>5170</v>
      </c>
      <c r="S2" s="6">
        <v>1240</v>
      </c>
      <c r="T2" s="6">
        <v>1590</v>
      </c>
      <c r="U2" s="6">
        <v>888</v>
      </c>
      <c r="V2" s="6">
        <v>67</v>
      </c>
      <c r="W2" s="6">
        <v>4390</v>
      </c>
      <c r="X2" s="6">
        <v>4880</v>
      </c>
      <c r="Y2" s="6">
        <v>1000</v>
      </c>
      <c r="Z2" s="35">
        <f t="shared" ref="Z2:Z30" si="1">SUM(K2:Y2)</f>
        <v>94606</v>
      </c>
      <c r="AA2" s="6">
        <v>780</v>
      </c>
      <c r="AB2" s="6">
        <v>346</v>
      </c>
      <c r="AC2" s="34">
        <f t="shared" ref="AC2:AC30" si="2">SUM(AA2:AB2)</f>
        <v>1126</v>
      </c>
      <c r="AD2" s="6">
        <v>2390</v>
      </c>
      <c r="AE2" s="6">
        <v>291</v>
      </c>
      <c r="AF2" s="6">
        <v>40700</v>
      </c>
      <c r="AG2" s="6">
        <v>20100</v>
      </c>
      <c r="AH2" s="6">
        <v>67600</v>
      </c>
      <c r="AI2" s="6">
        <v>640</v>
      </c>
      <c r="AJ2" s="6">
        <v>4</v>
      </c>
      <c r="AK2" s="6">
        <v>119</v>
      </c>
      <c r="AL2" s="6">
        <v>54</v>
      </c>
      <c r="AM2" s="6">
        <v>74</v>
      </c>
      <c r="AN2" s="37">
        <f t="shared" ref="AN2:AN30" si="3">SUM(AD2:AM2)</f>
        <v>131972</v>
      </c>
    </row>
    <row r="3" spans="1:40" x14ac:dyDescent="0.25">
      <c r="A3" s="7" t="s">
        <v>64</v>
      </c>
      <c r="B3" s="7" t="s">
        <v>70</v>
      </c>
      <c r="C3" s="7">
        <v>5116</v>
      </c>
      <c r="D3" s="7" t="s">
        <v>20</v>
      </c>
      <c r="E3" s="6">
        <v>1790</v>
      </c>
      <c r="F3" s="6">
        <v>1860</v>
      </c>
      <c r="G3" s="6">
        <v>42600</v>
      </c>
      <c r="H3" s="6">
        <v>750</v>
      </c>
      <c r="I3" s="6">
        <v>3340</v>
      </c>
      <c r="J3" s="36">
        <f t="shared" si="0"/>
        <v>50340</v>
      </c>
      <c r="K3" s="6">
        <v>1780</v>
      </c>
      <c r="L3" s="6">
        <v>15900</v>
      </c>
      <c r="M3" s="6">
        <v>4300</v>
      </c>
      <c r="N3" s="6">
        <v>9</v>
      </c>
      <c r="O3" s="6">
        <v>54500</v>
      </c>
      <c r="P3" s="6">
        <v>130</v>
      </c>
      <c r="Q3" s="6">
        <v>20</v>
      </c>
      <c r="R3" s="6">
        <v>5310</v>
      </c>
      <c r="S3" s="6">
        <v>1230</v>
      </c>
      <c r="T3" s="6">
        <v>1580</v>
      </c>
      <c r="U3" s="6">
        <v>873</v>
      </c>
      <c r="V3" s="6">
        <v>66</v>
      </c>
      <c r="W3" s="6">
        <v>4460</v>
      </c>
      <c r="X3" s="6">
        <v>4930</v>
      </c>
      <c r="Y3" s="6">
        <v>998</v>
      </c>
      <c r="Z3" s="35">
        <f t="shared" si="1"/>
        <v>96086</v>
      </c>
      <c r="AA3" s="6">
        <v>755</v>
      </c>
      <c r="AB3" s="6">
        <v>328</v>
      </c>
      <c r="AC3" s="34">
        <f t="shared" si="2"/>
        <v>1083</v>
      </c>
      <c r="AD3" s="6">
        <v>2430</v>
      </c>
      <c r="AE3" s="6">
        <v>288</v>
      </c>
      <c r="AF3" s="6">
        <v>40700</v>
      </c>
      <c r="AG3" s="6">
        <v>20000</v>
      </c>
      <c r="AH3" s="6">
        <v>92500</v>
      </c>
      <c r="AI3" s="6">
        <v>657</v>
      </c>
      <c r="AJ3" s="6">
        <v>4</v>
      </c>
      <c r="AK3" s="6">
        <v>119</v>
      </c>
      <c r="AL3" s="6">
        <v>55</v>
      </c>
      <c r="AM3" s="6">
        <v>78</v>
      </c>
      <c r="AN3" s="37">
        <f t="shared" si="3"/>
        <v>156831</v>
      </c>
    </row>
    <row r="4" spans="1:40" x14ac:dyDescent="0.25">
      <c r="A4" s="7" t="s">
        <v>64</v>
      </c>
      <c r="B4" s="7" t="s">
        <v>73</v>
      </c>
      <c r="C4" s="7">
        <v>5118</v>
      </c>
      <c r="D4" s="7" t="s">
        <v>20</v>
      </c>
      <c r="E4" s="6">
        <v>1730</v>
      </c>
      <c r="F4" s="6">
        <v>1870</v>
      </c>
      <c r="G4" s="6">
        <v>42500</v>
      </c>
      <c r="H4" s="6">
        <v>750</v>
      </c>
      <c r="I4" s="6">
        <v>3300</v>
      </c>
      <c r="J4" s="36">
        <f t="shared" si="0"/>
        <v>50150</v>
      </c>
      <c r="K4" s="6">
        <v>1790</v>
      </c>
      <c r="L4" s="6">
        <v>15400</v>
      </c>
      <c r="M4" s="6">
        <v>4320</v>
      </c>
      <c r="N4" s="6">
        <v>9</v>
      </c>
      <c r="O4" s="6">
        <v>54300</v>
      </c>
      <c r="P4" s="6">
        <v>135</v>
      </c>
      <c r="Q4" s="6">
        <v>20</v>
      </c>
      <c r="R4" s="6">
        <v>5240</v>
      </c>
      <c r="S4" s="6">
        <v>1240</v>
      </c>
      <c r="T4" s="6">
        <v>1590</v>
      </c>
      <c r="U4" s="6">
        <v>864</v>
      </c>
      <c r="V4" s="6">
        <v>67</v>
      </c>
      <c r="W4" s="6">
        <v>4370</v>
      </c>
      <c r="X4" s="6">
        <v>4780</v>
      </c>
      <c r="Y4" s="6">
        <v>999</v>
      </c>
      <c r="Z4" s="35">
        <f t="shared" si="1"/>
        <v>95124</v>
      </c>
      <c r="AA4" s="6">
        <v>769</v>
      </c>
      <c r="AB4" s="6">
        <v>348</v>
      </c>
      <c r="AC4" s="34">
        <f t="shared" si="2"/>
        <v>1117</v>
      </c>
      <c r="AD4" s="6">
        <v>2390</v>
      </c>
      <c r="AE4" s="6">
        <v>285</v>
      </c>
      <c r="AF4" s="6">
        <v>40800</v>
      </c>
      <c r="AG4" s="6">
        <v>20000</v>
      </c>
      <c r="AH4" s="6">
        <v>119000</v>
      </c>
      <c r="AI4" s="6">
        <v>632</v>
      </c>
      <c r="AJ4" s="6">
        <v>4</v>
      </c>
      <c r="AK4" s="6">
        <v>116</v>
      </c>
      <c r="AL4" s="6">
        <v>54</v>
      </c>
      <c r="AM4" s="6">
        <v>77</v>
      </c>
      <c r="AN4" s="37">
        <f t="shared" si="3"/>
        <v>183358</v>
      </c>
    </row>
    <row r="5" spans="1:40" x14ac:dyDescent="0.25">
      <c r="A5" s="7" t="s">
        <v>64</v>
      </c>
      <c r="B5" s="7" t="s">
        <v>73</v>
      </c>
      <c r="C5" s="7">
        <v>5119</v>
      </c>
      <c r="D5" s="7" t="s">
        <v>20</v>
      </c>
      <c r="E5" s="6">
        <v>1670</v>
      </c>
      <c r="F5" s="6">
        <v>1900</v>
      </c>
      <c r="G5" s="6">
        <v>41300</v>
      </c>
      <c r="H5" s="6">
        <v>749</v>
      </c>
      <c r="I5" s="6">
        <v>3350</v>
      </c>
      <c r="J5" s="36">
        <f t="shared" si="0"/>
        <v>48969</v>
      </c>
      <c r="K5" s="6">
        <v>1810</v>
      </c>
      <c r="L5" s="6">
        <v>15000</v>
      </c>
      <c r="M5" s="6">
        <v>4280</v>
      </c>
      <c r="N5" s="6">
        <v>9</v>
      </c>
      <c r="O5" s="6">
        <v>50200</v>
      </c>
      <c r="P5" s="6">
        <v>120</v>
      </c>
      <c r="Q5" s="6">
        <v>20</v>
      </c>
      <c r="R5" s="6">
        <v>4940</v>
      </c>
      <c r="S5" s="6">
        <v>837</v>
      </c>
      <c r="T5" s="6">
        <v>1590</v>
      </c>
      <c r="U5" s="6">
        <v>867</v>
      </c>
      <c r="V5" s="6">
        <v>64</v>
      </c>
      <c r="W5" s="6">
        <v>3590</v>
      </c>
      <c r="X5" s="6">
        <v>3620</v>
      </c>
      <c r="Y5" s="6">
        <v>996</v>
      </c>
      <c r="Z5" s="35">
        <f t="shared" si="1"/>
        <v>87943</v>
      </c>
      <c r="AA5" s="6">
        <v>765</v>
      </c>
      <c r="AB5" s="6">
        <v>349</v>
      </c>
      <c r="AC5" s="34">
        <f t="shared" si="2"/>
        <v>1114</v>
      </c>
      <c r="AD5" s="6">
        <v>2350</v>
      </c>
      <c r="AE5" s="6">
        <v>290</v>
      </c>
      <c r="AF5" s="6">
        <v>40600</v>
      </c>
      <c r="AG5" s="6">
        <v>19900</v>
      </c>
      <c r="AH5" s="6">
        <v>76400</v>
      </c>
      <c r="AI5" s="6">
        <v>608</v>
      </c>
      <c r="AJ5" s="6">
        <v>4</v>
      </c>
      <c r="AK5" s="6">
        <v>102</v>
      </c>
      <c r="AL5" s="6">
        <v>53</v>
      </c>
      <c r="AM5" s="6">
        <v>77</v>
      </c>
      <c r="AN5" s="37">
        <f t="shared" si="3"/>
        <v>140384</v>
      </c>
    </row>
    <row r="6" spans="1:40" x14ac:dyDescent="0.25">
      <c r="A6" s="7" t="s">
        <v>149</v>
      </c>
      <c r="B6" s="7" t="s">
        <v>150</v>
      </c>
      <c r="C6" s="7">
        <v>5127</v>
      </c>
      <c r="D6" s="7" t="s">
        <v>20</v>
      </c>
      <c r="E6" s="6">
        <v>1650</v>
      </c>
      <c r="F6" s="6">
        <v>1900</v>
      </c>
      <c r="G6" s="6">
        <v>40300</v>
      </c>
      <c r="H6" s="6">
        <v>749</v>
      </c>
      <c r="I6" s="6">
        <v>3360</v>
      </c>
      <c r="J6" s="36">
        <f t="shared" si="0"/>
        <v>47959</v>
      </c>
      <c r="K6" s="6">
        <v>1840</v>
      </c>
      <c r="L6" s="6">
        <v>14200</v>
      </c>
      <c r="M6" s="6">
        <v>4310</v>
      </c>
      <c r="N6" s="6">
        <v>9</v>
      </c>
      <c r="O6" s="6">
        <v>51400</v>
      </c>
      <c r="P6" s="6">
        <v>96</v>
      </c>
      <c r="Q6" s="6">
        <v>20</v>
      </c>
      <c r="R6" s="6">
        <v>4870</v>
      </c>
      <c r="S6" s="6">
        <v>828</v>
      </c>
      <c r="T6" s="6">
        <v>1590</v>
      </c>
      <c r="U6" s="6">
        <v>883</v>
      </c>
      <c r="V6" s="6">
        <v>64</v>
      </c>
      <c r="W6" s="6">
        <v>2860</v>
      </c>
      <c r="X6" s="6">
        <v>3550</v>
      </c>
      <c r="Y6" s="6">
        <v>996</v>
      </c>
      <c r="Z6" s="35">
        <f t="shared" si="1"/>
        <v>87516</v>
      </c>
      <c r="AA6" s="6">
        <v>783</v>
      </c>
      <c r="AB6" s="6">
        <v>348</v>
      </c>
      <c r="AC6" s="34">
        <f t="shared" si="2"/>
        <v>1131</v>
      </c>
      <c r="AD6" s="6">
        <v>2380</v>
      </c>
      <c r="AE6" s="6">
        <v>301</v>
      </c>
      <c r="AF6" s="6">
        <v>40700</v>
      </c>
      <c r="AG6" s="6">
        <v>19900</v>
      </c>
      <c r="AH6" s="6">
        <v>95900</v>
      </c>
      <c r="AI6" s="6">
        <v>618</v>
      </c>
      <c r="AJ6" s="6">
        <v>4</v>
      </c>
      <c r="AK6" s="6">
        <v>122</v>
      </c>
      <c r="AL6" s="6">
        <v>53</v>
      </c>
      <c r="AM6" s="6">
        <v>76</v>
      </c>
      <c r="AN6" s="37">
        <f t="shared" si="3"/>
        <v>160054</v>
      </c>
    </row>
    <row r="7" spans="1:40" x14ac:dyDescent="0.25">
      <c r="A7" s="7" t="s">
        <v>149</v>
      </c>
      <c r="B7" s="7" t="s">
        <v>151</v>
      </c>
      <c r="C7" s="7">
        <v>5137</v>
      </c>
      <c r="D7" s="7" t="s">
        <v>20</v>
      </c>
      <c r="E7" s="6">
        <v>1650</v>
      </c>
      <c r="F7" s="6">
        <v>1900</v>
      </c>
      <c r="G7" s="6">
        <v>40300</v>
      </c>
      <c r="H7" s="6">
        <v>750</v>
      </c>
      <c r="I7" s="6">
        <v>3340</v>
      </c>
      <c r="J7" s="36">
        <f t="shared" si="0"/>
        <v>47940</v>
      </c>
      <c r="K7" s="6">
        <v>1840</v>
      </c>
      <c r="L7" s="6">
        <v>14200</v>
      </c>
      <c r="M7" s="6">
        <v>4290</v>
      </c>
      <c r="N7" s="6">
        <v>9</v>
      </c>
      <c r="O7" s="6">
        <v>51300</v>
      </c>
      <c r="P7" s="6">
        <v>95</v>
      </c>
      <c r="Q7" s="6">
        <v>20</v>
      </c>
      <c r="R7" s="6">
        <v>4970</v>
      </c>
      <c r="S7" s="6">
        <v>833</v>
      </c>
      <c r="T7" s="6">
        <v>1600</v>
      </c>
      <c r="U7" s="6">
        <v>908</v>
      </c>
      <c r="V7" s="6">
        <v>64</v>
      </c>
      <c r="W7" s="6">
        <v>2910</v>
      </c>
      <c r="X7" s="6">
        <v>3610</v>
      </c>
      <c r="Y7" s="6">
        <v>1000</v>
      </c>
      <c r="Z7" s="35">
        <f t="shared" si="1"/>
        <v>87649</v>
      </c>
      <c r="AA7" s="6">
        <v>775</v>
      </c>
      <c r="AB7" s="6">
        <v>304</v>
      </c>
      <c r="AC7" s="34">
        <f t="shared" si="2"/>
        <v>1079</v>
      </c>
      <c r="AD7" s="6">
        <v>2400</v>
      </c>
      <c r="AE7" s="6">
        <v>326</v>
      </c>
      <c r="AF7" s="6">
        <v>41000</v>
      </c>
      <c r="AG7" s="6">
        <v>20000</v>
      </c>
      <c r="AH7" s="6">
        <v>73300</v>
      </c>
      <c r="AI7" s="6">
        <v>612</v>
      </c>
      <c r="AJ7" s="6">
        <v>4</v>
      </c>
      <c r="AK7" s="6">
        <v>137</v>
      </c>
      <c r="AL7" s="6">
        <v>54</v>
      </c>
      <c r="AM7" s="6">
        <v>60</v>
      </c>
      <c r="AN7" s="37">
        <f t="shared" si="3"/>
        <v>137893</v>
      </c>
    </row>
    <row r="8" spans="1:40" x14ac:dyDescent="0.25">
      <c r="A8" s="7" t="s">
        <v>152</v>
      </c>
      <c r="B8" s="7" t="s">
        <v>153</v>
      </c>
      <c r="C8" s="7">
        <v>5146</v>
      </c>
      <c r="D8" s="7" t="s">
        <v>20</v>
      </c>
      <c r="E8" s="6">
        <v>1660</v>
      </c>
      <c r="F8" s="6">
        <v>1870</v>
      </c>
      <c r="G8" s="6">
        <v>41300</v>
      </c>
      <c r="H8" s="6">
        <v>752</v>
      </c>
      <c r="I8" s="6">
        <v>3340</v>
      </c>
      <c r="J8" s="36">
        <f t="shared" si="0"/>
        <v>48922</v>
      </c>
      <c r="K8" s="6">
        <v>1820</v>
      </c>
      <c r="L8" s="6">
        <v>15000</v>
      </c>
      <c r="M8" s="6">
        <v>4330</v>
      </c>
      <c r="N8" s="6">
        <v>9</v>
      </c>
      <c r="O8" s="6">
        <v>53400</v>
      </c>
      <c r="P8" s="6">
        <v>127</v>
      </c>
      <c r="Q8" s="6">
        <v>20</v>
      </c>
      <c r="R8" s="6">
        <v>4960</v>
      </c>
      <c r="S8" s="6">
        <v>843</v>
      </c>
      <c r="T8" s="6">
        <v>1590</v>
      </c>
      <c r="U8" s="6">
        <v>878</v>
      </c>
      <c r="V8" s="6">
        <v>64</v>
      </c>
      <c r="W8" s="6">
        <v>3590</v>
      </c>
      <c r="X8" s="6">
        <v>3600</v>
      </c>
      <c r="Y8" s="6">
        <v>1000</v>
      </c>
      <c r="Z8" s="35">
        <f t="shared" si="1"/>
        <v>91231</v>
      </c>
      <c r="AA8" s="6">
        <v>780</v>
      </c>
      <c r="AB8" s="6">
        <v>348</v>
      </c>
      <c r="AC8" s="34">
        <f t="shared" si="2"/>
        <v>1128</v>
      </c>
      <c r="AD8" s="6">
        <v>2380</v>
      </c>
      <c r="AE8" s="6">
        <v>310</v>
      </c>
      <c r="AF8" s="6">
        <v>40900</v>
      </c>
      <c r="AG8" s="6">
        <v>20000</v>
      </c>
      <c r="AH8" s="6">
        <v>68300</v>
      </c>
      <c r="AI8" s="6">
        <v>606</v>
      </c>
      <c r="AJ8" s="6">
        <v>4</v>
      </c>
      <c r="AK8" s="6">
        <v>132</v>
      </c>
      <c r="AL8" s="6">
        <v>54</v>
      </c>
      <c r="AM8" s="6">
        <v>71</v>
      </c>
      <c r="AN8" s="37">
        <f t="shared" si="3"/>
        <v>132757</v>
      </c>
    </row>
    <row r="9" spans="1:40" x14ac:dyDescent="0.25">
      <c r="A9" s="7" t="s">
        <v>152</v>
      </c>
      <c r="B9" s="7" t="s">
        <v>158</v>
      </c>
      <c r="C9" s="7">
        <v>5156</v>
      </c>
      <c r="D9" s="7" t="s">
        <v>20</v>
      </c>
      <c r="E9" s="6">
        <v>1670</v>
      </c>
      <c r="F9" s="6">
        <v>1840</v>
      </c>
      <c r="G9" s="6">
        <v>41100</v>
      </c>
      <c r="H9" s="6">
        <v>750</v>
      </c>
      <c r="I9" s="6">
        <v>3350</v>
      </c>
      <c r="J9" s="36">
        <f t="shared" si="0"/>
        <v>48710</v>
      </c>
      <c r="K9" s="6">
        <v>1770</v>
      </c>
      <c r="L9" s="6">
        <v>14700</v>
      </c>
      <c r="M9" s="6">
        <v>4300</v>
      </c>
      <c r="N9" s="6">
        <v>9</v>
      </c>
      <c r="O9" s="6">
        <v>53000</v>
      </c>
      <c r="P9" s="6">
        <v>120</v>
      </c>
      <c r="Q9" s="6">
        <v>20</v>
      </c>
      <c r="R9" s="6">
        <v>4860</v>
      </c>
      <c r="S9" s="6">
        <v>817</v>
      </c>
      <c r="T9" s="6">
        <v>1580</v>
      </c>
      <c r="U9" s="6">
        <v>844</v>
      </c>
      <c r="V9" s="6">
        <v>64</v>
      </c>
      <c r="W9" s="6">
        <v>3480</v>
      </c>
      <c r="X9" s="6">
        <v>3490</v>
      </c>
      <c r="Y9" s="6">
        <v>1000</v>
      </c>
      <c r="Z9" s="35">
        <f t="shared" si="1"/>
        <v>90054</v>
      </c>
      <c r="AA9" s="6">
        <v>764</v>
      </c>
      <c r="AB9" s="6">
        <v>344</v>
      </c>
      <c r="AC9" s="34">
        <f t="shared" si="2"/>
        <v>1108</v>
      </c>
      <c r="AD9" s="6">
        <v>2350</v>
      </c>
      <c r="AE9" s="6">
        <v>308</v>
      </c>
      <c r="AF9" s="6">
        <v>41400</v>
      </c>
      <c r="AG9" s="6">
        <v>20800</v>
      </c>
      <c r="AH9" s="6">
        <v>62100</v>
      </c>
      <c r="AI9" s="6">
        <v>592</v>
      </c>
      <c r="AJ9" s="6">
        <v>4</v>
      </c>
      <c r="AK9" s="6">
        <v>132</v>
      </c>
      <c r="AL9" s="6">
        <v>54</v>
      </c>
      <c r="AM9" s="6">
        <v>77</v>
      </c>
      <c r="AN9" s="37">
        <f t="shared" si="3"/>
        <v>127817</v>
      </c>
    </row>
    <row r="10" spans="1:40" x14ac:dyDescent="0.25">
      <c r="A10" s="7" t="s">
        <v>152</v>
      </c>
      <c r="B10" s="7" t="s">
        <v>159</v>
      </c>
      <c r="C10" s="7">
        <v>5162</v>
      </c>
      <c r="D10" s="7" t="s">
        <v>20</v>
      </c>
      <c r="E10" s="6">
        <v>1660</v>
      </c>
      <c r="F10" s="6">
        <v>1880</v>
      </c>
      <c r="G10" s="6">
        <v>41300</v>
      </c>
      <c r="H10" s="6">
        <v>750</v>
      </c>
      <c r="I10" s="6">
        <v>3330</v>
      </c>
      <c r="J10" s="36">
        <f t="shared" si="0"/>
        <v>48920</v>
      </c>
      <c r="K10" s="6">
        <v>1810</v>
      </c>
      <c r="L10" s="6">
        <v>15300</v>
      </c>
      <c r="M10" s="6">
        <v>4300</v>
      </c>
      <c r="N10" s="6">
        <v>9</v>
      </c>
      <c r="O10" s="6">
        <v>50200</v>
      </c>
      <c r="P10" s="6">
        <v>113</v>
      </c>
      <c r="Q10" s="6">
        <v>20</v>
      </c>
      <c r="R10" s="6">
        <v>4980</v>
      </c>
      <c r="S10" s="6">
        <v>841</v>
      </c>
      <c r="T10" s="6">
        <v>1600</v>
      </c>
      <c r="U10" s="6">
        <v>889</v>
      </c>
      <c r="V10" s="6">
        <v>64</v>
      </c>
      <c r="W10" s="6">
        <v>3620</v>
      </c>
      <c r="X10" s="6">
        <v>3620</v>
      </c>
      <c r="Y10" s="6">
        <v>1000</v>
      </c>
      <c r="Z10" s="35">
        <f t="shared" si="1"/>
        <v>88366</v>
      </c>
      <c r="AA10" s="6">
        <v>750</v>
      </c>
      <c r="AB10" s="6">
        <v>343</v>
      </c>
      <c r="AC10" s="34">
        <f t="shared" si="2"/>
        <v>1093</v>
      </c>
      <c r="AD10" s="6">
        <v>2450</v>
      </c>
      <c r="AE10" s="6">
        <v>324</v>
      </c>
      <c r="AF10" s="6">
        <v>40900</v>
      </c>
      <c r="AG10" s="6">
        <v>20400</v>
      </c>
      <c r="AH10" s="6">
        <v>93000</v>
      </c>
      <c r="AI10" s="6">
        <v>621</v>
      </c>
      <c r="AJ10" s="6">
        <v>4</v>
      </c>
      <c r="AK10" s="6">
        <v>121</v>
      </c>
      <c r="AL10" s="6">
        <v>54</v>
      </c>
      <c r="AM10" s="6">
        <v>77</v>
      </c>
      <c r="AN10" s="37">
        <f t="shared" si="3"/>
        <v>157951</v>
      </c>
    </row>
    <row r="11" spans="1:40" x14ac:dyDescent="0.25">
      <c r="A11" s="7" t="s">
        <v>160</v>
      </c>
      <c r="B11" s="7" t="s">
        <v>161</v>
      </c>
      <c r="C11" s="7">
        <v>5163</v>
      </c>
      <c r="D11" s="7" t="s">
        <v>20</v>
      </c>
      <c r="E11" s="6">
        <v>1600</v>
      </c>
      <c r="F11" s="6">
        <v>1870</v>
      </c>
      <c r="G11" s="6">
        <v>41000</v>
      </c>
      <c r="H11" s="6">
        <v>756</v>
      </c>
      <c r="I11" s="6">
        <v>3280</v>
      </c>
      <c r="J11" s="36">
        <f t="shared" si="0"/>
        <v>48506</v>
      </c>
      <c r="K11" s="6">
        <v>1800</v>
      </c>
      <c r="L11" s="6">
        <v>15100</v>
      </c>
      <c r="M11" s="6">
        <v>4300</v>
      </c>
      <c r="N11" s="6">
        <v>9</v>
      </c>
      <c r="O11" s="6">
        <v>53000</v>
      </c>
      <c r="P11" s="6">
        <v>119</v>
      </c>
      <c r="Q11" s="6">
        <v>20</v>
      </c>
      <c r="R11" s="6">
        <v>4850</v>
      </c>
      <c r="S11" s="6">
        <v>807</v>
      </c>
      <c r="T11" s="6">
        <v>1620</v>
      </c>
      <c r="U11" s="6">
        <v>883</v>
      </c>
      <c r="V11" s="6">
        <v>64</v>
      </c>
      <c r="W11" s="6">
        <v>3480</v>
      </c>
      <c r="X11" s="6">
        <v>3510</v>
      </c>
      <c r="Y11" s="6">
        <v>998</v>
      </c>
      <c r="Z11" s="35">
        <f t="shared" si="1"/>
        <v>90560</v>
      </c>
      <c r="AA11" s="6">
        <v>772</v>
      </c>
      <c r="AB11" s="6">
        <v>345</v>
      </c>
      <c r="AC11" s="34">
        <f t="shared" si="2"/>
        <v>1117</v>
      </c>
      <c r="AD11" s="6">
        <v>2410</v>
      </c>
      <c r="AE11" s="6">
        <v>302</v>
      </c>
      <c r="AF11" s="6">
        <v>40800</v>
      </c>
      <c r="AG11" s="6">
        <v>20100</v>
      </c>
      <c r="AH11" s="6">
        <v>105000</v>
      </c>
      <c r="AI11" s="6">
        <v>616</v>
      </c>
      <c r="AJ11" s="6">
        <v>4</v>
      </c>
      <c r="AK11" s="6">
        <v>130</v>
      </c>
      <c r="AL11" s="6">
        <v>53</v>
      </c>
      <c r="AM11" s="6">
        <v>75</v>
      </c>
      <c r="AN11" s="37">
        <f t="shared" si="3"/>
        <v>169490</v>
      </c>
    </row>
    <row r="12" spans="1:40" x14ac:dyDescent="0.25">
      <c r="A12" s="7" t="s">
        <v>160</v>
      </c>
      <c r="B12" s="7" t="s">
        <v>162</v>
      </c>
      <c r="C12" s="7">
        <v>5169</v>
      </c>
      <c r="D12" s="7" t="s">
        <v>20</v>
      </c>
      <c r="E12" s="6">
        <v>1700</v>
      </c>
      <c r="F12" s="6">
        <v>1870</v>
      </c>
      <c r="G12" s="6">
        <v>41300</v>
      </c>
      <c r="H12" s="6">
        <v>750</v>
      </c>
      <c r="I12" s="6">
        <v>3380</v>
      </c>
      <c r="J12" s="36">
        <f t="shared" si="0"/>
        <v>49000</v>
      </c>
      <c r="K12" s="6">
        <v>1750</v>
      </c>
      <c r="L12" s="6">
        <v>15000</v>
      </c>
      <c r="M12" s="6">
        <v>4280</v>
      </c>
      <c r="N12" s="6">
        <v>9</v>
      </c>
      <c r="O12" s="6">
        <v>53200</v>
      </c>
      <c r="P12" s="6">
        <v>121</v>
      </c>
      <c r="Q12" s="6">
        <v>20</v>
      </c>
      <c r="R12" s="6">
        <v>4960</v>
      </c>
      <c r="S12" s="6">
        <v>833</v>
      </c>
      <c r="T12" s="6">
        <v>1630</v>
      </c>
      <c r="U12" s="6">
        <v>884</v>
      </c>
      <c r="V12" s="6">
        <v>63</v>
      </c>
      <c r="W12" s="6">
        <v>3540</v>
      </c>
      <c r="X12" s="6">
        <v>3620</v>
      </c>
      <c r="Y12" s="6">
        <v>1000</v>
      </c>
      <c r="Z12" s="35">
        <f t="shared" si="1"/>
        <v>90910</v>
      </c>
      <c r="AA12" s="6">
        <v>732</v>
      </c>
      <c r="AB12" s="6">
        <v>330</v>
      </c>
      <c r="AC12" s="34">
        <f t="shared" si="2"/>
        <v>1062</v>
      </c>
      <c r="AD12" s="6">
        <v>2210</v>
      </c>
      <c r="AE12" s="6">
        <v>290</v>
      </c>
      <c r="AF12" s="6">
        <v>40500</v>
      </c>
      <c r="AG12" s="6">
        <v>19800</v>
      </c>
      <c r="AH12" s="6">
        <v>83900</v>
      </c>
      <c r="AI12" s="6">
        <v>580</v>
      </c>
      <c r="AJ12" s="6">
        <v>4</v>
      </c>
      <c r="AK12" s="6">
        <v>135</v>
      </c>
      <c r="AL12" s="6">
        <v>54</v>
      </c>
      <c r="AM12" s="6">
        <v>49</v>
      </c>
      <c r="AN12" s="37">
        <f t="shared" si="3"/>
        <v>147522</v>
      </c>
    </row>
    <row r="13" spans="1:40" x14ac:dyDescent="0.25">
      <c r="A13" s="7" t="s">
        <v>163</v>
      </c>
      <c r="B13" s="7" t="s">
        <v>164</v>
      </c>
      <c r="C13" s="7">
        <v>5178</v>
      </c>
      <c r="D13" s="7" t="s">
        <v>20</v>
      </c>
      <c r="E13" s="6">
        <v>1630</v>
      </c>
      <c r="F13" s="6">
        <v>1870</v>
      </c>
      <c r="G13" s="6">
        <v>40300</v>
      </c>
      <c r="H13" s="6">
        <v>725</v>
      </c>
      <c r="I13" s="6">
        <v>3260</v>
      </c>
      <c r="J13" s="36">
        <f t="shared" si="0"/>
        <v>47785</v>
      </c>
      <c r="K13" s="6">
        <v>1760</v>
      </c>
      <c r="L13" s="6">
        <v>14600</v>
      </c>
      <c r="M13" s="6">
        <v>4200</v>
      </c>
      <c r="N13" s="6">
        <v>9</v>
      </c>
      <c r="O13" s="6">
        <v>51600</v>
      </c>
      <c r="P13" s="6">
        <v>121</v>
      </c>
      <c r="Q13" s="6">
        <v>20</v>
      </c>
      <c r="R13" s="6">
        <v>4970</v>
      </c>
      <c r="S13" s="6">
        <v>834</v>
      </c>
      <c r="T13" s="6">
        <v>1610</v>
      </c>
      <c r="U13" s="6">
        <v>861</v>
      </c>
      <c r="V13" s="6">
        <v>62</v>
      </c>
      <c r="W13" s="6">
        <v>3610</v>
      </c>
      <c r="X13" s="6">
        <v>3570</v>
      </c>
      <c r="Y13" s="6">
        <v>974</v>
      </c>
      <c r="Z13" s="35">
        <f t="shared" si="1"/>
        <v>88801</v>
      </c>
      <c r="AA13" s="6">
        <v>764</v>
      </c>
      <c r="AB13" s="6">
        <v>343</v>
      </c>
      <c r="AC13" s="34">
        <f t="shared" si="2"/>
        <v>1107</v>
      </c>
      <c r="AD13" s="6">
        <v>2190</v>
      </c>
      <c r="AE13" s="6">
        <v>296</v>
      </c>
      <c r="AF13" s="6">
        <v>39800</v>
      </c>
      <c r="AG13" s="6">
        <v>19500</v>
      </c>
      <c r="AH13" s="6">
        <v>68600</v>
      </c>
      <c r="AI13" s="6">
        <v>590</v>
      </c>
      <c r="AJ13" s="6">
        <v>4</v>
      </c>
      <c r="AK13" s="6">
        <v>132</v>
      </c>
      <c r="AL13" s="6">
        <v>53</v>
      </c>
      <c r="AM13" s="6">
        <v>75</v>
      </c>
      <c r="AN13" s="37">
        <f t="shared" si="3"/>
        <v>131240</v>
      </c>
    </row>
    <row r="14" spans="1:40" x14ac:dyDescent="0.25">
      <c r="A14" s="7" t="s">
        <v>163</v>
      </c>
      <c r="B14" s="7" t="s">
        <v>165</v>
      </c>
      <c r="C14" s="7">
        <v>5181</v>
      </c>
      <c r="D14" s="7" t="s">
        <v>20</v>
      </c>
      <c r="E14" s="6">
        <v>1770</v>
      </c>
      <c r="F14" s="6">
        <v>1890</v>
      </c>
      <c r="G14" s="6">
        <v>41800</v>
      </c>
      <c r="H14" s="6">
        <v>756</v>
      </c>
      <c r="I14" s="6">
        <v>3460</v>
      </c>
      <c r="J14" s="36">
        <f t="shared" si="0"/>
        <v>49676</v>
      </c>
      <c r="K14" s="6">
        <v>1840</v>
      </c>
      <c r="L14" s="6">
        <v>14900</v>
      </c>
      <c r="M14" s="6">
        <v>4210</v>
      </c>
      <c r="N14" s="6">
        <v>9</v>
      </c>
      <c r="O14" s="6">
        <v>53600</v>
      </c>
      <c r="P14" s="6">
        <v>126</v>
      </c>
      <c r="Q14" s="6">
        <v>20</v>
      </c>
      <c r="R14" s="6">
        <v>4990</v>
      </c>
      <c r="S14" s="6">
        <v>848</v>
      </c>
      <c r="T14" s="6">
        <v>1640</v>
      </c>
      <c r="U14" s="6">
        <v>894</v>
      </c>
      <c r="V14" s="6">
        <v>64</v>
      </c>
      <c r="W14" s="6">
        <v>3580</v>
      </c>
      <c r="X14" s="6">
        <v>3690</v>
      </c>
      <c r="Y14" s="6">
        <v>1010</v>
      </c>
      <c r="Z14" s="35">
        <f t="shared" si="1"/>
        <v>91421</v>
      </c>
      <c r="AA14" s="6">
        <v>776</v>
      </c>
      <c r="AB14" s="6">
        <v>348</v>
      </c>
      <c r="AC14" s="34">
        <f t="shared" si="2"/>
        <v>1124</v>
      </c>
      <c r="AD14" s="6">
        <v>2410</v>
      </c>
      <c r="AE14" s="6">
        <v>303</v>
      </c>
      <c r="AF14" s="6">
        <v>40400</v>
      </c>
      <c r="AG14" s="6">
        <v>19700</v>
      </c>
      <c r="AH14" s="6">
        <v>73700</v>
      </c>
      <c r="AI14" s="6">
        <v>606</v>
      </c>
      <c r="AJ14" s="6">
        <v>4</v>
      </c>
      <c r="AK14" s="6">
        <v>132</v>
      </c>
      <c r="AL14" s="6">
        <v>54</v>
      </c>
      <c r="AM14" s="6">
        <v>12</v>
      </c>
      <c r="AN14" s="37">
        <f t="shared" si="3"/>
        <v>137321</v>
      </c>
    </row>
    <row r="15" spans="1:40" x14ac:dyDescent="0.25">
      <c r="A15" s="7" t="s">
        <v>163</v>
      </c>
      <c r="B15" s="7" t="s">
        <v>165</v>
      </c>
      <c r="C15" s="7">
        <v>5195</v>
      </c>
      <c r="D15" s="7" t="s">
        <v>20</v>
      </c>
      <c r="E15" s="6">
        <v>1730</v>
      </c>
      <c r="F15" s="6">
        <v>1880</v>
      </c>
      <c r="G15" s="6">
        <v>41300</v>
      </c>
      <c r="H15" s="6">
        <v>750</v>
      </c>
      <c r="I15" s="6">
        <v>3410</v>
      </c>
      <c r="J15" s="36">
        <f t="shared" si="0"/>
        <v>49070</v>
      </c>
      <c r="K15" s="6">
        <v>1780</v>
      </c>
      <c r="L15" s="6">
        <v>15000</v>
      </c>
      <c r="M15" s="6">
        <v>4180</v>
      </c>
      <c r="N15" s="6">
        <v>9</v>
      </c>
      <c r="O15" s="6">
        <v>50000</v>
      </c>
      <c r="P15" s="6">
        <v>124</v>
      </c>
      <c r="Q15" s="6">
        <v>20</v>
      </c>
      <c r="R15" s="6">
        <v>4970</v>
      </c>
      <c r="S15" s="6">
        <v>838</v>
      </c>
      <c r="T15" s="6">
        <v>1600</v>
      </c>
      <c r="U15" s="6">
        <v>866</v>
      </c>
      <c r="V15" s="6">
        <v>64</v>
      </c>
      <c r="W15" s="6">
        <v>3550</v>
      </c>
      <c r="X15" s="6">
        <v>3610</v>
      </c>
      <c r="Y15" s="6">
        <v>1010</v>
      </c>
      <c r="Z15" s="35">
        <f t="shared" si="1"/>
        <v>87621</v>
      </c>
      <c r="AA15" s="6">
        <v>759</v>
      </c>
      <c r="AB15" s="6">
        <v>329</v>
      </c>
      <c r="AC15" s="34">
        <f t="shared" si="2"/>
        <v>1088</v>
      </c>
      <c r="AD15" s="6">
        <v>2390</v>
      </c>
      <c r="AE15" s="6">
        <v>285</v>
      </c>
      <c r="AF15" s="6">
        <v>39800</v>
      </c>
      <c r="AG15" s="6">
        <v>19600</v>
      </c>
      <c r="AH15" s="6">
        <v>79300</v>
      </c>
      <c r="AI15" s="6">
        <v>598</v>
      </c>
      <c r="AJ15" s="6">
        <v>4</v>
      </c>
      <c r="AK15" s="6">
        <v>128</v>
      </c>
      <c r="AL15" s="6">
        <v>54</v>
      </c>
      <c r="AM15" s="6">
        <v>12</v>
      </c>
      <c r="AN15" s="37">
        <f t="shared" si="3"/>
        <v>142171</v>
      </c>
    </row>
    <row r="16" spans="1:40" x14ac:dyDescent="0.25">
      <c r="A16" s="7" t="s">
        <v>163</v>
      </c>
      <c r="B16" s="7" t="s">
        <v>166</v>
      </c>
      <c r="C16" s="7">
        <v>5196</v>
      </c>
      <c r="D16" s="7" t="s">
        <v>20</v>
      </c>
      <c r="E16" s="6">
        <v>1710</v>
      </c>
      <c r="F16" s="6">
        <v>1900</v>
      </c>
      <c r="G16" s="6">
        <v>41600</v>
      </c>
      <c r="H16" s="6">
        <v>754</v>
      </c>
      <c r="I16" s="6">
        <v>3450</v>
      </c>
      <c r="J16" s="36">
        <f t="shared" si="0"/>
        <v>49414</v>
      </c>
      <c r="K16" s="6">
        <v>1790</v>
      </c>
      <c r="L16" s="6">
        <v>15300</v>
      </c>
      <c r="M16" s="6">
        <v>4200</v>
      </c>
      <c r="N16" s="6">
        <v>9</v>
      </c>
      <c r="O16" s="6">
        <v>53400</v>
      </c>
      <c r="P16" s="6">
        <v>132</v>
      </c>
      <c r="Q16" s="6">
        <v>20</v>
      </c>
      <c r="R16" s="6">
        <v>4980</v>
      </c>
      <c r="S16" s="6">
        <v>856</v>
      </c>
      <c r="T16" s="6">
        <v>1650</v>
      </c>
      <c r="U16" s="6">
        <v>872</v>
      </c>
      <c r="V16" s="6">
        <v>68</v>
      </c>
      <c r="W16" s="6">
        <v>3680</v>
      </c>
      <c r="X16" s="6">
        <v>3700</v>
      </c>
      <c r="Y16" s="6">
        <v>1010</v>
      </c>
      <c r="Z16" s="35">
        <f t="shared" si="1"/>
        <v>91667</v>
      </c>
      <c r="AA16" s="6">
        <v>775</v>
      </c>
      <c r="AB16" s="6">
        <v>344</v>
      </c>
      <c r="AC16" s="34">
        <f t="shared" si="2"/>
        <v>1119</v>
      </c>
      <c r="AD16" s="6">
        <v>2400</v>
      </c>
      <c r="AE16" s="6">
        <v>295</v>
      </c>
      <c r="AF16" s="6">
        <v>39600</v>
      </c>
      <c r="AG16" s="6">
        <v>19600</v>
      </c>
      <c r="AH16" s="6">
        <v>70600</v>
      </c>
      <c r="AI16" s="6">
        <v>609</v>
      </c>
      <c r="AJ16" s="6">
        <v>4</v>
      </c>
      <c r="AK16" s="6">
        <v>126</v>
      </c>
      <c r="AL16" s="6">
        <v>53</v>
      </c>
      <c r="AM16" s="6">
        <v>12</v>
      </c>
      <c r="AN16" s="37">
        <f t="shared" si="3"/>
        <v>133299</v>
      </c>
    </row>
    <row r="17" spans="1:40" x14ac:dyDescent="0.25">
      <c r="A17" s="7" t="s">
        <v>167</v>
      </c>
      <c r="B17" s="7" t="s">
        <v>168</v>
      </c>
      <c r="C17" s="7">
        <v>5198</v>
      </c>
      <c r="D17" s="7" t="s">
        <v>20</v>
      </c>
      <c r="E17" s="6">
        <v>1750</v>
      </c>
      <c r="F17" s="6">
        <v>1880</v>
      </c>
      <c r="G17" s="6">
        <v>41200</v>
      </c>
      <c r="H17" s="6">
        <v>750</v>
      </c>
      <c r="I17" s="6">
        <v>3410</v>
      </c>
      <c r="J17" s="36">
        <f t="shared" si="0"/>
        <v>48990</v>
      </c>
      <c r="K17" s="6">
        <v>1840</v>
      </c>
      <c r="L17" s="6">
        <v>15300</v>
      </c>
      <c r="M17" s="6">
        <v>4220</v>
      </c>
      <c r="N17" s="6">
        <v>9</v>
      </c>
      <c r="O17" s="6">
        <v>53300</v>
      </c>
      <c r="P17" s="6">
        <v>117</v>
      </c>
      <c r="Q17" s="6">
        <v>20</v>
      </c>
      <c r="R17" s="6">
        <v>4730</v>
      </c>
      <c r="S17" s="6">
        <v>782</v>
      </c>
      <c r="T17" s="6">
        <v>1590</v>
      </c>
      <c r="U17" s="6">
        <v>892</v>
      </c>
      <c r="V17" s="6">
        <v>62</v>
      </c>
      <c r="W17" s="6">
        <v>3430</v>
      </c>
      <c r="X17" s="6">
        <v>3410</v>
      </c>
      <c r="Y17" s="6">
        <v>1000</v>
      </c>
      <c r="Z17" s="35">
        <f t="shared" si="1"/>
        <v>90702</v>
      </c>
      <c r="AA17" s="6">
        <v>766</v>
      </c>
      <c r="AB17" s="6">
        <v>345</v>
      </c>
      <c r="AC17" s="34">
        <f t="shared" si="2"/>
        <v>1111</v>
      </c>
      <c r="AD17" s="6">
        <v>2390</v>
      </c>
      <c r="AE17" s="6">
        <v>293</v>
      </c>
      <c r="AF17" s="6">
        <v>40400</v>
      </c>
      <c r="AG17" s="6">
        <v>19700</v>
      </c>
      <c r="AH17" s="6">
        <v>111000</v>
      </c>
      <c r="AI17" s="6">
        <v>596</v>
      </c>
      <c r="AJ17" s="6">
        <v>4</v>
      </c>
      <c r="AK17" s="6">
        <v>128</v>
      </c>
      <c r="AL17" s="6">
        <v>54</v>
      </c>
      <c r="AM17" s="6">
        <v>13</v>
      </c>
      <c r="AN17" s="37">
        <f t="shared" si="3"/>
        <v>174578</v>
      </c>
    </row>
    <row r="18" spans="1:40" x14ac:dyDescent="0.25">
      <c r="A18" s="7" t="s">
        <v>167</v>
      </c>
      <c r="B18" s="7" t="s">
        <v>169</v>
      </c>
      <c r="C18" s="7">
        <v>5200</v>
      </c>
      <c r="D18" s="7" t="s">
        <v>20</v>
      </c>
      <c r="E18" s="6">
        <v>1780</v>
      </c>
      <c r="F18" s="6">
        <v>1870</v>
      </c>
      <c r="G18" s="6">
        <v>41500</v>
      </c>
      <c r="H18" s="6">
        <v>750</v>
      </c>
      <c r="I18" s="6">
        <v>3440</v>
      </c>
      <c r="J18" s="36">
        <f t="shared" si="0"/>
        <v>49340</v>
      </c>
      <c r="K18" s="6">
        <v>1830</v>
      </c>
      <c r="L18" s="6">
        <v>15300</v>
      </c>
      <c r="M18" s="6">
        <v>4210</v>
      </c>
      <c r="N18" s="6">
        <v>9</v>
      </c>
      <c r="O18" s="6">
        <v>53300</v>
      </c>
      <c r="P18" s="6">
        <v>121</v>
      </c>
      <c r="Q18" s="6">
        <v>20</v>
      </c>
      <c r="R18" s="6">
        <v>4970</v>
      </c>
      <c r="S18" s="6">
        <v>842</v>
      </c>
      <c r="T18" s="6">
        <v>1580</v>
      </c>
      <c r="U18" s="6">
        <v>882</v>
      </c>
      <c r="V18" s="6">
        <v>64</v>
      </c>
      <c r="W18" s="6">
        <v>3630</v>
      </c>
      <c r="X18" s="6">
        <v>3640</v>
      </c>
      <c r="Y18" s="6">
        <v>999</v>
      </c>
      <c r="Z18" s="35">
        <f t="shared" si="1"/>
        <v>91397</v>
      </c>
      <c r="AA18" s="6">
        <v>780</v>
      </c>
      <c r="AB18" s="6">
        <v>349</v>
      </c>
      <c r="AC18" s="34">
        <f t="shared" si="2"/>
        <v>1129</v>
      </c>
      <c r="AD18" s="6">
        <v>2410</v>
      </c>
      <c r="AE18" s="6">
        <v>296</v>
      </c>
      <c r="AF18" s="6">
        <v>40200</v>
      </c>
      <c r="AG18" s="6">
        <v>19700</v>
      </c>
      <c r="AH18" s="6">
        <v>93600</v>
      </c>
      <c r="AI18" s="6">
        <v>600</v>
      </c>
      <c r="AJ18" s="6">
        <v>4</v>
      </c>
      <c r="AK18" s="6">
        <v>130</v>
      </c>
      <c r="AL18" s="6">
        <v>54</v>
      </c>
      <c r="AM18" s="6">
        <v>12</v>
      </c>
      <c r="AN18" s="37">
        <f t="shared" si="3"/>
        <v>157006</v>
      </c>
    </row>
    <row r="19" spans="1:40" x14ac:dyDescent="0.25">
      <c r="A19" s="7" t="s">
        <v>167</v>
      </c>
      <c r="B19" s="7" t="s">
        <v>169</v>
      </c>
      <c r="C19" s="7">
        <v>5202</v>
      </c>
      <c r="D19" s="7" t="s">
        <v>20</v>
      </c>
      <c r="E19" s="6">
        <v>1750</v>
      </c>
      <c r="F19" s="6">
        <v>1870</v>
      </c>
      <c r="G19" s="6">
        <v>41500</v>
      </c>
      <c r="H19" s="6">
        <v>750</v>
      </c>
      <c r="I19" s="6">
        <v>3420</v>
      </c>
      <c r="J19" s="36">
        <f t="shared" si="0"/>
        <v>49290</v>
      </c>
      <c r="K19" s="6">
        <v>1780</v>
      </c>
      <c r="L19" s="6">
        <v>15100</v>
      </c>
      <c r="M19" s="6">
        <v>4230</v>
      </c>
      <c r="N19" s="6">
        <v>9</v>
      </c>
      <c r="O19" s="6">
        <v>50200</v>
      </c>
      <c r="P19" s="6">
        <v>127</v>
      </c>
      <c r="Q19" s="6">
        <v>20</v>
      </c>
      <c r="R19" s="6">
        <v>4970</v>
      </c>
      <c r="S19" s="6">
        <v>840</v>
      </c>
      <c r="T19" s="6">
        <v>1580</v>
      </c>
      <c r="U19" s="6">
        <v>876</v>
      </c>
      <c r="V19" s="6">
        <v>64</v>
      </c>
      <c r="W19" s="6">
        <v>3620</v>
      </c>
      <c r="X19" s="6">
        <v>3660</v>
      </c>
      <c r="Y19" s="6">
        <v>996</v>
      </c>
      <c r="Z19" s="35">
        <f t="shared" si="1"/>
        <v>88072</v>
      </c>
      <c r="AA19" s="6">
        <v>760</v>
      </c>
      <c r="AB19" s="6">
        <v>338</v>
      </c>
      <c r="AC19" s="34">
        <f t="shared" si="2"/>
        <v>1098</v>
      </c>
      <c r="AD19" s="6">
        <v>2390</v>
      </c>
      <c r="AE19" s="6">
        <v>261</v>
      </c>
      <c r="AF19" s="6">
        <v>40200</v>
      </c>
      <c r="AG19" s="6">
        <v>19700</v>
      </c>
      <c r="AH19" s="6">
        <v>79100</v>
      </c>
      <c r="AI19" s="6">
        <v>600</v>
      </c>
      <c r="AJ19" s="6">
        <v>4</v>
      </c>
      <c r="AK19" s="6">
        <v>113</v>
      </c>
      <c r="AL19" s="6">
        <v>54</v>
      </c>
      <c r="AM19" s="6">
        <v>13</v>
      </c>
      <c r="AN19" s="37">
        <f t="shared" si="3"/>
        <v>142435</v>
      </c>
    </row>
    <row r="20" spans="1:40" x14ac:dyDescent="0.25">
      <c r="A20" s="7" t="s">
        <v>170</v>
      </c>
      <c r="B20" s="7" t="s">
        <v>171</v>
      </c>
      <c r="C20" s="7">
        <v>5206</v>
      </c>
      <c r="D20" s="7" t="s">
        <v>20</v>
      </c>
      <c r="E20" s="6">
        <v>1770</v>
      </c>
      <c r="F20" s="6">
        <v>1880</v>
      </c>
      <c r="G20" s="6">
        <v>41700</v>
      </c>
      <c r="H20" s="6">
        <v>876</v>
      </c>
      <c r="I20" s="6">
        <v>3440</v>
      </c>
      <c r="J20" s="36">
        <f t="shared" si="0"/>
        <v>49666</v>
      </c>
      <c r="K20" s="6">
        <v>1770</v>
      </c>
      <c r="L20" s="6">
        <v>15100</v>
      </c>
      <c r="M20" s="6">
        <v>4240</v>
      </c>
      <c r="N20" s="6">
        <v>9</v>
      </c>
      <c r="O20" s="6">
        <v>50700</v>
      </c>
      <c r="P20" s="6">
        <v>119</v>
      </c>
      <c r="Q20" s="6">
        <v>20</v>
      </c>
      <c r="R20" s="6">
        <v>5110</v>
      </c>
      <c r="S20" s="6">
        <v>842</v>
      </c>
      <c r="T20" s="6">
        <v>1590</v>
      </c>
      <c r="U20" s="6">
        <v>865</v>
      </c>
      <c r="V20" s="6">
        <v>64</v>
      </c>
      <c r="W20" s="6">
        <v>3610</v>
      </c>
      <c r="X20" s="6">
        <v>3800</v>
      </c>
      <c r="Y20" s="6">
        <v>998</v>
      </c>
      <c r="Z20" s="35">
        <f t="shared" si="1"/>
        <v>88837</v>
      </c>
      <c r="AA20" s="6">
        <v>763</v>
      </c>
      <c r="AB20" s="6">
        <v>342</v>
      </c>
      <c r="AC20" s="34">
        <f t="shared" si="2"/>
        <v>1105</v>
      </c>
      <c r="AD20" s="6">
        <v>2390</v>
      </c>
      <c r="AE20" s="6">
        <v>263</v>
      </c>
      <c r="AF20" s="6">
        <v>40400</v>
      </c>
      <c r="AG20" s="6">
        <v>19700</v>
      </c>
      <c r="AH20" s="6">
        <v>90000</v>
      </c>
      <c r="AI20" s="6">
        <v>610</v>
      </c>
      <c r="AJ20" s="6">
        <v>4</v>
      </c>
      <c r="AK20" s="6">
        <v>112</v>
      </c>
      <c r="AL20" s="6">
        <v>53</v>
      </c>
      <c r="AM20" s="6">
        <v>12</v>
      </c>
      <c r="AN20" s="37">
        <f t="shared" si="3"/>
        <v>153544</v>
      </c>
    </row>
    <row r="21" spans="1:40" x14ac:dyDescent="0.25">
      <c r="A21" s="7" t="s">
        <v>172</v>
      </c>
      <c r="B21" s="7" t="s">
        <v>173</v>
      </c>
      <c r="C21" s="7">
        <v>5210</v>
      </c>
      <c r="D21" s="7" t="s">
        <v>20</v>
      </c>
      <c r="E21" s="6">
        <v>1750</v>
      </c>
      <c r="F21" s="6">
        <v>1880</v>
      </c>
      <c r="G21" s="6">
        <v>41000</v>
      </c>
      <c r="H21" s="6">
        <v>856</v>
      </c>
      <c r="I21" s="6">
        <v>3420</v>
      </c>
      <c r="J21" s="36">
        <f t="shared" si="0"/>
        <v>48906</v>
      </c>
      <c r="K21" s="6">
        <v>1660</v>
      </c>
      <c r="L21" s="6">
        <v>13700</v>
      </c>
      <c r="M21" s="6">
        <v>4320</v>
      </c>
      <c r="N21" s="6">
        <v>9</v>
      </c>
      <c r="O21" s="6">
        <v>52300</v>
      </c>
      <c r="P21" s="6">
        <v>110</v>
      </c>
      <c r="Q21" s="6">
        <v>20</v>
      </c>
      <c r="R21" s="6">
        <v>4950</v>
      </c>
      <c r="S21" s="6">
        <v>835</v>
      </c>
      <c r="T21" s="6">
        <v>1450</v>
      </c>
      <c r="U21" s="6">
        <v>896</v>
      </c>
      <c r="V21" s="6">
        <v>63</v>
      </c>
      <c r="W21" s="6">
        <v>3230</v>
      </c>
      <c r="X21" s="6">
        <v>3630</v>
      </c>
      <c r="Y21" s="6">
        <v>832</v>
      </c>
      <c r="Z21" s="35">
        <f t="shared" si="1"/>
        <v>88005</v>
      </c>
      <c r="AA21" s="6">
        <v>775</v>
      </c>
      <c r="AB21" s="6">
        <v>348</v>
      </c>
      <c r="AC21" s="34">
        <f t="shared" si="2"/>
        <v>1123</v>
      </c>
      <c r="AD21" s="6">
        <v>2340</v>
      </c>
      <c r="AE21" s="6">
        <v>304</v>
      </c>
      <c r="AF21" s="6">
        <v>40400</v>
      </c>
      <c r="AG21" s="6">
        <v>19600</v>
      </c>
      <c r="AH21" s="6">
        <v>82700</v>
      </c>
      <c r="AI21" s="6">
        <v>558</v>
      </c>
      <c r="AJ21" s="6">
        <v>4</v>
      </c>
      <c r="AK21" s="6">
        <v>136</v>
      </c>
      <c r="AL21" s="6">
        <v>44</v>
      </c>
      <c r="AM21" s="6">
        <v>12</v>
      </c>
      <c r="AN21" s="37">
        <f t="shared" si="3"/>
        <v>146098</v>
      </c>
    </row>
    <row r="22" spans="1:40" x14ac:dyDescent="0.25">
      <c r="A22" s="7" t="s">
        <v>174</v>
      </c>
      <c r="B22" s="7" t="s">
        <v>173</v>
      </c>
      <c r="C22" s="7">
        <v>5212</v>
      </c>
      <c r="D22" s="7" t="s">
        <v>20</v>
      </c>
      <c r="E22" s="6">
        <v>1710</v>
      </c>
      <c r="F22" s="6">
        <v>1870</v>
      </c>
      <c r="G22" s="6">
        <v>41500</v>
      </c>
      <c r="H22" s="6">
        <v>876</v>
      </c>
      <c r="I22" s="6">
        <v>3420</v>
      </c>
      <c r="J22" s="36">
        <f t="shared" si="0"/>
        <v>49376</v>
      </c>
      <c r="K22" s="6">
        <v>1820</v>
      </c>
      <c r="L22" s="6">
        <v>15500</v>
      </c>
      <c r="M22" s="6">
        <v>4220</v>
      </c>
      <c r="N22" s="6">
        <v>9</v>
      </c>
      <c r="O22" s="6">
        <v>50400</v>
      </c>
      <c r="P22" s="6">
        <v>121</v>
      </c>
      <c r="Q22" s="6">
        <v>20</v>
      </c>
      <c r="R22" s="6">
        <v>5120</v>
      </c>
      <c r="S22" s="6">
        <v>838</v>
      </c>
      <c r="T22" s="6">
        <v>1590</v>
      </c>
      <c r="U22" s="6">
        <v>885</v>
      </c>
      <c r="V22" s="6">
        <v>64</v>
      </c>
      <c r="W22" s="6">
        <v>3620</v>
      </c>
      <c r="X22" s="6">
        <v>3780</v>
      </c>
      <c r="Y22" s="6">
        <v>997</v>
      </c>
      <c r="Z22" s="35">
        <f t="shared" si="1"/>
        <v>88984</v>
      </c>
      <c r="AA22" s="6">
        <v>782</v>
      </c>
      <c r="AB22" s="6">
        <v>352</v>
      </c>
      <c r="AC22" s="34">
        <f t="shared" si="2"/>
        <v>1134</v>
      </c>
      <c r="AD22" s="6">
        <v>2390</v>
      </c>
      <c r="AE22" s="6">
        <v>307</v>
      </c>
      <c r="AF22" s="6">
        <v>40200</v>
      </c>
      <c r="AG22" s="6">
        <v>19700</v>
      </c>
      <c r="AH22" s="6">
        <v>95100</v>
      </c>
      <c r="AI22" s="6">
        <v>594</v>
      </c>
      <c r="AJ22" s="6">
        <v>4</v>
      </c>
      <c r="AK22" s="6">
        <v>128</v>
      </c>
      <c r="AL22" s="6">
        <v>54</v>
      </c>
      <c r="AM22" s="6">
        <v>13</v>
      </c>
      <c r="AN22" s="37">
        <f t="shared" si="3"/>
        <v>158490</v>
      </c>
    </row>
    <row r="23" spans="1:40" x14ac:dyDescent="0.25">
      <c r="A23" s="7" t="s">
        <v>175</v>
      </c>
      <c r="B23" s="7" t="s">
        <v>176</v>
      </c>
      <c r="C23" s="7">
        <v>5217</v>
      </c>
      <c r="D23" s="7" t="s">
        <v>20</v>
      </c>
      <c r="E23" s="6">
        <v>1750</v>
      </c>
      <c r="F23" s="6">
        <v>1880</v>
      </c>
      <c r="G23" s="6">
        <v>41400</v>
      </c>
      <c r="H23" s="6">
        <v>876</v>
      </c>
      <c r="I23" s="6">
        <v>3420</v>
      </c>
      <c r="J23" s="36">
        <f t="shared" si="0"/>
        <v>49326</v>
      </c>
      <c r="K23" s="6">
        <v>1810</v>
      </c>
      <c r="L23" s="6">
        <v>15300</v>
      </c>
      <c r="M23" s="6">
        <v>4220</v>
      </c>
      <c r="N23" s="6">
        <v>9</v>
      </c>
      <c r="O23" s="6">
        <v>53000</v>
      </c>
      <c r="P23" s="6">
        <v>120</v>
      </c>
      <c r="Q23" s="6">
        <v>20</v>
      </c>
      <c r="R23" s="6">
        <v>5010</v>
      </c>
      <c r="S23" s="6">
        <v>817</v>
      </c>
      <c r="T23" s="6">
        <v>1590</v>
      </c>
      <c r="U23" s="6">
        <v>896</v>
      </c>
      <c r="V23" s="6">
        <v>64</v>
      </c>
      <c r="W23" s="6">
        <v>3540</v>
      </c>
      <c r="X23" s="6">
        <v>3700</v>
      </c>
      <c r="Y23" s="6">
        <v>1000</v>
      </c>
      <c r="Z23" s="35">
        <f t="shared" si="1"/>
        <v>91096</v>
      </c>
      <c r="AA23" s="6">
        <v>749</v>
      </c>
      <c r="AB23" s="6">
        <v>340</v>
      </c>
      <c r="AC23" s="34">
        <f t="shared" si="2"/>
        <v>1089</v>
      </c>
      <c r="AD23" s="6">
        <v>2400</v>
      </c>
      <c r="AE23" s="6">
        <v>308</v>
      </c>
      <c r="AF23" s="6">
        <v>40300</v>
      </c>
      <c r="AG23" s="6">
        <v>19800</v>
      </c>
      <c r="AH23" s="6">
        <v>91200</v>
      </c>
      <c r="AI23" s="6">
        <v>599</v>
      </c>
      <c r="AJ23" s="6">
        <v>4</v>
      </c>
      <c r="AK23" s="6">
        <v>123</v>
      </c>
      <c r="AL23" s="6">
        <v>54</v>
      </c>
      <c r="AM23" s="6">
        <v>12</v>
      </c>
      <c r="AN23" s="37">
        <f t="shared" si="3"/>
        <v>154800</v>
      </c>
    </row>
    <row r="24" spans="1:40" x14ac:dyDescent="0.25">
      <c r="A24" s="7" t="s">
        <v>177</v>
      </c>
      <c r="B24" s="7" t="s">
        <v>178</v>
      </c>
      <c r="C24" s="7">
        <v>5225</v>
      </c>
      <c r="D24" s="7" t="s">
        <v>20</v>
      </c>
      <c r="E24" s="6">
        <v>1760</v>
      </c>
      <c r="F24" s="6">
        <v>1900</v>
      </c>
      <c r="G24" s="6">
        <v>41600</v>
      </c>
      <c r="H24" s="6">
        <v>875</v>
      </c>
      <c r="I24" s="6">
        <v>3450</v>
      </c>
      <c r="J24" s="36">
        <f t="shared" si="0"/>
        <v>49585</v>
      </c>
      <c r="K24" s="6">
        <v>1790</v>
      </c>
      <c r="L24" s="6">
        <v>15100</v>
      </c>
      <c r="M24" s="6">
        <v>4230</v>
      </c>
      <c r="N24" s="6">
        <v>9</v>
      </c>
      <c r="O24" s="6">
        <v>53300</v>
      </c>
      <c r="P24" s="6">
        <v>119</v>
      </c>
      <c r="Q24" s="6">
        <v>20</v>
      </c>
      <c r="R24" s="6">
        <v>5110</v>
      </c>
      <c r="S24" s="6">
        <v>844</v>
      </c>
      <c r="T24" s="6">
        <v>1070</v>
      </c>
      <c r="U24" s="6">
        <v>869</v>
      </c>
      <c r="V24" s="6">
        <v>64</v>
      </c>
      <c r="W24" s="6">
        <v>3590</v>
      </c>
      <c r="X24" s="6">
        <v>3730</v>
      </c>
      <c r="Y24" s="6">
        <v>999</v>
      </c>
      <c r="Z24" s="35">
        <f t="shared" si="1"/>
        <v>90844</v>
      </c>
      <c r="AA24" s="6">
        <v>763</v>
      </c>
      <c r="AB24" s="6">
        <v>341</v>
      </c>
      <c r="AC24" s="34">
        <f t="shared" si="2"/>
        <v>1104</v>
      </c>
      <c r="AD24" s="6">
        <v>2370</v>
      </c>
      <c r="AE24" s="6">
        <v>281</v>
      </c>
      <c r="AF24" s="6">
        <v>40200</v>
      </c>
      <c r="AG24" s="6">
        <v>19500</v>
      </c>
      <c r="AH24" s="6">
        <v>80200</v>
      </c>
      <c r="AI24" s="6">
        <v>596</v>
      </c>
      <c r="AJ24" s="6">
        <v>4</v>
      </c>
      <c r="AK24" s="6">
        <v>122</v>
      </c>
      <c r="AL24" s="6">
        <v>54</v>
      </c>
      <c r="AM24" s="6">
        <v>12</v>
      </c>
      <c r="AN24" s="37">
        <f t="shared" si="3"/>
        <v>143339</v>
      </c>
    </row>
    <row r="25" spans="1:40" x14ac:dyDescent="0.25">
      <c r="A25" s="7" t="s">
        <v>179</v>
      </c>
      <c r="B25" s="7" t="s">
        <v>178</v>
      </c>
      <c r="C25" s="7">
        <v>5227</v>
      </c>
      <c r="D25" s="7" t="s">
        <v>20</v>
      </c>
      <c r="E25" s="6">
        <v>1750</v>
      </c>
      <c r="F25" s="6">
        <v>1880</v>
      </c>
      <c r="G25" s="6">
        <v>41500</v>
      </c>
      <c r="H25" s="6">
        <v>876</v>
      </c>
      <c r="I25" s="6">
        <v>3440</v>
      </c>
      <c r="J25" s="36">
        <f t="shared" si="0"/>
        <v>49446</v>
      </c>
      <c r="K25" s="6">
        <v>1810</v>
      </c>
      <c r="L25" s="6">
        <v>15100</v>
      </c>
      <c r="M25" s="6">
        <v>4190</v>
      </c>
      <c r="N25" s="6">
        <v>9</v>
      </c>
      <c r="O25" s="6">
        <v>50200</v>
      </c>
      <c r="P25" s="6">
        <v>117</v>
      </c>
      <c r="Q25" s="6">
        <v>20</v>
      </c>
      <c r="R25" s="6">
        <v>5080</v>
      </c>
      <c r="S25" s="6">
        <v>840</v>
      </c>
      <c r="T25" s="6">
        <v>830</v>
      </c>
      <c r="U25" s="6">
        <v>871</v>
      </c>
      <c r="V25" s="6">
        <v>64</v>
      </c>
      <c r="W25" s="6">
        <v>3570</v>
      </c>
      <c r="X25" s="6">
        <v>3780</v>
      </c>
      <c r="Y25" s="6">
        <v>1000</v>
      </c>
      <c r="Z25" s="35">
        <f t="shared" si="1"/>
        <v>87481</v>
      </c>
      <c r="AA25" s="6">
        <v>764</v>
      </c>
      <c r="AB25" s="6">
        <v>347</v>
      </c>
      <c r="AC25" s="34">
        <f t="shared" si="2"/>
        <v>1111</v>
      </c>
      <c r="AD25" s="6">
        <v>2380</v>
      </c>
      <c r="AE25" s="6">
        <v>272</v>
      </c>
      <c r="AF25" s="6">
        <v>40100</v>
      </c>
      <c r="AG25" s="6">
        <v>19600</v>
      </c>
      <c r="AH25" s="6">
        <v>104000</v>
      </c>
      <c r="AI25" s="6">
        <v>606</v>
      </c>
      <c r="AJ25" s="6">
        <v>4</v>
      </c>
      <c r="AK25" s="6">
        <v>115</v>
      </c>
      <c r="AL25" s="6">
        <v>53</v>
      </c>
      <c r="AM25" s="6">
        <v>12</v>
      </c>
      <c r="AN25" s="37">
        <f t="shared" si="3"/>
        <v>167142</v>
      </c>
    </row>
    <row r="26" spans="1:40" x14ac:dyDescent="0.25">
      <c r="A26" s="7" t="s">
        <v>179</v>
      </c>
      <c r="B26" s="7" t="s">
        <v>180</v>
      </c>
      <c r="C26" s="7">
        <v>5229</v>
      </c>
      <c r="D26" s="7" t="s">
        <v>49</v>
      </c>
      <c r="E26" s="6">
        <v>2130</v>
      </c>
      <c r="F26" s="6">
        <v>1860</v>
      </c>
      <c r="G26" s="6">
        <v>38300</v>
      </c>
      <c r="H26" s="6">
        <v>741</v>
      </c>
      <c r="I26" s="6">
        <v>2840</v>
      </c>
      <c r="J26" s="36">
        <f t="shared" si="0"/>
        <v>45871</v>
      </c>
      <c r="K26" s="6">
        <v>1770</v>
      </c>
      <c r="L26" s="6">
        <v>14700</v>
      </c>
      <c r="M26" s="6">
        <v>3410</v>
      </c>
      <c r="N26" s="6">
        <v>999</v>
      </c>
      <c r="O26" s="6">
        <v>43200</v>
      </c>
      <c r="P26" s="6">
        <v>54</v>
      </c>
      <c r="Q26" s="6">
        <v>20</v>
      </c>
      <c r="R26" s="6">
        <v>4880</v>
      </c>
      <c r="S26" s="6">
        <v>847</v>
      </c>
      <c r="T26" s="6">
        <v>1630</v>
      </c>
      <c r="U26" s="6">
        <v>863</v>
      </c>
      <c r="V26" s="6">
        <v>68</v>
      </c>
      <c r="W26" s="6">
        <v>3460</v>
      </c>
      <c r="X26" s="6">
        <v>3590</v>
      </c>
      <c r="Y26" s="6">
        <v>997</v>
      </c>
      <c r="Z26" s="35">
        <f t="shared" si="1"/>
        <v>80488</v>
      </c>
      <c r="AA26" s="6">
        <v>750</v>
      </c>
      <c r="AB26" s="6">
        <v>349</v>
      </c>
      <c r="AC26" s="34">
        <f t="shared" si="2"/>
        <v>1099</v>
      </c>
      <c r="AD26" s="6">
        <v>2280</v>
      </c>
      <c r="AE26" s="6">
        <v>231</v>
      </c>
      <c r="AF26" s="6">
        <v>37100</v>
      </c>
      <c r="AG26" s="6">
        <v>16600</v>
      </c>
      <c r="AH26" s="6">
        <v>118000</v>
      </c>
      <c r="AI26" s="6">
        <v>539</v>
      </c>
      <c r="AJ26" s="6">
        <v>4</v>
      </c>
      <c r="AK26" s="6">
        <v>123</v>
      </c>
      <c r="AL26" s="6">
        <v>27</v>
      </c>
      <c r="AM26" s="6">
        <v>8</v>
      </c>
      <c r="AN26" s="37">
        <f t="shared" si="3"/>
        <v>174912</v>
      </c>
    </row>
    <row r="27" spans="1:40" x14ac:dyDescent="0.25">
      <c r="A27" s="7" t="s">
        <v>181</v>
      </c>
      <c r="B27" s="7" t="s">
        <v>180</v>
      </c>
      <c r="C27" s="7">
        <v>5231</v>
      </c>
      <c r="D27" s="7" t="s">
        <v>20</v>
      </c>
      <c r="E27" s="6">
        <v>1770</v>
      </c>
      <c r="F27" s="6">
        <v>1860</v>
      </c>
      <c r="G27" s="6">
        <v>41600</v>
      </c>
      <c r="H27" s="6">
        <v>875</v>
      </c>
      <c r="I27" s="6">
        <v>3420</v>
      </c>
      <c r="J27" s="36">
        <f t="shared" si="0"/>
        <v>49525</v>
      </c>
      <c r="K27" s="6">
        <v>1830</v>
      </c>
      <c r="L27" s="6">
        <v>15400</v>
      </c>
      <c r="M27" s="6">
        <v>4240</v>
      </c>
      <c r="N27" s="6">
        <v>9</v>
      </c>
      <c r="O27" s="6">
        <v>53500</v>
      </c>
      <c r="P27" s="6">
        <v>124</v>
      </c>
      <c r="Q27" s="6">
        <v>20</v>
      </c>
      <c r="R27" s="6">
        <v>5060</v>
      </c>
      <c r="S27" s="6">
        <v>836</v>
      </c>
      <c r="T27" s="6">
        <v>1570</v>
      </c>
      <c r="U27" s="6">
        <v>896</v>
      </c>
      <c r="V27" s="6">
        <v>64</v>
      </c>
      <c r="W27" s="6">
        <v>3600</v>
      </c>
      <c r="X27" s="6">
        <v>3810</v>
      </c>
      <c r="Y27" s="6">
        <v>996</v>
      </c>
      <c r="Z27" s="35">
        <f t="shared" si="1"/>
        <v>91955</v>
      </c>
      <c r="AA27" s="6">
        <v>777</v>
      </c>
      <c r="AB27" s="6">
        <v>347</v>
      </c>
      <c r="AC27" s="34">
        <f t="shared" si="2"/>
        <v>1124</v>
      </c>
      <c r="AD27" s="6">
        <v>2440</v>
      </c>
      <c r="AE27" s="6">
        <v>308</v>
      </c>
      <c r="AF27" s="6">
        <v>40400</v>
      </c>
      <c r="AG27" s="6">
        <v>19800</v>
      </c>
      <c r="AH27" s="6">
        <v>91700</v>
      </c>
      <c r="AI27" s="6">
        <v>616</v>
      </c>
      <c r="AJ27" s="6">
        <v>4</v>
      </c>
      <c r="AK27" s="6">
        <v>137</v>
      </c>
      <c r="AL27" s="6">
        <v>54</v>
      </c>
      <c r="AM27" s="6">
        <v>12</v>
      </c>
      <c r="AN27" s="37">
        <f t="shared" si="3"/>
        <v>155471</v>
      </c>
    </row>
    <row r="28" spans="1:40" x14ac:dyDescent="0.25">
      <c r="A28" s="7" t="s">
        <v>181</v>
      </c>
      <c r="B28" s="7" t="s">
        <v>182</v>
      </c>
      <c r="C28" s="7">
        <v>5232</v>
      </c>
      <c r="D28" s="7" t="s">
        <v>49</v>
      </c>
      <c r="E28" s="6">
        <v>2170</v>
      </c>
      <c r="F28" s="6">
        <v>1870</v>
      </c>
      <c r="G28" s="6">
        <v>38200</v>
      </c>
      <c r="H28" s="6">
        <v>739</v>
      </c>
      <c r="I28" s="6">
        <v>2620</v>
      </c>
      <c r="J28" s="36">
        <f t="shared" si="0"/>
        <v>45599</v>
      </c>
      <c r="K28" s="6">
        <v>1780</v>
      </c>
      <c r="L28" s="6">
        <v>15100</v>
      </c>
      <c r="M28" s="6">
        <v>3590</v>
      </c>
      <c r="N28" s="6">
        <v>998</v>
      </c>
      <c r="O28" s="6">
        <v>44600</v>
      </c>
      <c r="P28" s="6">
        <v>56</v>
      </c>
      <c r="Q28" s="6">
        <v>20</v>
      </c>
      <c r="R28" s="6">
        <v>4810</v>
      </c>
      <c r="S28" s="6">
        <v>837</v>
      </c>
      <c r="T28" s="6">
        <v>1610</v>
      </c>
      <c r="U28" s="6">
        <v>888</v>
      </c>
      <c r="V28" s="6">
        <v>63</v>
      </c>
      <c r="W28" s="6">
        <v>3530</v>
      </c>
      <c r="X28" s="6">
        <v>3560</v>
      </c>
      <c r="Y28" s="6">
        <v>996</v>
      </c>
      <c r="Z28" s="35">
        <f t="shared" si="1"/>
        <v>82438</v>
      </c>
      <c r="AA28" s="6">
        <v>757</v>
      </c>
      <c r="AB28" s="6">
        <v>338</v>
      </c>
      <c r="AC28" s="34">
        <f t="shared" si="2"/>
        <v>1095</v>
      </c>
      <c r="AD28" s="6">
        <v>2300</v>
      </c>
      <c r="AE28" s="6">
        <v>238</v>
      </c>
      <c r="AF28" s="6">
        <v>40800</v>
      </c>
      <c r="AG28" s="6">
        <v>17700</v>
      </c>
      <c r="AH28" s="6">
        <v>145000</v>
      </c>
      <c r="AI28" s="6">
        <v>515</v>
      </c>
      <c r="AJ28" s="6">
        <v>4</v>
      </c>
      <c r="AK28" s="6">
        <v>121</v>
      </c>
      <c r="AL28" s="6">
        <v>20</v>
      </c>
      <c r="AM28" s="6">
        <v>12</v>
      </c>
      <c r="AN28" s="37">
        <f t="shared" si="3"/>
        <v>206710</v>
      </c>
    </row>
    <row r="29" spans="1:40" x14ac:dyDescent="0.25">
      <c r="A29" s="7" t="s">
        <v>183</v>
      </c>
      <c r="B29" s="7" t="s">
        <v>182</v>
      </c>
      <c r="C29" s="7">
        <v>5233</v>
      </c>
      <c r="D29" s="7" t="s">
        <v>20</v>
      </c>
      <c r="E29" s="6">
        <v>1750</v>
      </c>
      <c r="F29" s="6">
        <v>1900</v>
      </c>
      <c r="G29" s="6">
        <v>41600</v>
      </c>
      <c r="H29" s="6">
        <v>876</v>
      </c>
      <c r="I29" s="6">
        <v>3420</v>
      </c>
      <c r="J29" s="36">
        <f t="shared" si="0"/>
        <v>49546</v>
      </c>
      <c r="K29" s="6">
        <v>1830</v>
      </c>
      <c r="L29" s="6">
        <v>15600</v>
      </c>
      <c r="M29" s="6">
        <v>4260</v>
      </c>
      <c r="N29" s="6">
        <v>9</v>
      </c>
      <c r="O29" s="6">
        <v>53800</v>
      </c>
      <c r="P29" s="6">
        <v>123</v>
      </c>
      <c r="Q29" s="6">
        <v>20</v>
      </c>
      <c r="R29" s="6">
        <v>5120</v>
      </c>
      <c r="S29" s="6">
        <v>831</v>
      </c>
      <c r="T29" s="6">
        <v>1590</v>
      </c>
      <c r="U29" s="6">
        <v>913</v>
      </c>
      <c r="V29" s="6">
        <v>64</v>
      </c>
      <c r="W29" s="6">
        <v>3600</v>
      </c>
      <c r="X29" s="6">
        <v>3780</v>
      </c>
      <c r="Y29" s="6">
        <v>997</v>
      </c>
      <c r="Z29" s="35">
        <f t="shared" si="1"/>
        <v>92537</v>
      </c>
      <c r="AA29" s="6">
        <v>777</v>
      </c>
      <c r="AB29" s="6">
        <v>343</v>
      </c>
      <c r="AC29" s="34">
        <f t="shared" si="2"/>
        <v>1120</v>
      </c>
      <c r="AD29" s="6">
        <v>2430</v>
      </c>
      <c r="AE29" s="6">
        <v>310</v>
      </c>
      <c r="AF29" s="6">
        <v>40700</v>
      </c>
      <c r="AG29" s="6">
        <v>19900</v>
      </c>
      <c r="AH29" s="6">
        <v>87800</v>
      </c>
      <c r="AI29" s="6">
        <v>610</v>
      </c>
      <c r="AJ29" s="6">
        <v>4</v>
      </c>
      <c r="AK29" s="6">
        <v>138</v>
      </c>
      <c r="AL29" s="6">
        <v>54</v>
      </c>
      <c r="AM29" s="6">
        <v>12</v>
      </c>
      <c r="AN29" s="37">
        <f t="shared" si="3"/>
        <v>151958</v>
      </c>
    </row>
    <row r="30" spans="1:40" x14ac:dyDescent="0.25">
      <c r="A30" s="7" t="s">
        <v>184</v>
      </c>
      <c r="B30" s="7" t="s">
        <v>185</v>
      </c>
      <c r="C30" s="7">
        <v>5247</v>
      </c>
      <c r="D30" s="7" t="s">
        <v>20</v>
      </c>
      <c r="E30" s="6">
        <v>1750</v>
      </c>
      <c r="F30" s="6">
        <v>1870</v>
      </c>
      <c r="G30" s="6">
        <v>41500</v>
      </c>
      <c r="H30" s="6">
        <v>876</v>
      </c>
      <c r="I30" s="6">
        <v>3560</v>
      </c>
      <c r="J30" s="36">
        <f t="shared" si="0"/>
        <v>49556</v>
      </c>
      <c r="K30" s="6">
        <v>1820</v>
      </c>
      <c r="L30" s="6">
        <v>15400</v>
      </c>
      <c r="M30" s="6">
        <v>4240</v>
      </c>
      <c r="N30" s="6">
        <v>9</v>
      </c>
      <c r="O30" s="6">
        <v>54100</v>
      </c>
      <c r="P30" s="6">
        <v>119</v>
      </c>
      <c r="Q30" s="6">
        <v>20</v>
      </c>
      <c r="R30" s="6">
        <v>5080</v>
      </c>
      <c r="S30" s="6">
        <v>843</v>
      </c>
      <c r="T30" s="6">
        <v>1580</v>
      </c>
      <c r="U30" s="6">
        <v>884</v>
      </c>
      <c r="V30" s="6">
        <v>64</v>
      </c>
      <c r="W30" s="6">
        <v>3570</v>
      </c>
      <c r="X30" s="6">
        <v>3730</v>
      </c>
      <c r="Y30" s="6">
        <v>1000</v>
      </c>
      <c r="Z30" s="35">
        <f t="shared" si="1"/>
        <v>92459</v>
      </c>
      <c r="AA30" s="6">
        <v>778</v>
      </c>
      <c r="AB30" s="6">
        <v>351</v>
      </c>
      <c r="AC30" s="34">
        <f t="shared" si="2"/>
        <v>1129</v>
      </c>
      <c r="AD30" s="6">
        <v>2380</v>
      </c>
      <c r="AE30" s="6">
        <v>292</v>
      </c>
      <c r="AF30" s="6">
        <v>40200</v>
      </c>
      <c r="AG30" s="6">
        <v>19600</v>
      </c>
      <c r="AH30" s="6">
        <v>115000</v>
      </c>
      <c r="AI30" s="6">
        <v>597</v>
      </c>
      <c r="AJ30" s="6">
        <v>4</v>
      </c>
      <c r="AK30" s="6">
        <v>129</v>
      </c>
      <c r="AL30" s="6">
        <v>53</v>
      </c>
      <c r="AM30" s="6">
        <v>12</v>
      </c>
      <c r="AN30" s="37">
        <f t="shared" si="3"/>
        <v>178267</v>
      </c>
    </row>
    <row r="31" spans="1:40" x14ac:dyDescent="0.25">
      <c r="A31" s="7" t="s">
        <v>184</v>
      </c>
      <c r="B31" s="7" t="s">
        <v>185</v>
      </c>
      <c r="C31" s="7">
        <v>5248</v>
      </c>
      <c r="D31" s="7" t="s">
        <v>49</v>
      </c>
      <c r="E31" s="6">
        <v>1120</v>
      </c>
      <c r="F31" s="6">
        <v>1890</v>
      </c>
      <c r="G31" s="6">
        <v>38100</v>
      </c>
      <c r="H31" s="6">
        <v>736</v>
      </c>
      <c r="I31" s="6">
        <v>2840</v>
      </c>
      <c r="J31" s="36">
        <f>SUM(E31:I31)</f>
        <v>44686</v>
      </c>
      <c r="K31" s="6">
        <v>1820</v>
      </c>
      <c r="L31" s="6">
        <v>15000</v>
      </c>
      <c r="M31" s="6">
        <v>3220</v>
      </c>
      <c r="N31" s="6">
        <v>9</v>
      </c>
      <c r="O31" s="6">
        <v>42000</v>
      </c>
      <c r="P31" s="6">
        <v>53</v>
      </c>
      <c r="Q31" s="6">
        <v>20</v>
      </c>
      <c r="R31" s="6">
        <v>4890</v>
      </c>
      <c r="S31" s="6">
        <v>834</v>
      </c>
      <c r="T31" s="6">
        <v>1260</v>
      </c>
      <c r="U31" s="6">
        <v>888</v>
      </c>
      <c r="V31" s="6">
        <v>64</v>
      </c>
      <c r="W31" s="6">
        <v>3450</v>
      </c>
      <c r="X31" s="6">
        <v>3600</v>
      </c>
      <c r="Y31" s="6">
        <v>997</v>
      </c>
      <c r="Z31" s="35">
        <f>SUM(K31:Y31)</f>
        <v>78105</v>
      </c>
      <c r="AA31" s="6">
        <v>770</v>
      </c>
      <c r="AB31" s="6">
        <v>350</v>
      </c>
      <c r="AC31" s="34">
        <f>SUM(AA31:AB31)</f>
        <v>1120</v>
      </c>
      <c r="AD31" s="6">
        <v>2290</v>
      </c>
      <c r="AE31" s="6">
        <v>230</v>
      </c>
      <c r="AF31" s="6">
        <v>34400</v>
      </c>
      <c r="AG31" s="6">
        <v>15700</v>
      </c>
      <c r="AH31" s="6">
        <v>111000</v>
      </c>
      <c r="AI31" s="6">
        <v>531</v>
      </c>
      <c r="AJ31" s="6">
        <v>4</v>
      </c>
      <c r="AK31" s="6">
        <v>126</v>
      </c>
      <c r="AL31" s="6">
        <v>26</v>
      </c>
      <c r="AM31" s="6">
        <v>10</v>
      </c>
      <c r="AN31" s="37">
        <f>SUM(AD31:AM31)</f>
        <v>164317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"/>
  <sheetViews>
    <sheetView tabSelected="1" workbookViewId="0">
      <selection activeCell="G39" sqref="G39"/>
    </sheetView>
  </sheetViews>
  <sheetFormatPr defaultRowHeight="15" x14ac:dyDescent="0.25"/>
  <cols>
    <col min="1" max="1" width="19.28515625" style="25" customWidth="1"/>
    <col min="2" max="2" width="10.140625" style="25" bestFit="1" customWidth="1"/>
    <col min="3" max="3" width="8.42578125" style="25" customWidth="1"/>
    <col min="4" max="4" width="7.140625" style="25" customWidth="1"/>
    <col min="5" max="9" width="8.140625" style="25" customWidth="1"/>
    <col min="10" max="36" width="10" style="25" customWidth="1"/>
  </cols>
  <sheetData>
    <row r="1" spans="1:36" ht="135" customHeight="1" x14ac:dyDescent="0.25">
      <c r="A1" s="2" t="s">
        <v>0</v>
      </c>
      <c r="B1" s="2" t="s">
        <v>1</v>
      </c>
      <c r="C1" s="3" t="s">
        <v>5</v>
      </c>
      <c r="D1" s="2" t="s">
        <v>7</v>
      </c>
      <c r="E1" s="14" t="s">
        <v>117</v>
      </c>
      <c r="F1" s="14" t="s">
        <v>118</v>
      </c>
      <c r="G1" s="14" t="s">
        <v>119</v>
      </c>
      <c r="H1" s="14" t="s">
        <v>120</v>
      </c>
      <c r="I1" s="14" t="s">
        <v>121</v>
      </c>
      <c r="J1" s="15" t="s">
        <v>122</v>
      </c>
      <c r="K1" s="15" t="s">
        <v>123</v>
      </c>
      <c r="L1" s="15" t="s">
        <v>124</v>
      </c>
      <c r="M1" s="15" t="s">
        <v>125</v>
      </c>
      <c r="N1" s="15" t="s">
        <v>126</v>
      </c>
      <c r="O1" s="15" t="s">
        <v>127</v>
      </c>
      <c r="P1" s="15" t="s">
        <v>128</v>
      </c>
      <c r="Q1" s="15" t="s">
        <v>129</v>
      </c>
      <c r="R1" s="15" t="s">
        <v>130</v>
      </c>
      <c r="S1" s="15" t="s">
        <v>131</v>
      </c>
      <c r="T1" s="15" t="s">
        <v>132</v>
      </c>
      <c r="U1" s="15" t="s">
        <v>133</v>
      </c>
      <c r="V1" s="15" t="s">
        <v>134</v>
      </c>
      <c r="W1" s="15" t="s">
        <v>135</v>
      </c>
      <c r="X1" s="15" t="s">
        <v>136</v>
      </c>
      <c r="Y1" s="16" t="s">
        <v>137</v>
      </c>
      <c r="Z1" s="16" t="s">
        <v>138</v>
      </c>
      <c r="AA1" s="17" t="s">
        <v>139</v>
      </c>
      <c r="AB1" s="17" t="s">
        <v>140</v>
      </c>
      <c r="AC1" s="17" t="s">
        <v>141</v>
      </c>
      <c r="AD1" s="17" t="s">
        <v>142</v>
      </c>
      <c r="AE1" s="17" t="s">
        <v>143</v>
      </c>
      <c r="AF1" s="17" t="s">
        <v>144</v>
      </c>
      <c r="AG1" s="17" t="s">
        <v>145</v>
      </c>
      <c r="AH1" s="17" t="s">
        <v>146</v>
      </c>
      <c r="AI1" s="17" t="s">
        <v>147</v>
      </c>
      <c r="AJ1" s="17" t="s">
        <v>148</v>
      </c>
    </row>
    <row r="2" spans="1:36" x14ac:dyDescent="0.25">
      <c r="A2" s="7" t="s">
        <v>64</v>
      </c>
      <c r="B2" s="7" t="s">
        <v>65</v>
      </c>
      <c r="C2" s="7">
        <v>5113</v>
      </c>
      <c r="D2" s="7" t="s">
        <v>20</v>
      </c>
      <c r="E2" s="7">
        <v>55.4</v>
      </c>
      <c r="F2" s="7">
        <v>80.5</v>
      </c>
      <c r="G2" s="7">
        <v>28.2</v>
      </c>
      <c r="H2" s="7">
        <v>909</v>
      </c>
      <c r="I2" s="7">
        <v>90.1</v>
      </c>
      <c r="J2" s="7">
        <v>74.2</v>
      </c>
      <c r="K2" s="7">
        <v>27.5</v>
      </c>
      <c r="L2" s="7">
        <v>34.299999999999997</v>
      </c>
      <c r="M2" s="7">
        <v>29.7</v>
      </c>
      <c r="N2" s="7">
        <v>97.9</v>
      </c>
      <c r="O2" s="7">
        <v>20</v>
      </c>
      <c r="P2" s="7">
        <v>27.5</v>
      </c>
      <c r="Q2" s="7">
        <v>44.7</v>
      </c>
      <c r="R2" s="7">
        <v>7.2</v>
      </c>
      <c r="S2" s="7">
        <v>250</v>
      </c>
      <c r="T2" s="7">
        <v>4160</v>
      </c>
      <c r="U2" s="7">
        <v>202</v>
      </c>
      <c r="V2" s="7">
        <v>1520</v>
      </c>
      <c r="W2" s="7">
        <v>615</v>
      </c>
      <c r="X2" s="7">
        <v>4370</v>
      </c>
      <c r="Y2" s="7">
        <v>189</v>
      </c>
      <c r="Z2" s="7">
        <v>85.6</v>
      </c>
      <c r="AA2" s="7">
        <v>10.1</v>
      </c>
      <c r="AB2" s="7">
        <v>15.4</v>
      </c>
      <c r="AC2" s="7">
        <v>16.7</v>
      </c>
      <c r="AD2" s="7">
        <v>4.26</v>
      </c>
      <c r="AE2" s="7">
        <v>22.6</v>
      </c>
      <c r="AF2" s="7">
        <v>132</v>
      </c>
      <c r="AG2" s="7">
        <v>18.5</v>
      </c>
      <c r="AH2" s="7">
        <v>13.8</v>
      </c>
      <c r="AI2" s="7">
        <v>8.65</v>
      </c>
      <c r="AJ2" s="7">
        <v>15.2</v>
      </c>
    </row>
    <row r="3" spans="1:36" x14ac:dyDescent="0.25">
      <c r="A3" s="7" t="s">
        <v>64</v>
      </c>
      <c r="B3" s="7" t="s">
        <v>70</v>
      </c>
      <c r="C3" s="7">
        <v>5116</v>
      </c>
      <c r="D3" s="7" t="s">
        <v>20</v>
      </c>
      <c r="E3" s="7">
        <v>55.7</v>
      </c>
      <c r="F3" s="7">
        <v>76.3</v>
      </c>
      <c r="G3" s="7">
        <v>27.1</v>
      </c>
      <c r="H3" s="7">
        <v>650</v>
      </c>
      <c r="I3" s="7">
        <v>85</v>
      </c>
      <c r="J3" s="7">
        <v>44.8</v>
      </c>
      <c r="K3" s="7">
        <v>29.1</v>
      </c>
      <c r="L3" s="7">
        <v>34.700000000000003</v>
      </c>
      <c r="M3" s="7">
        <v>13</v>
      </c>
      <c r="N3" s="7">
        <v>97.1</v>
      </c>
      <c r="O3" s="7">
        <v>18.8</v>
      </c>
      <c r="P3" s="7">
        <v>37.5</v>
      </c>
      <c r="Q3" s="7">
        <v>44.1</v>
      </c>
      <c r="R3" s="7">
        <v>8.92</v>
      </c>
      <c r="S3" s="7">
        <v>170</v>
      </c>
      <c r="T3" s="7">
        <v>2940</v>
      </c>
      <c r="U3" s="7">
        <v>177</v>
      </c>
      <c r="V3" s="7">
        <v>1210</v>
      </c>
      <c r="W3" s="7">
        <v>631</v>
      </c>
      <c r="X3" s="7">
        <v>2850</v>
      </c>
      <c r="Y3" s="7">
        <v>137</v>
      </c>
      <c r="Z3" s="7">
        <v>60.900000000000013</v>
      </c>
      <c r="AA3" s="7">
        <v>10.3</v>
      </c>
      <c r="AB3" s="7">
        <v>17.600000000000001</v>
      </c>
      <c r="AC3" s="7">
        <v>18</v>
      </c>
      <c r="AD3" s="7">
        <v>4.22</v>
      </c>
      <c r="AE3" s="7">
        <v>22.9</v>
      </c>
      <c r="AF3" s="7">
        <v>138</v>
      </c>
      <c r="AG3" s="7">
        <v>16</v>
      </c>
      <c r="AH3" s="7">
        <v>11.1</v>
      </c>
      <c r="AI3" s="7">
        <v>6.05</v>
      </c>
      <c r="AJ3" s="7">
        <v>24</v>
      </c>
    </row>
    <row r="4" spans="1:36" x14ac:dyDescent="0.25">
      <c r="A4" s="7" t="s">
        <v>64</v>
      </c>
      <c r="B4" s="7" t="s">
        <v>73</v>
      </c>
      <c r="C4" s="7">
        <v>5118</v>
      </c>
      <c r="D4" s="7" t="s">
        <v>20</v>
      </c>
      <c r="E4" s="7">
        <v>51</v>
      </c>
      <c r="F4" s="7">
        <v>75.2</v>
      </c>
      <c r="G4" s="7">
        <v>25.5</v>
      </c>
      <c r="H4" s="7">
        <v>528</v>
      </c>
      <c r="I4" s="7">
        <v>85.9</v>
      </c>
      <c r="J4" s="7">
        <v>49.4</v>
      </c>
      <c r="K4" s="7">
        <v>20</v>
      </c>
      <c r="L4" s="7">
        <v>29.3</v>
      </c>
      <c r="M4" s="7">
        <v>29.3</v>
      </c>
      <c r="N4" s="7">
        <v>85.2</v>
      </c>
      <c r="O4" s="7">
        <v>15.7</v>
      </c>
      <c r="P4" s="7">
        <v>25.3</v>
      </c>
      <c r="Q4" s="7">
        <v>38.200000000000003</v>
      </c>
      <c r="R4" s="7">
        <v>5.7</v>
      </c>
      <c r="S4" s="7">
        <v>126</v>
      </c>
      <c r="T4" s="7">
        <v>2920</v>
      </c>
      <c r="U4" s="7">
        <v>149</v>
      </c>
      <c r="V4" s="7">
        <v>1290</v>
      </c>
      <c r="W4" s="7">
        <v>598</v>
      </c>
      <c r="X4" s="7">
        <v>2210</v>
      </c>
      <c r="Y4" s="7">
        <v>144</v>
      </c>
      <c r="Z4" s="7">
        <v>52.7</v>
      </c>
      <c r="AA4" s="7">
        <v>9.0399999999999991</v>
      </c>
      <c r="AB4" s="7">
        <v>11.7</v>
      </c>
      <c r="AC4" s="7">
        <v>16.5</v>
      </c>
      <c r="AD4" s="7">
        <v>4.01</v>
      </c>
      <c r="AE4" s="7">
        <v>18</v>
      </c>
      <c r="AF4" s="7">
        <v>203</v>
      </c>
      <c r="AG4" s="7">
        <v>18</v>
      </c>
      <c r="AH4" s="7">
        <v>9.34</v>
      </c>
      <c r="AI4" s="7">
        <v>11.5</v>
      </c>
      <c r="AJ4" s="7">
        <v>16.600000000000001</v>
      </c>
    </row>
    <row r="5" spans="1:36" x14ac:dyDescent="0.25">
      <c r="A5" s="7" t="s">
        <v>64</v>
      </c>
      <c r="B5" s="7" t="s">
        <v>73</v>
      </c>
      <c r="C5" s="7">
        <v>5119</v>
      </c>
      <c r="D5" s="7" t="s">
        <v>20</v>
      </c>
      <c r="E5" s="7">
        <v>54.79999999999999</v>
      </c>
      <c r="F5" s="7">
        <v>77.099999999999994</v>
      </c>
      <c r="G5" s="7">
        <v>25.7</v>
      </c>
      <c r="H5" s="7">
        <v>404</v>
      </c>
      <c r="I5" s="7">
        <v>85.9</v>
      </c>
      <c r="J5" s="7">
        <v>30.2</v>
      </c>
      <c r="K5" s="7">
        <v>25.7</v>
      </c>
      <c r="L5" s="7">
        <v>24.9</v>
      </c>
      <c r="M5" s="7">
        <v>10.7</v>
      </c>
      <c r="N5" s="7">
        <v>93.7</v>
      </c>
      <c r="O5" s="7">
        <v>21.6</v>
      </c>
      <c r="P5" s="7">
        <v>25.8</v>
      </c>
      <c r="Q5" s="7">
        <v>39.6</v>
      </c>
      <c r="R5" s="7">
        <v>7.77</v>
      </c>
      <c r="S5" s="7">
        <v>144</v>
      </c>
      <c r="T5" s="7">
        <v>2820</v>
      </c>
      <c r="U5" s="7">
        <v>156</v>
      </c>
      <c r="V5" s="7">
        <v>1320</v>
      </c>
      <c r="W5" s="7">
        <v>709</v>
      </c>
      <c r="X5" s="7">
        <v>2610</v>
      </c>
      <c r="Y5" s="7">
        <v>113</v>
      </c>
      <c r="Z5" s="7">
        <v>32.299999999999997</v>
      </c>
      <c r="AA5" s="7">
        <v>10</v>
      </c>
      <c r="AB5" s="7">
        <v>12.1</v>
      </c>
      <c r="AC5" s="7">
        <v>16.600000000000001</v>
      </c>
      <c r="AD5" s="7">
        <v>3.37</v>
      </c>
      <c r="AE5" s="7">
        <v>20.2</v>
      </c>
      <c r="AF5" s="7">
        <v>89.7</v>
      </c>
      <c r="AG5" s="7">
        <v>11</v>
      </c>
      <c r="AH5" s="7">
        <v>14</v>
      </c>
      <c r="AI5" s="7">
        <v>9.73</v>
      </c>
      <c r="AJ5" s="7">
        <v>19.7</v>
      </c>
    </row>
    <row r="6" spans="1:36" x14ac:dyDescent="0.25">
      <c r="A6" s="7" t="s">
        <v>149</v>
      </c>
      <c r="B6" s="7" t="s">
        <v>150</v>
      </c>
      <c r="C6" s="7">
        <v>5127</v>
      </c>
      <c r="D6" s="7" t="s">
        <v>20</v>
      </c>
      <c r="E6" s="7">
        <v>51.8</v>
      </c>
      <c r="F6" s="7">
        <v>71.7</v>
      </c>
      <c r="G6" s="7">
        <v>24.5</v>
      </c>
      <c r="H6" s="7">
        <v>593</v>
      </c>
      <c r="I6" s="7">
        <v>85.7</v>
      </c>
      <c r="J6" s="7">
        <v>24.1</v>
      </c>
      <c r="K6" s="7">
        <v>25.3</v>
      </c>
      <c r="L6" s="7">
        <v>27.2</v>
      </c>
      <c r="M6" s="7">
        <v>12.3</v>
      </c>
      <c r="N6" s="7">
        <v>88.8</v>
      </c>
      <c r="O6" s="7">
        <v>15.9</v>
      </c>
      <c r="P6" s="7">
        <v>22.5</v>
      </c>
      <c r="Q6" s="7">
        <v>39.1</v>
      </c>
      <c r="R6" s="7">
        <v>11.1</v>
      </c>
      <c r="S6" s="7">
        <v>110</v>
      </c>
      <c r="T6" s="7">
        <v>2040</v>
      </c>
      <c r="U6" s="7">
        <v>152</v>
      </c>
      <c r="V6" s="7">
        <v>1620</v>
      </c>
      <c r="W6" s="7">
        <v>642</v>
      </c>
      <c r="X6" s="7">
        <v>2070</v>
      </c>
      <c r="Y6" s="7">
        <v>99.2</v>
      </c>
      <c r="Z6" s="7">
        <v>42.8</v>
      </c>
      <c r="AA6" s="7">
        <v>9.25</v>
      </c>
      <c r="AB6" s="7">
        <v>16.2</v>
      </c>
      <c r="AC6" s="7">
        <v>17</v>
      </c>
      <c r="AD6" s="7">
        <v>4.3</v>
      </c>
      <c r="AE6" s="7">
        <v>18.5</v>
      </c>
      <c r="AF6" s="7">
        <v>299</v>
      </c>
      <c r="AG6" s="7">
        <v>25</v>
      </c>
      <c r="AH6" s="7">
        <v>8.84</v>
      </c>
      <c r="AI6" s="7">
        <v>8.7899999999999991</v>
      </c>
      <c r="AJ6" s="7">
        <v>16.3</v>
      </c>
    </row>
    <row r="7" spans="1:36" x14ac:dyDescent="0.25">
      <c r="A7" s="7" t="s">
        <v>149</v>
      </c>
      <c r="B7" s="7" t="s">
        <v>151</v>
      </c>
      <c r="C7" s="7">
        <v>5137</v>
      </c>
      <c r="D7" s="7" t="s">
        <v>20</v>
      </c>
      <c r="E7" s="7">
        <v>54.29999999999999</v>
      </c>
      <c r="F7" s="7">
        <v>75.099999999999994</v>
      </c>
      <c r="G7" s="7">
        <v>25.1</v>
      </c>
      <c r="H7" s="7">
        <v>898</v>
      </c>
      <c r="I7" s="7">
        <v>85.9</v>
      </c>
      <c r="J7" s="7">
        <v>26.8</v>
      </c>
      <c r="K7" s="7">
        <v>25.3</v>
      </c>
      <c r="L7" s="7">
        <v>26.9</v>
      </c>
      <c r="M7" s="7">
        <v>10.7</v>
      </c>
      <c r="N7" s="7">
        <v>91</v>
      </c>
      <c r="O7" s="7">
        <v>19.2</v>
      </c>
      <c r="P7" s="7">
        <v>26.2</v>
      </c>
      <c r="Q7" s="7">
        <v>36</v>
      </c>
      <c r="R7" s="7">
        <v>9.11</v>
      </c>
      <c r="S7" s="7">
        <v>122</v>
      </c>
      <c r="T7" s="7">
        <v>3050</v>
      </c>
      <c r="U7" s="7">
        <v>161</v>
      </c>
      <c r="V7" s="7">
        <v>1390</v>
      </c>
      <c r="W7" s="7">
        <v>641</v>
      </c>
      <c r="X7" s="7">
        <v>2490</v>
      </c>
      <c r="Y7" s="7">
        <v>97.4</v>
      </c>
      <c r="Z7" s="7">
        <v>49.7</v>
      </c>
      <c r="AA7" s="7">
        <v>9.9600000000000009</v>
      </c>
      <c r="AB7" s="7">
        <v>11.9</v>
      </c>
      <c r="AC7" s="7">
        <v>18.100000000000001</v>
      </c>
      <c r="AD7" s="7">
        <v>4.54</v>
      </c>
      <c r="AE7" s="7">
        <v>21.9</v>
      </c>
      <c r="AF7" s="7">
        <v>79.099999999999994</v>
      </c>
      <c r="AG7" s="7">
        <v>19</v>
      </c>
      <c r="AH7" s="7">
        <v>26.4</v>
      </c>
      <c r="AI7" s="7">
        <v>17</v>
      </c>
      <c r="AJ7" s="7">
        <v>17.899999999999999</v>
      </c>
    </row>
    <row r="8" spans="1:36" x14ac:dyDescent="0.25">
      <c r="A8" s="7" t="s">
        <v>152</v>
      </c>
      <c r="B8" s="7" t="s">
        <v>153</v>
      </c>
      <c r="C8" s="7">
        <v>5146</v>
      </c>
      <c r="D8" s="7" t="s">
        <v>20</v>
      </c>
      <c r="E8" s="7">
        <v>55.599999999999987</v>
      </c>
      <c r="F8" s="7">
        <v>79.599999999999994</v>
      </c>
      <c r="G8" s="7">
        <v>26.7</v>
      </c>
      <c r="H8" s="7">
        <v>543</v>
      </c>
      <c r="I8" s="7">
        <v>88.2</v>
      </c>
      <c r="J8" s="7">
        <v>32.5</v>
      </c>
      <c r="K8" s="7">
        <v>25.4</v>
      </c>
      <c r="L8" s="7">
        <v>32.5</v>
      </c>
      <c r="M8" s="7">
        <v>10.7</v>
      </c>
      <c r="N8" s="7">
        <v>93.2</v>
      </c>
      <c r="O8" s="7">
        <v>22.2</v>
      </c>
      <c r="P8" s="7">
        <v>21.6</v>
      </c>
      <c r="Q8" s="7">
        <v>40</v>
      </c>
      <c r="R8" s="7">
        <v>8.08</v>
      </c>
      <c r="S8" s="7">
        <v>119</v>
      </c>
      <c r="T8" s="7">
        <v>3250</v>
      </c>
      <c r="U8" s="7">
        <v>189</v>
      </c>
      <c r="V8" s="7">
        <v>1720</v>
      </c>
      <c r="W8" s="7">
        <v>745</v>
      </c>
      <c r="X8" s="7">
        <v>2480</v>
      </c>
      <c r="Y8" s="7">
        <v>121</v>
      </c>
      <c r="Z8" s="7">
        <v>50.5</v>
      </c>
      <c r="AA8" s="7">
        <v>9.83</v>
      </c>
      <c r="AB8" s="7">
        <v>11.2</v>
      </c>
      <c r="AC8" s="7">
        <v>17.3</v>
      </c>
      <c r="AD8" s="7">
        <v>4.22</v>
      </c>
      <c r="AE8" s="7">
        <v>20.3</v>
      </c>
      <c r="AF8" s="7">
        <v>302</v>
      </c>
      <c r="AG8" s="7">
        <v>27</v>
      </c>
      <c r="AH8" s="7">
        <v>15.5</v>
      </c>
      <c r="AI8" s="7">
        <v>5.32</v>
      </c>
      <c r="AJ8" s="7">
        <v>20.7</v>
      </c>
    </row>
    <row r="9" spans="1:36" x14ac:dyDescent="0.25">
      <c r="A9" s="7" t="s">
        <v>152</v>
      </c>
      <c r="B9" s="7" t="s">
        <v>158</v>
      </c>
      <c r="C9" s="7">
        <v>5156</v>
      </c>
      <c r="D9" s="7" t="s">
        <v>20</v>
      </c>
      <c r="E9" s="7">
        <v>54.4</v>
      </c>
      <c r="F9" s="7">
        <v>76.900000000000006</v>
      </c>
      <c r="G9" s="7">
        <v>26.7</v>
      </c>
      <c r="H9" s="7">
        <v>495</v>
      </c>
      <c r="I9" s="7">
        <v>88.6</v>
      </c>
      <c r="J9" s="7">
        <v>29.6</v>
      </c>
      <c r="K9" s="7">
        <v>26.6</v>
      </c>
      <c r="L9" s="7">
        <v>27.8</v>
      </c>
      <c r="M9" s="7">
        <v>14.7</v>
      </c>
      <c r="N9" s="7">
        <v>95.1</v>
      </c>
      <c r="O9" s="7">
        <v>17.3</v>
      </c>
      <c r="P9" s="7">
        <v>24.8</v>
      </c>
      <c r="Q9" s="7">
        <v>43.8</v>
      </c>
      <c r="R9" s="7">
        <v>10.7</v>
      </c>
      <c r="S9" s="7">
        <v>139</v>
      </c>
      <c r="T9" s="7">
        <v>2620</v>
      </c>
      <c r="U9" s="7">
        <v>155</v>
      </c>
      <c r="V9" s="7">
        <v>1480</v>
      </c>
      <c r="W9" s="7">
        <v>688</v>
      </c>
      <c r="X9" s="7">
        <v>2360</v>
      </c>
      <c r="Y9" s="7">
        <v>111</v>
      </c>
      <c r="Z9" s="7">
        <v>57.7</v>
      </c>
      <c r="AA9" s="7">
        <v>10.8</v>
      </c>
      <c r="AB9" s="7">
        <v>16.3</v>
      </c>
      <c r="AC9" s="7">
        <v>17.899999999999999</v>
      </c>
      <c r="AD9" s="7">
        <v>4.3</v>
      </c>
      <c r="AE9" s="7">
        <v>22.9</v>
      </c>
      <c r="AF9" s="7">
        <v>70</v>
      </c>
      <c r="AG9" s="7">
        <v>17</v>
      </c>
      <c r="AH9" s="7">
        <v>10.6</v>
      </c>
      <c r="AI9" s="7">
        <v>7.21</v>
      </c>
      <c r="AJ9" s="7">
        <v>13.7</v>
      </c>
    </row>
    <row r="10" spans="1:36" x14ac:dyDescent="0.25">
      <c r="A10" s="7" t="s">
        <v>152</v>
      </c>
      <c r="B10" s="7" t="s">
        <v>159</v>
      </c>
      <c r="C10" s="7">
        <v>5162</v>
      </c>
      <c r="D10" s="7" t="s">
        <v>20</v>
      </c>
      <c r="E10" s="7">
        <v>55.6</v>
      </c>
      <c r="F10" s="7">
        <v>81.3</v>
      </c>
      <c r="G10" s="7">
        <v>29.7</v>
      </c>
      <c r="H10" s="7">
        <v>806</v>
      </c>
      <c r="I10" s="7">
        <v>88.8</v>
      </c>
      <c r="J10" s="7">
        <v>36.4</v>
      </c>
      <c r="K10" s="7">
        <v>30.4</v>
      </c>
      <c r="L10" s="7">
        <v>35.1</v>
      </c>
      <c r="M10" s="7">
        <v>25.3</v>
      </c>
      <c r="N10" s="7">
        <v>104</v>
      </c>
      <c r="O10" s="7">
        <v>23.8</v>
      </c>
      <c r="P10" s="7">
        <v>24.1</v>
      </c>
      <c r="Q10" s="7">
        <v>43.4</v>
      </c>
      <c r="R10" s="7">
        <v>10.1</v>
      </c>
      <c r="S10" s="7">
        <v>117</v>
      </c>
      <c r="T10" s="7">
        <v>11400</v>
      </c>
      <c r="U10" s="7">
        <v>205</v>
      </c>
      <c r="V10" s="7">
        <v>7420</v>
      </c>
      <c r="W10" s="7">
        <v>1790</v>
      </c>
      <c r="X10" s="7">
        <v>11400</v>
      </c>
      <c r="Y10" s="7">
        <v>135</v>
      </c>
      <c r="Z10" s="7">
        <v>51.3</v>
      </c>
      <c r="AA10" s="7">
        <v>9.4700000000000006</v>
      </c>
      <c r="AB10" s="7">
        <v>11.1</v>
      </c>
      <c r="AC10" s="7">
        <v>17.8</v>
      </c>
      <c r="AD10" s="7">
        <v>4.24</v>
      </c>
      <c r="AE10" s="7">
        <v>21.1</v>
      </c>
      <c r="AF10" s="7">
        <v>103</v>
      </c>
      <c r="AG10" s="7">
        <v>15</v>
      </c>
      <c r="AH10" s="7">
        <v>11.4</v>
      </c>
      <c r="AI10" s="7">
        <v>25.5</v>
      </c>
      <c r="AJ10" s="7">
        <v>27.1</v>
      </c>
    </row>
    <row r="11" spans="1:36" x14ac:dyDescent="0.25">
      <c r="A11" s="7" t="s">
        <v>160</v>
      </c>
      <c r="B11" s="7" t="s">
        <v>161</v>
      </c>
      <c r="C11" s="7">
        <v>5163</v>
      </c>
      <c r="D11" s="7" t="s">
        <v>20</v>
      </c>
      <c r="E11" s="7">
        <v>57.7</v>
      </c>
      <c r="F11" s="7">
        <v>82.5</v>
      </c>
      <c r="G11" s="7">
        <v>29.8</v>
      </c>
      <c r="H11" s="7">
        <v>593</v>
      </c>
      <c r="I11" s="7">
        <v>91.4</v>
      </c>
      <c r="J11" s="7">
        <v>33.1</v>
      </c>
      <c r="K11" s="7">
        <v>28.7</v>
      </c>
      <c r="L11" s="7">
        <v>29.7</v>
      </c>
      <c r="M11" s="7">
        <v>15.3</v>
      </c>
      <c r="N11" s="7">
        <v>101</v>
      </c>
      <c r="O11" s="7">
        <v>20.399999999999999</v>
      </c>
      <c r="P11" s="7">
        <v>22.8</v>
      </c>
      <c r="Q11" s="7">
        <v>39.700000000000003</v>
      </c>
      <c r="R11" s="7">
        <v>8.7100000000000009</v>
      </c>
      <c r="S11" s="7">
        <v>138</v>
      </c>
      <c r="T11" s="7">
        <v>2920</v>
      </c>
      <c r="U11" s="7">
        <v>195</v>
      </c>
      <c r="V11" s="7">
        <v>1720</v>
      </c>
      <c r="W11" s="7">
        <v>824</v>
      </c>
      <c r="X11" s="7">
        <v>2510</v>
      </c>
      <c r="Y11" s="7">
        <v>145</v>
      </c>
      <c r="Z11" s="7">
        <v>70.5</v>
      </c>
      <c r="AA11" s="7">
        <v>10.9</v>
      </c>
      <c r="AB11" s="7">
        <v>16.7</v>
      </c>
      <c r="AC11" s="7">
        <v>20</v>
      </c>
      <c r="AD11" s="7">
        <v>4.68</v>
      </c>
      <c r="AE11" s="7">
        <v>17.899999999999999</v>
      </c>
      <c r="AF11" s="7">
        <v>153</v>
      </c>
      <c r="AG11" s="7">
        <v>25</v>
      </c>
      <c r="AH11" s="7">
        <v>12.1</v>
      </c>
      <c r="AI11" s="7">
        <v>8.09</v>
      </c>
      <c r="AJ11" s="7">
        <v>13.6</v>
      </c>
    </row>
    <row r="12" spans="1:36" x14ac:dyDescent="0.25">
      <c r="A12" s="7" t="s">
        <v>160</v>
      </c>
      <c r="B12" s="7" t="s">
        <v>162</v>
      </c>
      <c r="C12" s="7">
        <v>5169</v>
      </c>
      <c r="D12" s="7" t="s">
        <v>20</v>
      </c>
      <c r="E12" s="7">
        <v>55.9</v>
      </c>
      <c r="F12" s="7">
        <v>81.2</v>
      </c>
      <c r="G12" s="7">
        <v>28.4</v>
      </c>
      <c r="H12" s="7">
        <v>836</v>
      </c>
      <c r="I12" s="7">
        <v>89.3</v>
      </c>
      <c r="J12" s="7">
        <v>39.299999999999997</v>
      </c>
      <c r="K12" s="7">
        <v>28.3</v>
      </c>
      <c r="L12" s="7">
        <v>33.700000000000003</v>
      </c>
      <c r="M12" s="7">
        <v>19.3</v>
      </c>
      <c r="N12" s="7">
        <v>99</v>
      </c>
      <c r="O12" s="7">
        <v>18.5</v>
      </c>
      <c r="P12" s="7">
        <v>24.1</v>
      </c>
      <c r="Q12" s="7">
        <v>40.1</v>
      </c>
      <c r="R12" s="7">
        <v>10.1</v>
      </c>
      <c r="S12" s="7">
        <v>119</v>
      </c>
      <c r="T12" s="7">
        <v>3370</v>
      </c>
      <c r="U12" s="7">
        <v>175</v>
      </c>
      <c r="V12" s="7">
        <v>1640</v>
      </c>
      <c r="W12" s="7">
        <v>788</v>
      </c>
      <c r="X12" s="7">
        <v>3000</v>
      </c>
      <c r="Y12" s="7">
        <v>132</v>
      </c>
      <c r="Z12" s="7">
        <v>40.4</v>
      </c>
      <c r="AA12" s="7">
        <v>8.7899999999999991</v>
      </c>
      <c r="AB12" s="7">
        <v>15</v>
      </c>
      <c r="AC12" s="7">
        <v>17.7</v>
      </c>
      <c r="AD12" s="7">
        <v>4.5</v>
      </c>
      <c r="AE12" s="7">
        <v>19</v>
      </c>
      <c r="AF12" s="7">
        <v>179</v>
      </c>
      <c r="AG12" s="7">
        <v>41</v>
      </c>
      <c r="AH12" s="7">
        <v>10.3</v>
      </c>
      <c r="AI12" s="7">
        <v>7.24</v>
      </c>
      <c r="AJ12" s="7">
        <v>12.2</v>
      </c>
    </row>
    <row r="13" spans="1:36" x14ac:dyDescent="0.25">
      <c r="A13" s="7" t="s">
        <v>163</v>
      </c>
      <c r="B13" s="7" t="s">
        <v>164</v>
      </c>
      <c r="C13" s="7">
        <v>5178</v>
      </c>
      <c r="D13" s="7" t="s">
        <v>20</v>
      </c>
      <c r="E13" s="7">
        <v>54.9</v>
      </c>
      <c r="F13" s="7">
        <v>78.7</v>
      </c>
      <c r="G13" s="7">
        <v>27.1</v>
      </c>
      <c r="H13" s="7">
        <v>900</v>
      </c>
      <c r="I13" s="7">
        <v>89.6</v>
      </c>
      <c r="J13" s="7">
        <v>31.7</v>
      </c>
      <c r="K13" s="7">
        <v>25.9</v>
      </c>
      <c r="L13" s="7">
        <v>33.200000000000003</v>
      </c>
      <c r="M13" s="7">
        <v>13</v>
      </c>
      <c r="N13" s="7">
        <v>96</v>
      </c>
      <c r="O13" s="7">
        <v>22.9</v>
      </c>
      <c r="P13" s="7">
        <v>26.7</v>
      </c>
      <c r="Q13" s="7">
        <v>42.2</v>
      </c>
      <c r="R13" s="7">
        <v>11.2</v>
      </c>
      <c r="S13" s="7">
        <v>154</v>
      </c>
      <c r="T13" s="7">
        <v>4750</v>
      </c>
      <c r="U13" s="7">
        <v>168</v>
      </c>
      <c r="V13" s="7">
        <v>1460</v>
      </c>
      <c r="W13" s="7">
        <v>735</v>
      </c>
      <c r="X13" s="7">
        <v>4520</v>
      </c>
      <c r="Y13" s="7">
        <v>128</v>
      </c>
      <c r="Z13" s="7">
        <v>42.6</v>
      </c>
      <c r="AA13" s="7">
        <v>9.23</v>
      </c>
      <c r="AB13" s="7">
        <v>11</v>
      </c>
      <c r="AC13" s="7">
        <v>18.8</v>
      </c>
      <c r="AD13" s="7">
        <v>4.62</v>
      </c>
      <c r="AE13" s="7">
        <v>21.2</v>
      </c>
      <c r="AF13" s="7">
        <v>108</v>
      </c>
      <c r="AG13" s="7">
        <v>22.5</v>
      </c>
      <c r="AH13" s="7">
        <v>14.4</v>
      </c>
      <c r="AI13" s="7">
        <v>11.1</v>
      </c>
      <c r="AJ13" s="7">
        <v>16.8</v>
      </c>
    </row>
    <row r="14" spans="1:36" x14ac:dyDescent="0.25">
      <c r="A14" s="7" t="s">
        <v>163</v>
      </c>
      <c r="B14" s="7" t="s">
        <v>165</v>
      </c>
      <c r="C14" s="7">
        <v>5181</v>
      </c>
      <c r="D14" s="7" t="s">
        <v>20</v>
      </c>
      <c r="E14" s="7">
        <v>55.4</v>
      </c>
      <c r="F14" s="7">
        <v>76.599999999999994</v>
      </c>
      <c r="G14" s="7">
        <v>27.1</v>
      </c>
      <c r="H14" s="7">
        <v>489</v>
      </c>
      <c r="I14" s="7">
        <v>87.2</v>
      </c>
      <c r="J14" s="7">
        <v>39.5</v>
      </c>
      <c r="K14" s="7">
        <v>26.8</v>
      </c>
      <c r="L14" s="7">
        <v>29.1</v>
      </c>
      <c r="M14" s="7">
        <v>13.3</v>
      </c>
      <c r="N14" s="7">
        <v>95</v>
      </c>
      <c r="O14" s="7">
        <v>23.6</v>
      </c>
      <c r="P14" s="7">
        <v>28.8</v>
      </c>
      <c r="Q14" s="7">
        <v>41.2</v>
      </c>
      <c r="R14" s="7">
        <v>9.2799999999999994</v>
      </c>
      <c r="S14" s="7">
        <v>118</v>
      </c>
      <c r="T14" s="7">
        <v>3800</v>
      </c>
      <c r="U14" s="7">
        <v>170</v>
      </c>
      <c r="V14" s="7">
        <v>1870</v>
      </c>
      <c r="W14" s="7">
        <v>821</v>
      </c>
      <c r="X14" s="7">
        <v>3630</v>
      </c>
      <c r="Y14" s="7">
        <v>137</v>
      </c>
      <c r="Z14" s="7">
        <v>67.599999999999994</v>
      </c>
      <c r="AA14" s="7">
        <v>9.49</v>
      </c>
      <c r="AB14" s="7">
        <v>10.6</v>
      </c>
      <c r="AC14" s="7">
        <v>19.100000000000001</v>
      </c>
      <c r="AD14" s="7">
        <v>4.33</v>
      </c>
      <c r="AE14" s="7">
        <v>18.7</v>
      </c>
      <c r="AF14" s="7">
        <v>332</v>
      </c>
      <c r="AG14" s="7">
        <v>23</v>
      </c>
      <c r="AH14" s="7">
        <v>13.2</v>
      </c>
      <c r="AI14" s="7">
        <v>4.01</v>
      </c>
      <c r="AJ14" s="7">
        <v>19</v>
      </c>
    </row>
    <row r="15" spans="1:36" x14ac:dyDescent="0.25">
      <c r="A15" s="7" t="s">
        <v>163</v>
      </c>
      <c r="B15" s="7" t="s">
        <v>165</v>
      </c>
      <c r="C15" s="7">
        <v>5195</v>
      </c>
      <c r="D15" s="7" t="s">
        <v>20</v>
      </c>
      <c r="E15" s="7">
        <v>58.3</v>
      </c>
      <c r="F15" s="7">
        <v>77.400000000000006</v>
      </c>
      <c r="G15" s="7">
        <v>28.1</v>
      </c>
      <c r="H15" s="7">
        <v>622</v>
      </c>
      <c r="I15" s="7">
        <v>89.9</v>
      </c>
      <c r="J15" s="7">
        <v>36.799999999999997</v>
      </c>
      <c r="K15" s="7">
        <v>27.6</v>
      </c>
      <c r="L15" s="7">
        <v>37</v>
      </c>
      <c r="M15" s="7">
        <v>14.7</v>
      </c>
      <c r="N15" s="7">
        <v>101</v>
      </c>
      <c r="O15" s="7">
        <v>21.4</v>
      </c>
      <c r="P15" s="7">
        <v>25.5</v>
      </c>
      <c r="Q15" s="7">
        <v>45</v>
      </c>
      <c r="R15" s="7">
        <v>8.8800000000000008</v>
      </c>
      <c r="S15" s="7">
        <v>141</v>
      </c>
      <c r="T15" s="7">
        <v>4530</v>
      </c>
      <c r="U15" s="7">
        <v>205</v>
      </c>
      <c r="V15" s="7">
        <v>1570</v>
      </c>
      <c r="W15" s="7">
        <v>855</v>
      </c>
      <c r="X15" s="7">
        <v>4940</v>
      </c>
      <c r="Y15" s="7">
        <v>131</v>
      </c>
      <c r="Z15" s="7">
        <v>53.8</v>
      </c>
      <c r="AA15" s="7">
        <v>8.51</v>
      </c>
      <c r="AB15" s="7">
        <v>12.6</v>
      </c>
      <c r="AC15" s="7">
        <v>18.3</v>
      </c>
      <c r="AD15" s="7">
        <v>4.45</v>
      </c>
      <c r="AE15" s="7">
        <v>18.7</v>
      </c>
      <c r="AF15" s="7">
        <v>217</v>
      </c>
      <c r="AG15" s="7">
        <v>19</v>
      </c>
      <c r="AH15" s="7">
        <v>14.1</v>
      </c>
      <c r="AI15" s="7">
        <v>18.100000000000001</v>
      </c>
      <c r="AJ15" s="7">
        <v>32</v>
      </c>
    </row>
    <row r="16" spans="1:36" x14ac:dyDescent="0.25">
      <c r="A16" s="7" t="s">
        <v>163</v>
      </c>
      <c r="B16" s="7" t="s">
        <v>166</v>
      </c>
      <c r="C16" s="7">
        <v>5196</v>
      </c>
      <c r="D16" s="7" t="s">
        <v>20</v>
      </c>
      <c r="E16" s="7">
        <v>58.9</v>
      </c>
      <c r="F16" s="7">
        <v>84.3</v>
      </c>
      <c r="G16" s="7">
        <v>29.2</v>
      </c>
      <c r="H16" s="7">
        <v>767</v>
      </c>
      <c r="I16" s="7">
        <v>89.9</v>
      </c>
      <c r="J16" s="7">
        <v>44.5</v>
      </c>
      <c r="K16" s="7">
        <v>26.8</v>
      </c>
      <c r="L16" s="7">
        <v>37.4</v>
      </c>
      <c r="M16" s="7">
        <v>9.33</v>
      </c>
      <c r="N16" s="7">
        <v>105</v>
      </c>
      <c r="O16" s="7">
        <v>24.7</v>
      </c>
      <c r="P16" s="7">
        <v>24.4</v>
      </c>
      <c r="Q16" s="7">
        <v>43.2</v>
      </c>
      <c r="R16" s="7">
        <v>9.4600000000000009</v>
      </c>
      <c r="S16" s="7">
        <v>133</v>
      </c>
      <c r="T16" s="7">
        <v>6240</v>
      </c>
      <c r="U16" s="7">
        <v>172</v>
      </c>
      <c r="V16" s="7">
        <v>2700</v>
      </c>
      <c r="W16" s="7">
        <v>851</v>
      </c>
      <c r="X16" s="7">
        <v>5990</v>
      </c>
      <c r="Y16" s="7">
        <v>148</v>
      </c>
      <c r="Z16" s="7">
        <v>57.4</v>
      </c>
      <c r="AA16" s="7">
        <v>8.73</v>
      </c>
      <c r="AB16" s="7">
        <v>14.2</v>
      </c>
      <c r="AC16" s="7">
        <v>18.600000000000001</v>
      </c>
      <c r="AD16" s="7">
        <v>3.73</v>
      </c>
      <c r="AE16" s="7">
        <v>20.7</v>
      </c>
      <c r="AF16" s="7">
        <v>85.4</v>
      </c>
      <c r="AG16" s="7">
        <v>16</v>
      </c>
      <c r="AH16" s="7">
        <v>11</v>
      </c>
      <c r="AI16" s="7">
        <v>19</v>
      </c>
      <c r="AJ16" s="7">
        <v>23</v>
      </c>
    </row>
    <row r="17" spans="1:36" x14ac:dyDescent="0.25">
      <c r="A17" s="7" t="s">
        <v>167</v>
      </c>
      <c r="B17" s="7" t="s">
        <v>168</v>
      </c>
      <c r="C17" s="7">
        <v>5198</v>
      </c>
      <c r="D17" s="7" t="s">
        <v>20</v>
      </c>
      <c r="E17" s="7">
        <v>52.6</v>
      </c>
      <c r="F17" s="7">
        <v>76</v>
      </c>
      <c r="G17" s="7">
        <v>27.2</v>
      </c>
      <c r="H17" s="7">
        <v>872</v>
      </c>
      <c r="I17" s="7">
        <v>86.2</v>
      </c>
      <c r="J17" s="7">
        <v>31.6</v>
      </c>
      <c r="K17" s="7">
        <v>28</v>
      </c>
      <c r="L17" s="7">
        <v>23.4</v>
      </c>
      <c r="M17" s="7">
        <v>17</v>
      </c>
      <c r="N17" s="7">
        <v>95.4</v>
      </c>
      <c r="O17" s="7">
        <v>18.5</v>
      </c>
      <c r="P17" s="7">
        <v>26.8</v>
      </c>
      <c r="Q17" s="7">
        <v>37.200000000000003</v>
      </c>
      <c r="R17" s="7">
        <v>9.06</v>
      </c>
      <c r="S17" s="7">
        <v>150</v>
      </c>
      <c r="T17" s="7">
        <v>3460</v>
      </c>
      <c r="U17" s="7">
        <v>163</v>
      </c>
      <c r="V17" s="7">
        <v>1870</v>
      </c>
      <c r="W17" s="7">
        <v>803</v>
      </c>
      <c r="X17" s="7">
        <v>3140</v>
      </c>
      <c r="Y17" s="7">
        <v>125</v>
      </c>
      <c r="Z17" s="7">
        <v>45.4</v>
      </c>
      <c r="AA17" s="7">
        <v>8.8800000000000008</v>
      </c>
      <c r="AB17" s="7">
        <v>10.6</v>
      </c>
      <c r="AC17" s="7">
        <v>18.899999999999999</v>
      </c>
      <c r="AD17" s="7">
        <v>4.92</v>
      </c>
      <c r="AE17" s="7">
        <v>17.100000000000001</v>
      </c>
      <c r="AF17" s="7">
        <v>153</v>
      </c>
      <c r="AG17" s="7">
        <v>27</v>
      </c>
      <c r="AH17" s="7">
        <v>12</v>
      </c>
      <c r="AI17" s="7">
        <v>15.8</v>
      </c>
      <c r="AJ17" s="7">
        <v>24.5</v>
      </c>
    </row>
    <row r="18" spans="1:36" x14ac:dyDescent="0.25">
      <c r="A18" s="7" t="s">
        <v>167</v>
      </c>
      <c r="B18" s="7" t="s">
        <v>169</v>
      </c>
      <c r="C18" s="7">
        <v>5200</v>
      </c>
      <c r="D18" s="7" t="s">
        <v>20</v>
      </c>
      <c r="E18" s="7">
        <v>57.6</v>
      </c>
      <c r="F18" s="7">
        <v>79.2</v>
      </c>
      <c r="G18" s="7">
        <v>27.6</v>
      </c>
      <c r="H18" s="7">
        <v>509</v>
      </c>
      <c r="I18" s="7">
        <v>89.5</v>
      </c>
      <c r="J18" s="7">
        <v>35.799999999999997</v>
      </c>
      <c r="K18" s="7">
        <v>26.5</v>
      </c>
      <c r="L18" s="7">
        <v>32.799999999999997</v>
      </c>
      <c r="M18" s="7">
        <v>13</v>
      </c>
      <c r="N18" s="7">
        <v>96.9</v>
      </c>
      <c r="O18" s="7">
        <v>20.9</v>
      </c>
      <c r="P18" s="7">
        <v>23.5</v>
      </c>
      <c r="Q18" s="7">
        <v>41.8</v>
      </c>
      <c r="R18" s="7">
        <v>7.86</v>
      </c>
      <c r="S18" s="7">
        <v>197</v>
      </c>
      <c r="T18" s="7">
        <v>4350</v>
      </c>
      <c r="U18" s="7">
        <v>180</v>
      </c>
      <c r="V18" s="7">
        <v>1660</v>
      </c>
      <c r="W18" s="7">
        <v>725</v>
      </c>
      <c r="X18" s="7">
        <v>3370</v>
      </c>
      <c r="Y18" s="7">
        <v>130</v>
      </c>
      <c r="Z18" s="7">
        <v>65.5</v>
      </c>
      <c r="AA18" s="7">
        <v>9.9700000000000006</v>
      </c>
      <c r="AB18" s="7">
        <v>20.5</v>
      </c>
      <c r="AC18" s="7">
        <v>18.3</v>
      </c>
      <c r="AD18" s="7">
        <v>4.22</v>
      </c>
      <c r="AE18" s="7">
        <v>19.399999999999999</v>
      </c>
      <c r="AF18" s="7">
        <v>78.3</v>
      </c>
      <c r="AG18" s="7">
        <v>25.5</v>
      </c>
      <c r="AH18" s="7">
        <v>8.67</v>
      </c>
      <c r="AI18" s="7">
        <v>9.09</v>
      </c>
      <c r="AJ18" s="7">
        <v>61.7</v>
      </c>
    </row>
    <row r="19" spans="1:36" x14ac:dyDescent="0.25">
      <c r="A19" s="7" t="s">
        <v>167</v>
      </c>
      <c r="B19" s="7" t="s">
        <v>169</v>
      </c>
      <c r="C19" s="7">
        <v>5202</v>
      </c>
      <c r="D19" s="7" t="s">
        <v>20</v>
      </c>
      <c r="E19" s="7">
        <v>53.6</v>
      </c>
      <c r="F19" s="7">
        <v>76.599999999999994</v>
      </c>
      <c r="G19" s="7">
        <v>25.9</v>
      </c>
      <c r="H19" s="7">
        <v>717</v>
      </c>
      <c r="I19" s="7">
        <v>87</v>
      </c>
      <c r="J19" s="7">
        <v>33.5</v>
      </c>
      <c r="K19" s="7">
        <v>23.8</v>
      </c>
      <c r="L19" s="7">
        <v>29.5</v>
      </c>
      <c r="M19" s="7">
        <v>11.7</v>
      </c>
      <c r="N19" s="7">
        <v>92.5</v>
      </c>
      <c r="O19" s="7">
        <v>17.600000000000001</v>
      </c>
      <c r="P19" s="7">
        <v>28.5</v>
      </c>
      <c r="Q19" s="7">
        <v>41.5</v>
      </c>
      <c r="R19" s="7">
        <v>9.67</v>
      </c>
      <c r="S19" s="7">
        <v>126</v>
      </c>
      <c r="T19" s="7">
        <v>3440</v>
      </c>
      <c r="U19" s="7">
        <v>138</v>
      </c>
      <c r="V19" s="7">
        <v>1250</v>
      </c>
      <c r="W19" s="7">
        <v>716</v>
      </c>
      <c r="X19" s="7">
        <v>3220</v>
      </c>
      <c r="Y19" s="7">
        <v>118</v>
      </c>
      <c r="Z19" s="7">
        <v>47.6</v>
      </c>
      <c r="AA19" s="7">
        <v>8.5500000000000007</v>
      </c>
      <c r="AB19" s="7">
        <v>12.5</v>
      </c>
      <c r="AC19" s="7">
        <v>17.8</v>
      </c>
      <c r="AD19" s="7">
        <v>3.3</v>
      </c>
      <c r="AE19" s="7">
        <v>18.2</v>
      </c>
      <c r="AF19" s="7">
        <v>198</v>
      </c>
      <c r="AG19" s="7">
        <v>15</v>
      </c>
      <c r="AH19" s="7">
        <v>10.7</v>
      </c>
      <c r="AI19" s="7">
        <v>6.13</v>
      </c>
      <c r="AJ19" s="7">
        <v>31.5</v>
      </c>
    </row>
    <row r="20" spans="1:36" x14ac:dyDescent="0.25">
      <c r="A20" s="7" t="s">
        <v>170</v>
      </c>
      <c r="B20" s="7" t="s">
        <v>171</v>
      </c>
      <c r="C20" s="7">
        <v>5206</v>
      </c>
      <c r="D20" s="7" t="s">
        <v>20</v>
      </c>
      <c r="E20" s="7">
        <v>54.8</v>
      </c>
      <c r="F20" s="7">
        <v>80.7</v>
      </c>
      <c r="G20" s="7">
        <v>28.4</v>
      </c>
      <c r="H20" s="7">
        <v>486</v>
      </c>
      <c r="I20" s="7">
        <v>89.6</v>
      </c>
      <c r="J20" s="7">
        <v>36.1</v>
      </c>
      <c r="K20" s="7">
        <v>27.2</v>
      </c>
      <c r="L20" s="7">
        <v>33.4</v>
      </c>
      <c r="M20" s="7">
        <v>13.3</v>
      </c>
      <c r="N20" s="7">
        <v>98.2</v>
      </c>
      <c r="O20" s="7">
        <v>20.399999999999999</v>
      </c>
      <c r="P20" s="7">
        <v>27.9</v>
      </c>
      <c r="Q20" s="7">
        <v>45.2</v>
      </c>
      <c r="R20" s="7">
        <v>9.31</v>
      </c>
      <c r="S20" s="7">
        <v>147</v>
      </c>
      <c r="T20" s="7">
        <v>2850</v>
      </c>
      <c r="U20" s="7">
        <v>166</v>
      </c>
      <c r="V20" s="7">
        <v>1610</v>
      </c>
      <c r="W20" s="7">
        <v>691</v>
      </c>
      <c r="X20" s="7">
        <v>2480</v>
      </c>
      <c r="Y20" s="7">
        <v>129</v>
      </c>
      <c r="Z20" s="7">
        <v>58.2</v>
      </c>
      <c r="AA20" s="7">
        <v>9.4499999999999993</v>
      </c>
      <c r="AB20" s="7">
        <v>14.4</v>
      </c>
      <c r="AC20" s="7">
        <v>19.399999999999999</v>
      </c>
      <c r="AD20" s="7">
        <v>4.22</v>
      </c>
      <c r="AE20" s="7">
        <v>18.600000000000001</v>
      </c>
      <c r="AF20" s="7">
        <v>116</v>
      </c>
      <c r="AG20" s="7">
        <v>20</v>
      </c>
      <c r="AH20" s="7">
        <v>9.26</v>
      </c>
      <c r="AI20" s="7">
        <v>10.199999999999999</v>
      </c>
      <c r="AJ20" s="7">
        <v>20.7</v>
      </c>
    </row>
    <row r="21" spans="1:36" x14ac:dyDescent="0.25">
      <c r="A21" s="7" t="s">
        <v>172</v>
      </c>
      <c r="B21" s="7" t="s">
        <v>173</v>
      </c>
      <c r="C21" s="7">
        <v>5210</v>
      </c>
      <c r="D21" s="7" t="s">
        <v>20</v>
      </c>
      <c r="E21" s="7">
        <v>54.9</v>
      </c>
      <c r="F21" s="7">
        <v>78.3</v>
      </c>
      <c r="G21" s="7">
        <v>27.1</v>
      </c>
      <c r="H21" s="7">
        <v>884</v>
      </c>
      <c r="I21" s="7">
        <v>89.4</v>
      </c>
      <c r="J21" s="7">
        <v>30.5</v>
      </c>
      <c r="K21" s="7">
        <v>26.2</v>
      </c>
      <c r="L21" s="7">
        <v>33.200000000000003</v>
      </c>
      <c r="M21" s="7">
        <v>14.7</v>
      </c>
      <c r="N21" s="7">
        <v>96.3</v>
      </c>
      <c r="O21" s="7">
        <v>22.5</v>
      </c>
      <c r="P21" s="7">
        <v>26.7</v>
      </c>
      <c r="Q21" s="7">
        <v>42.4</v>
      </c>
      <c r="R21" s="7">
        <v>7.66</v>
      </c>
      <c r="S21" s="7">
        <v>146</v>
      </c>
      <c r="T21" s="7">
        <v>1680</v>
      </c>
      <c r="U21" s="7">
        <v>158</v>
      </c>
      <c r="V21" s="7">
        <v>1500</v>
      </c>
      <c r="W21" s="7">
        <v>690</v>
      </c>
      <c r="X21" s="7">
        <v>1930</v>
      </c>
      <c r="Y21" s="7">
        <v>109</v>
      </c>
      <c r="Z21" s="7">
        <v>34.6</v>
      </c>
      <c r="AA21" s="7">
        <v>11.6</v>
      </c>
      <c r="AB21" s="7">
        <v>11.3</v>
      </c>
      <c r="AC21" s="7">
        <v>21.9</v>
      </c>
      <c r="AD21" s="7">
        <v>4.96</v>
      </c>
      <c r="AE21" s="7">
        <v>24.5</v>
      </c>
      <c r="AF21" s="7">
        <v>346</v>
      </c>
      <c r="AG21" s="7">
        <v>123</v>
      </c>
      <c r="AH21" s="7">
        <v>12.9</v>
      </c>
      <c r="AI21" s="7">
        <v>11.7</v>
      </c>
      <c r="AJ21" s="7">
        <v>33.299999999999997</v>
      </c>
    </row>
    <row r="22" spans="1:36" x14ac:dyDescent="0.25">
      <c r="A22" s="7" t="s">
        <v>174</v>
      </c>
      <c r="B22" s="7" t="s">
        <v>173</v>
      </c>
      <c r="C22" s="7">
        <v>5212</v>
      </c>
      <c r="D22" s="7" t="s">
        <v>20</v>
      </c>
      <c r="E22" s="7">
        <v>55.2</v>
      </c>
      <c r="F22" s="7">
        <v>81.5</v>
      </c>
      <c r="G22" s="7">
        <v>27</v>
      </c>
      <c r="H22" s="7">
        <v>574</v>
      </c>
      <c r="I22" s="7">
        <v>86.5</v>
      </c>
      <c r="J22" s="7">
        <v>35.1</v>
      </c>
      <c r="K22" s="7">
        <v>28.2</v>
      </c>
      <c r="L22" s="7">
        <v>35.9</v>
      </c>
      <c r="M22" s="7">
        <v>13</v>
      </c>
      <c r="N22" s="7">
        <v>99.8</v>
      </c>
      <c r="O22" s="7">
        <v>20.7</v>
      </c>
      <c r="P22" s="7">
        <v>22.2</v>
      </c>
      <c r="Q22" s="7">
        <v>46.8</v>
      </c>
      <c r="R22" s="7">
        <v>13.1</v>
      </c>
      <c r="S22" s="7">
        <v>157</v>
      </c>
      <c r="T22" s="7">
        <v>4300</v>
      </c>
      <c r="U22" s="7">
        <v>162</v>
      </c>
      <c r="V22" s="7">
        <v>1930</v>
      </c>
      <c r="W22" s="7">
        <v>786</v>
      </c>
      <c r="X22" s="7">
        <v>3630</v>
      </c>
      <c r="Y22" s="7">
        <v>136</v>
      </c>
      <c r="Z22" s="7">
        <v>44.5</v>
      </c>
      <c r="AA22" s="7">
        <v>9.2899999999999991</v>
      </c>
      <c r="AB22" s="7">
        <v>12.5</v>
      </c>
      <c r="AC22" s="7">
        <v>18.2</v>
      </c>
      <c r="AD22" s="7">
        <v>3.58</v>
      </c>
      <c r="AE22" s="7">
        <v>23.1</v>
      </c>
      <c r="AF22" s="7">
        <v>141</v>
      </c>
      <c r="AG22" s="7">
        <v>15</v>
      </c>
      <c r="AH22" s="7">
        <v>13.6</v>
      </c>
      <c r="AI22" s="7">
        <v>7.55</v>
      </c>
      <c r="AJ22" s="7">
        <v>14.3</v>
      </c>
    </row>
    <row r="23" spans="1:36" x14ac:dyDescent="0.25">
      <c r="A23" s="7" t="s">
        <v>175</v>
      </c>
      <c r="B23" s="7" t="s">
        <v>176</v>
      </c>
      <c r="C23" s="7">
        <v>5217</v>
      </c>
      <c r="D23" s="7" t="s">
        <v>20</v>
      </c>
      <c r="E23" s="7">
        <v>61.8</v>
      </c>
      <c r="F23" s="7">
        <v>83.3</v>
      </c>
      <c r="G23" s="7">
        <v>29.2</v>
      </c>
      <c r="H23" s="7">
        <v>546</v>
      </c>
      <c r="I23" s="7">
        <v>96.8</v>
      </c>
      <c r="J23" s="7">
        <v>35.1</v>
      </c>
      <c r="K23" s="7">
        <v>28.2</v>
      </c>
      <c r="L23" s="7">
        <v>38.299999999999997</v>
      </c>
      <c r="M23" s="7">
        <v>16.3</v>
      </c>
      <c r="N23" s="7">
        <v>107</v>
      </c>
      <c r="O23" s="7">
        <v>21.5</v>
      </c>
      <c r="P23" s="7">
        <v>25</v>
      </c>
      <c r="Q23" s="7">
        <v>44.6</v>
      </c>
      <c r="R23" s="7">
        <v>7.98</v>
      </c>
      <c r="S23" s="7">
        <v>161</v>
      </c>
      <c r="T23" s="7">
        <v>4480</v>
      </c>
      <c r="U23" s="7">
        <v>185</v>
      </c>
      <c r="V23" s="7">
        <v>1500</v>
      </c>
      <c r="W23" s="7">
        <v>758</v>
      </c>
      <c r="X23" s="7">
        <v>3610</v>
      </c>
      <c r="Y23" s="7">
        <v>121</v>
      </c>
      <c r="Z23" s="7">
        <v>45.8</v>
      </c>
      <c r="AA23" s="7">
        <v>10.3</v>
      </c>
      <c r="AB23" s="7">
        <v>9.77</v>
      </c>
      <c r="AC23" s="7">
        <v>17.7</v>
      </c>
      <c r="AD23" s="7">
        <v>3.48</v>
      </c>
      <c r="AE23" s="7">
        <v>20</v>
      </c>
      <c r="AF23" s="7">
        <v>256</v>
      </c>
      <c r="AG23" s="7">
        <v>17.5</v>
      </c>
      <c r="AH23" s="7">
        <v>12.7</v>
      </c>
      <c r="AI23" s="7">
        <v>25.8</v>
      </c>
      <c r="AJ23" s="7">
        <v>40.799999999999997</v>
      </c>
    </row>
    <row r="24" spans="1:36" x14ac:dyDescent="0.25">
      <c r="A24" s="7" t="s">
        <v>177</v>
      </c>
      <c r="B24" s="7" t="s">
        <v>178</v>
      </c>
      <c r="C24" s="7">
        <v>5225</v>
      </c>
      <c r="D24" s="7" t="s">
        <v>20</v>
      </c>
      <c r="E24" s="7">
        <v>58.3</v>
      </c>
      <c r="F24" s="7">
        <v>80.3</v>
      </c>
      <c r="G24" s="7">
        <v>28.1</v>
      </c>
      <c r="H24" s="7">
        <v>1020</v>
      </c>
      <c r="I24" s="7">
        <v>90.3</v>
      </c>
      <c r="J24" s="7">
        <v>26.5</v>
      </c>
      <c r="K24" s="7">
        <v>27.6</v>
      </c>
      <c r="L24" s="7">
        <v>36.5</v>
      </c>
      <c r="M24" s="7">
        <v>60.3</v>
      </c>
      <c r="N24" s="7">
        <v>103</v>
      </c>
      <c r="O24" s="7">
        <v>25.9</v>
      </c>
      <c r="P24" s="7">
        <v>25.1</v>
      </c>
      <c r="Q24" s="7">
        <v>44.1</v>
      </c>
      <c r="R24" s="7">
        <v>9.14</v>
      </c>
      <c r="S24" s="7">
        <v>428</v>
      </c>
      <c r="T24" s="7">
        <v>2720</v>
      </c>
      <c r="U24" s="7">
        <v>184</v>
      </c>
      <c r="V24" s="7">
        <v>1450</v>
      </c>
      <c r="W24" s="7">
        <v>723</v>
      </c>
      <c r="X24" s="7">
        <v>2730</v>
      </c>
      <c r="Y24" s="7">
        <v>116</v>
      </c>
      <c r="Z24" s="7">
        <v>42.6</v>
      </c>
      <c r="AA24" s="7">
        <v>10.4</v>
      </c>
      <c r="AB24" s="7">
        <v>9.36</v>
      </c>
      <c r="AC24" s="7">
        <v>20.100000000000001</v>
      </c>
      <c r="AD24" s="7">
        <v>5.01</v>
      </c>
      <c r="AE24" s="7">
        <v>19.2</v>
      </c>
      <c r="AF24" s="7">
        <v>204</v>
      </c>
      <c r="AG24" s="7">
        <v>49</v>
      </c>
      <c r="AH24" s="7">
        <v>17</v>
      </c>
      <c r="AI24" s="7">
        <v>8.25</v>
      </c>
      <c r="AJ24" s="7">
        <v>37.299999999999997</v>
      </c>
    </row>
    <row r="25" spans="1:36" x14ac:dyDescent="0.25">
      <c r="A25" s="7" t="s">
        <v>179</v>
      </c>
      <c r="B25" s="7" t="s">
        <v>178</v>
      </c>
      <c r="C25" s="7">
        <v>5227</v>
      </c>
      <c r="D25" s="7" t="s">
        <v>20</v>
      </c>
      <c r="E25" s="7">
        <v>58.1</v>
      </c>
      <c r="F25" s="7">
        <v>82.1</v>
      </c>
      <c r="G25" s="7">
        <v>29.1</v>
      </c>
      <c r="H25" s="7">
        <v>525</v>
      </c>
      <c r="I25" s="7">
        <v>94.6</v>
      </c>
      <c r="J25" s="7">
        <v>35.1</v>
      </c>
      <c r="K25" s="7">
        <v>29.9</v>
      </c>
      <c r="L25" s="7">
        <v>34.700000000000003</v>
      </c>
      <c r="M25" s="7">
        <v>15.7</v>
      </c>
      <c r="N25" s="7">
        <v>104</v>
      </c>
      <c r="O25" s="7">
        <v>21.4</v>
      </c>
      <c r="P25" s="7">
        <v>32.5</v>
      </c>
      <c r="Q25" s="7">
        <v>42.9</v>
      </c>
      <c r="R25" s="7">
        <v>8.26</v>
      </c>
      <c r="S25" s="7">
        <v>239</v>
      </c>
      <c r="T25" s="7">
        <v>3940</v>
      </c>
      <c r="U25" s="7">
        <v>158</v>
      </c>
      <c r="V25" s="7">
        <v>1670</v>
      </c>
      <c r="W25" s="7">
        <v>745</v>
      </c>
      <c r="X25" s="7">
        <v>3640</v>
      </c>
      <c r="Y25" s="7">
        <v>129</v>
      </c>
      <c r="Z25" s="7">
        <v>39.4</v>
      </c>
      <c r="AA25" s="7">
        <v>10.3</v>
      </c>
      <c r="AB25" s="7">
        <v>11.4</v>
      </c>
      <c r="AC25" s="7">
        <v>18.8</v>
      </c>
      <c r="AD25" s="7">
        <v>4.3899999999999997</v>
      </c>
      <c r="AE25" s="7">
        <v>19.5</v>
      </c>
      <c r="AF25" s="7">
        <v>198</v>
      </c>
      <c r="AG25" s="7">
        <v>20.5</v>
      </c>
      <c r="AH25" s="7">
        <v>13.3</v>
      </c>
      <c r="AI25" s="7">
        <v>8.6</v>
      </c>
      <c r="AJ25" s="7">
        <v>42.3</v>
      </c>
    </row>
    <row r="26" spans="1:36" x14ac:dyDescent="0.25">
      <c r="A26" s="7" t="s">
        <v>179</v>
      </c>
      <c r="B26" s="7" t="s">
        <v>180</v>
      </c>
      <c r="C26" s="7">
        <v>5229</v>
      </c>
      <c r="D26" s="7" t="s">
        <v>49</v>
      </c>
      <c r="E26" s="7">
        <v>375</v>
      </c>
      <c r="F26" s="7">
        <v>424</v>
      </c>
      <c r="G26" s="7">
        <v>130</v>
      </c>
      <c r="H26" s="7">
        <v>5750</v>
      </c>
      <c r="I26" s="7">
        <v>522</v>
      </c>
      <c r="J26" s="7">
        <v>97.4</v>
      </c>
      <c r="K26" s="7">
        <v>38.700000000000003</v>
      </c>
      <c r="L26" s="7">
        <v>72.5</v>
      </c>
      <c r="M26" s="7">
        <v>32.9</v>
      </c>
      <c r="N26" s="7">
        <v>408</v>
      </c>
      <c r="O26" s="7">
        <v>52.9</v>
      </c>
      <c r="P26" s="7">
        <v>93.5</v>
      </c>
      <c r="Q26" s="7">
        <v>141</v>
      </c>
      <c r="R26" s="7">
        <v>10.199999999999999</v>
      </c>
      <c r="S26" s="7">
        <v>935</v>
      </c>
      <c r="T26" s="7">
        <v>1940</v>
      </c>
      <c r="U26" s="7">
        <v>241</v>
      </c>
      <c r="V26" s="7">
        <v>1170</v>
      </c>
      <c r="W26" s="7">
        <v>541</v>
      </c>
      <c r="X26" s="7">
        <v>1910</v>
      </c>
      <c r="Y26" s="7">
        <v>228</v>
      </c>
      <c r="Z26" s="7">
        <v>86.4</v>
      </c>
      <c r="AA26" s="7">
        <v>16.399999999999999</v>
      </c>
      <c r="AB26" s="7">
        <v>13.5</v>
      </c>
      <c r="AC26" s="7">
        <v>16</v>
      </c>
      <c r="AD26" s="7">
        <v>9.51</v>
      </c>
      <c r="AE26" s="7">
        <v>25.3</v>
      </c>
      <c r="AF26" s="7">
        <v>201</v>
      </c>
      <c r="AG26" s="7">
        <v>19.5</v>
      </c>
      <c r="AH26" s="7">
        <v>18.2</v>
      </c>
      <c r="AI26" s="7">
        <v>11</v>
      </c>
      <c r="AJ26" s="7">
        <v>35.5</v>
      </c>
    </row>
    <row r="27" spans="1:36" x14ac:dyDescent="0.25">
      <c r="A27" s="7" t="s">
        <v>181</v>
      </c>
      <c r="B27" s="7" t="s">
        <v>180</v>
      </c>
      <c r="C27" s="7">
        <v>5231</v>
      </c>
      <c r="D27" s="7" t="s">
        <v>20</v>
      </c>
      <c r="E27" s="7">
        <v>54.7</v>
      </c>
      <c r="F27" s="7">
        <v>78.5</v>
      </c>
      <c r="G27" s="7">
        <v>26.6</v>
      </c>
      <c r="H27" s="7">
        <v>435</v>
      </c>
      <c r="I27" s="7">
        <v>90.3</v>
      </c>
      <c r="J27" s="7">
        <v>36.4</v>
      </c>
      <c r="K27" s="7">
        <v>27.9</v>
      </c>
      <c r="L27" s="7">
        <v>31.6</v>
      </c>
      <c r="M27" s="7">
        <v>14.3</v>
      </c>
      <c r="N27" s="7">
        <v>98.5</v>
      </c>
      <c r="O27" s="7">
        <v>22.2</v>
      </c>
      <c r="P27" s="7">
        <v>23</v>
      </c>
      <c r="Q27" s="7">
        <v>39.1</v>
      </c>
      <c r="R27" s="7">
        <v>7.53</v>
      </c>
      <c r="S27" s="7">
        <v>191</v>
      </c>
      <c r="T27" s="7">
        <v>2990</v>
      </c>
      <c r="U27" s="7">
        <v>166</v>
      </c>
      <c r="V27" s="7">
        <v>1540</v>
      </c>
      <c r="W27" s="7">
        <v>725</v>
      </c>
      <c r="X27" s="7">
        <v>3070</v>
      </c>
      <c r="Y27" s="7">
        <v>123</v>
      </c>
      <c r="Z27" s="7">
        <v>51.6</v>
      </c>
      <c r="AA27" s="7">
        <v>11</v>
      </c>
      <c r="AB27" s="7">
        <v>31.2</v>
      </c>
      <c r="AC27" s="7">
        <v>23.1</v>
      </c>
      <c r="AD27" s="7">
        <v>4.2300000000000004</v>
      </c>
      <c r="AE27" s="7">
        <v>25.1</v>
      </c>
      <c r="AF27" s="7">
        <v>167</v>
      </c>
      <c r="AG27" s="7">
        <v>18.5</v>
      </c>
      <c r="AH27" s="7">
        <v>15</v>
      </c>
      <c r="AI27" s="7">
        <v>10.199999999999999</v>
      </c>
      <c r="AJ27" s="7">
        <v>34.700000000000003</v>
      </c>
    </row>
    <row r="28" spans="1:36" x14ac:dyDescent="0.25">
      <c r="A28" s="7" t="s">
        <v>181</v>
      </c>
      <c r="B28" s="7" t="s">
        <v>182</v>
      </c>
      <c r="C28" s="7">
        <v>5232</v>
      </c>
      <c r="D28" s="7" t="s">
        <v>49</v>
      </c>
      <c r="E28" s="7">
        <v>527</v>
      </c>
      <c r="F28" s="7">
        <v>604</v>
      </c>
      <c r="G28" s="7">
        <v>209</v>
      </c>
      <c r="H28" s="7">
        <v>5170</v>
      </c>
      <c r="I28" s="7">
        <v>617</v>
      </c>
      <c r="J28" s="7">
        <v>102</v>
      </c>
      <c r="K28" s="7">
        <v>45.9</v>
      </c>
      <c r="L28" s="7">
        <v>69.099999999999994</v>
      </c>
      <c r="M28" s="7">
        <v>37.4</v>
      </c>
      <c r="N28" s="7">
        <v>540</v>
      </c>
      <c r="O28" s="7">
        <v>59.5</v>
      </c>
      <c r="P28" s="7">
        <v>139</v>
      </c>
      <c r="Q28" s="7">
        <v>175</v>
      </c>
      <c r="R28" s="7">
        <v>9.85</v>
      </c>
      <c r="S28" s="7">
        <v>1140</v>
      </c>
      <c r="T28" s="7">
        <v>2620</v>
      </c>
      <c r="U28" s="7">
        <v>353</v>
      </c>
      <c r="V28" s="7">
        <v>1390</v>
      </c>
      <c r="W28" s="7">
        <v>694</v>
      </c>
      <c r="X28" s="7">
        <v>2360</v>
      </c>
      <c r="Y28" s="7">
        <v>238</v>
      </c>
      <c r="Z28" s="7">
        <v>95.3</v>
      </c>
      <c r="AA28" s="7">
        <v>23.1</v>
      </c>
      <c r="AB28" s="7">
        <v>15.8</v>
      </c>
      <c r="AC28" s="7">
        <v>19.5</v>
      </c>
      <c r="AD28" s="7">
        <v>9.2200000000000006</v>
      </c>
      <c r="AE28" s="7">
        <v>33.700000000000003</v>
      </c>
      <c r="AF28" s="7">
        <v>203</v>
      </c>
      <c r="AG28" s="7">
        <v>18</v>
      </c>
      <c r="AH28" s="7">
        <v>17.399999999999999</v>
      </c>
      <c r="AI28" s="7">
        <v>19.3</v>
      </c>
      <c r="AJ28" s="7">
        <v>60.2</v>
      </c>
    </row>
    <row r="29" spans="1:36" x14ac:dyDescent="0.25">
      <c r="A29" s="7" t="s">
        <v>183</v>
      </c>
      <c r="B29" s="7" t="s">
        <v>182</v>
      </c>
      <c r="C29" s="7">
        <v>5233</v>
      </c>
      <c r="D29" s="7" t="s">
        <v>20</v>
      </c>
      <c r="E29" s="7">
        <v>57.6</v>
      </c>
      <c r="F29" s="7">
        <v>78.599999999999994</v>
      </c>
      <c r="G29" s="7">
        <v>28.9</v>
      </c>
      <c r="H29" s="7">
        <v>663</v>
      </c>
      <c r="I29" s="7">
        <v>89.8</v>
      </c>
      <c r="J29" s="7">
        <v>36.200000000000003</v>
      </c>
      <c r="K29" s="7">
        <v>29.3</v>
      </c>
      <c r="L29" s="7">
        <v>35.6</v>
      </c>
      <c r="M29" s="7">
        <v>14.7</v>
      </c>
      <c r="N29" s="7">
        <v>104</v>
      </c>
      <c r="O29" s="7">
        <v>20</v>
      </c>
      <c r="P29" s="7">
        <v>24.4</v>
      </c>
      <c r="Q29" s="7">
        <v>43.4</v>
      </c>
      <c r="R29" s="7">
        <v>8.16</v>
      </c>
      <c r="S29" s="7">
        <v>115</v>
      </c>
      <c r="T29" s="7">
        <v>2450</v>
      </c>
      <c r="U29" s="7">
        <v>157</v>
      </c>
      <c r="V29" s="7">
        <v>1510</v>
      </c>
      <c r="W29" s="7">
        <v>727</v>
      </c>
      <c r="X29" s="7">
        <v>2220</v>
      </c>
      <c r="Y29" s="7">
        <v>124</v>
      </c>
      <c r="Z29" s="7">
        <v>56.7</v>
      </c>
      <c r="AA29" s="7">
        <v>11.8</v>
      </c>
      <c r="AB29" s="7">
        <v>25.7</v>
      </c>
      <c r="AC29" s="7">
        <v>23.6</v>
      </c>
      <c r="AD29" s="7">
        <v>5.98</v>
      </c>
      <c r="AE29" s="7">
        <v>22.9</v>
      </c>
      <c r="AF29" s="7">
        <v>181</v>
      </c>
      <c r="AG29" s="7">
        <v>29.5</v>
      </c>
      <c r="AH29" s="7">
        <v>12.8</v>
      </c>
      <c r="AI29" s="7">
        <v>16.2</v>
      </c>
      <c r="AJ29" s="7">
        <v>47.3</v>
      </c>
    </row>
    <row r="30" spans="1:36" x14ac:dyDescent="0.25">
      <c r="A30" s="7" t="s">
        <v>184</v>
      </c>
      <c r="B30" s="7" t="s">
        <v>185</v>
      </c>
      <c r="C30" s="7">
        <v>5247</v>
      </c>
      <c r="D30" s="7" t="s">
        <v>20</v>
      </c>
      <c r="E30" s="7">
        <v>60.8</v>
      </c>
      <c r="F30" s="7">
        <v>85.3</v>
      </c>
      <c r="G30" s="7">
        <v>30.3</v>
      </c>
      <c r="H30" s="7">
        <v>595</v>
      </c>
      <c r="I30" s="7">
        <v>96.2</v>
      </c>
      <c r="J30" s="7">
        <v>36.6</v>
      </c>
      <c r="K30" s="7">
        <v>29.5</v>
      </c>
      <c r="L30" s="7">
        <v>30.3</v>
      </c>
      <c r="M30" s="7">
        <v>12.7</v>
      </c>
      <c r="N30" s="7">
        <v>105</v>
      </c>
      <c r="O30" s="7">
        <v>20.7</v>
      </c>
      <c r="P30" s="7">
        <v>24.6</v>
      </c>
      <c r="Q30" s="7">
        <v>43.4</v>
      </c>
      <c r="R30" s="7">
        <v>11.1</v>
      </c>
      <c r="S30" s="7">
        <v>136</v>
      </c>
      <c r="T30" s="7">
        <v>4370</v>
      </c>
      <c r="U30" s="7">
        <v>161</v>
      </c>
      <c r="V30" s="7">
        <v>2080</v>
      </c>
      <c r="W30" s="7">
        <v>851</v>
      </c>
      <c r="X30" s="7">
        <v>3690</v>
      </c>
      <c r="Y30" s="7">
        <v>147</v>
      </c>
      <c r="Z30" s="7">
        <v>53.1</v>
      </c>
      <c r="AA30" s="7">
        <v>10.5</v>
      </c>
      <c r="AB30" s="7">
        <v>13.5</v>
      </c>
      <c r="AC30" s="7">
        <v>18.5</v>
      </c>
      <c r="AD30" s="7">
        <v>4.63</v>
      </c>
      <c r="AE30" s="7">
        <v>20.100000000000001</v>
      </c>
      <c r="AF30" s="7">
        <v>195</v>
      </c>
      <c r="AG30" s="7">
        <v>22.5</v>
      </c>
      <c r="AH30" s="7">
        <v>17.8</v>
      </c>
      <c r="AI30" s="7">
        <v>10.1</v>
      </c>
      <c r="AJ30" s="7">
        <v>40.700000000000003</v>
      </c>
    </row>
    <row r="31" spans="1:36" x14ac:dyDescent="0.25">
      <c r="A31" s="7" t="s">
        <v>184</v>
      </c>
      <c r="B31" s="7" t="s">
        <v>185</v>
      </c>
      <c r="C31" s="7">
        <v>5248</v>
      </c>
      <c r="D31" s="7" t="s">
        <v>49</v>
      </c>
      <c r="E31" s="7">
        <v>433</v>
      </c>
      <c r="F31" s="7">
        <v>470</v>
      </c>
      <c r="G31" s="7">
        <v>141</v>
      </c>
      <c r="H31" s="7">
        <v>5130</v>
      </c>
      <c r="I31" s="7">
        <v>568</v>
      </c>
      <c r="J31" s="7">
        <v>46.5</v>
      </c>
      <c r="K31" s="7">
        <v>35.1</v>
      </c>
      <c r="L31" s="7">
        <v>85.4</v>
      </c>
      <c r="M31" s="7">
        <v>19.3</v>
      </c>
      <c r="N31" s="7">
        <v>417</v>
      </c>
      <c r="O31" s="7">
        <v>46.7</v>
      </c>
      <c r="P31" s="7">
        <v>103</v>
      </c>
      <c r="Q31" s="7">
        <v>148</v>
      </c>
      <c r="R31" s="7">
        <v>38.1</v>
      </c>
      <c r="S31" s="7">
        <v>1570</v>
      </c>
      <c r="T31" s="7">
        <v>1810</v>
      </c>
      <c r="U31" s="7">
        <v>463</v>
      </c>
      <c r="V31" s="7">
        <v>919</v>
      </c>
      <c r="W31" s="7">
        <v>552</v>
      </c>
      <c r="X31" s="7">
        <v>1550</v>
      </c>
      <c r="Y31" s="7">
        <v>275</v>
      </c>
      <c r="Z31" s="7">
        <v>72</v>
      </c>
      <c r="AA31" s="7">
        <v>14.9</v>
      </c>
      <c r="AB31" s="7">
        <v>14.9</v>
      </c>
      <c r="AC31" s="7">
        <v>16.2</v>
      </c>
      <c r="AD31" s="7">
        <v>6.86</v>
      </c>
      <c r="AE31" s="7">
        <v>28.6</v>
      </c>
      <c r="AF31" s="7">
        <v>147</v>
      </c>
      <c r="AG31" s="7">
        <v>16.5</v>
      </c>
      <c r="AH31" s="7">
        <v>17.899999999999999</v>
      </c>
      <c r="AI31" s="7">
        <v>19.5</v>
      </c>
      <c r="AJ31" s="7">
        <v>33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D3" sqref="D3"/>
    </sheetView>
  </sheetViews>
  <sheetFormatPr defaultRowHeight="15" x14ac:dyDescent="0.25"/>
  <cols>
    <col min="1" max="1" width="69.85546875" style="25" bestFit="1" customWidth="1"/>
    <col min="2" max="2" width="78.140625" style="25" bestFit="1" customWidth="1"/>
    <col min="3" max="3" width="56.28515625" style="25" bestFit="1" customWidth="1"/>
    <col min="4" max="6" width="9.140625" style="7" customWidth="1"/>
  </cols>
  <sheetData>
    <row r="1" spans="1:6" x14ac:dyDescent="0.25">
      <c r="A1" s="24" t="s">
        <v>186</v>
      </c>
      <c r="B1" t="s">
        <v>187</v>
      </c>
      <c r="C1" t="s">
        <v>188</v>
      </c>
      <c r="D1" s="7" t="s">
        <v>189</v>
      </c>
      <c r="E1" s="7" t="s">
        <v>190</v>
      </c>
      <c r="F1" s="7" t="s">
        <v>191</v>
      </c>
    </row>
    <row r="2" spans="1:6" x14ac:dyDescent="0.25">
      <c r="A2" s="20" t="s">
        <v>117</v>
      </c>
      <c r="D2" s="7">
        <f>MIN(Таблица9[ClientWSEndpoint'#getClientInfoByCUIDRequest])</f>
        <v>51</v>
      </c>
      <c r="E2" s="7">
        <f>MAX(Таблица9[ClientWSEndpoint'#getClientInfoByCUIDRequest])</f>
        <v>527</v>
      </c>
      <c r="F2" s="7">
        <f>PERCENTILE(Таблица9[ClientWSEndpoint'#getClientInfoByCUIDRequest],0.9)</f>
        <v>93.120000000000445</v>
      </c>
    </row>
    <row r="3" spans="1:6" x14ac:dyDescent="0.25">
      <c r="A3" s="20" t="s">
        <v>118</v>
      </c>
      <c r="D3" s="7">
        <f>MIN(Таблица9[ClientWSEndpoint'#getClientInfoByPassportRequest])</f>
        <v>71.7</v>
      </c>
      <c r="E3" s="7">
        <f>MAX(Таблица9[ClientWSEndpoint'#getClientInfoByPassportRequest])</f>
        <v>604</v>
      </c>
      <c r="F3" s="7">
        <f>PERCENTILE(Таблица9[ClientWSEndpoint'#getClientInfoByPassportRequest],0.9)</f>
        <v>119.17000000000047</v>
      </c>
    </row>
    <row r="4" spans="1:6" x14ac:dyDescent="0.25">
      <c r="A4" s="20" t="s">
        <v>119</v>
      </c>
    </row>
    <row r="5" spans="1:6" x14ac:dyDescent="0.25">
      <c r="A5" s="20" t="s">
        <v>120</v>
      </c>
    </row>
    <row r="6" spans="1:6" x14ac:dyDescent="0.25">
      <c r="A6" s="20" t="s">
        <v>121</v>
      </c>
    </row>
    <row r="7" spans="1:6" x14ac:dyDescent="0.25">
      <c r="A7" s="21" t="s">
        <v>122</v>
      </c>
    </row>
    <row r="8" spans="1:6" x14ac:dyDescent="0.25">
      <c r="A8" s="21" t="s">
        <v>123</v>
      </c>
    </row>
    <row r="9" spans="1:6" x14ac:dyDescent="0.25">
      <c r="A9" s="21" t="s">
        <v>124</v>
      </c>
    </row>
    <row r="10" spans="1:6" x14ac:dyDescent="0.25">
      <c r="A10" s="21" t="s">
        <v>125</v>
      </c>
    </row>
    <row r="11" spans="1:6" x14ac:dyDescent="0.25">
      <c r="A11" s="21" t="s">
        <v>126</v>
      </c>
    </row>
    <row r="12" spans="1:6" x14ac:dyDescent="0.25">
      <c r="A12" s="21" t="s">
        <v>127</v>
      </c>
    </row>
    <row r="13" spans="1:6" x14ac:dyDescent="0.25">
      <c r="A13" s="21" t="s">
        <v>128</v>
      </c>
    </row>
    <row r="14" spans="1:6" x14ac:dyDescent="0.25">
      <c r="A14" s="21" t="s">
        <v>129</v>
      </c>
    </row>
    <row r="15" spans="1:6" x14ac:dyDescent="0.25">
      <c r="A15" s="21" t="s">
        <v>130</v>
      </c>
    </row>
    <row r="16" spans="1:6" x14ac:dyDescent="0.25">
      <c r="A16" s="21" t="s">
        <v>131</v>
      </c>
    </row>
    <row r="17" spans="1:1" x14ac:dyDescent="0.25">
      <c r="A17" s="21" t="s">
        <v>132</v>
      </c>
    </row>
    <row r="18" spans="1:1" x14ac:dyDescent="0.25">
      <c r="A18" s="21" t="s">
        <v>133</v>
      </c>
    </row>
    <row r="19" spans="1:1" x14ac:dyDescent="0.25">
      <c r="A19" s="21" t="s">
        <v>134</v>
      </c>
    </row>
    <row r="20" spans="1:1" x14ac:dyDescent="0.25">
      <c r="A20" s="21" t="s">
        <v>135</v>
      </c>
    </row>
    <row r="21" spans="1:1" x14ac:dyDescent="0.25">
      <c r="A21" s="21" t="s">
        <v>136</v>
      </c>
    </row>
    <row r="22" spans="1:1" x14ac:dyDescent="0.25">
      <c r="A22" s="22" t="s">
        <v>137</v>
      </c>
    </row>
    <row r="23" spans="1:1" x14ac:dyDescent="0.25">
      <c r="A23" s="22" t="s">
        <v>138</v>
      </c>
    </row>
    <row r="24" spans="1:1" x14ac:dyDescent="0.25">
      <c r="A24" s="23" t="s">
        <v>139</v>
      </c>
    </row>
    <row r="25" spans="1:1" x14ac:dyDescent="0.25">
      <c r="A25" s="23" t="s">
        <v>140</v>
      </c>
    </row>
    <row r="26" spans="1:1" x14ac:dyDescent="0.25">
      <c r="A26" s="23" t="s">
        <v>141</v>
      </c>
    </row>
    <row r="27" spans="1:1" x14ac:dyDescent="0.25">
      <c r="A27" s="23" t="s">
        <v>142</v>
      </c>
    </row>
    <row r="28" spans="1:1" x14ac:dyDescent="0.25">
      <c r="A28" s="23" t="s">
        <v>143</v>
      </c>
    </row>
    <row r="29" spans="1:1" x14ac:dyDescent="0.25">
      <c r="A29" s="23" t="s">
        <v>144</v>
      </c>
    </row>
    <row r="30" spans="1:1" x14ac:dyDescent="0.25">
      <c r="A30" s="23" t="s">
        <v>145</v>
      </c>
    </row>
    <row r="31" spans="1:1" x14ac:dyDescent="0.25">
      <c r="A31" s="23" t="s">
        <v>146</v>
      </c>
    </row>
    <row r="32" spans="1:1" x14ac:dyDescent="0.25">
      <c r="A32" s="23" t="s">
        <v>147</v>
      </c>
    </row>
    <row r="33" spans="1:3" x14ac:dyDescent="0.25">
      <c r="A33" s="23" t="s">
        <v>148</v>
      </c>
    </row>
    <row r="35" spans="1:3" x14ac:dyDescent="0.25">
      <c r="A35" s="26" t="s">
        <v>192</v>
      </c>
    </row>
    <row r="36" spans="1:3" x14ac:dyDescent="0.25">
      <c r="A36" s="28" t="s">
        <v>98</v>
      </c>
      <c r="B36" t="s">
        <v>193</v>
      </c>
      <c r="C36" t="s">
        <v>193</v>
      </c>
    </row>
    <row r="37" spans="1:3" x14ac:dyDescent="0.25">
      <c r="A37" s="28" t="s">
        <v>99</v>
      </c>
      <c r="B37" t="s">
        <v>194</v>
      </c>
      <c r="C37" t="s">
        <v>194</v>
      </c>
    </row>
    <row r="38" spans="1:3" x14ac:dyDescent="0.25">
      <c r="A38" s="28" t="s">
        <v>100</v>
      </c>
      <c r="B38" t="s">
        <v>195</v>
      </c>
      <c r="C38" t="s">
        <v>195</v>
      </c>
    </row>
    <row r="39" spans="1:3" x14ac:dyDescent="0.25">
      <c r="A39" s="28" t="s">
        <v>101</v>
      </c>
      <c r="B39" t="s">
        <v>196</v>
      </c>
      <c r="C39" t="s">
        <v>196</v>
      </c>
    </row>
    <row r="40" spans="1:3" x14ac:dyDescent="0.25">
      <c r="A40" s="28" t="s">
        <v>102</v>
      </c>
      <c r="B40" t="s">
        <v>197</v>
      </c>
      <c r="C40" t="s">
        <v>198</v>
      </c>
    </row>
    <row r="41" spans="1:3" x14ac:dyDescent="0.25">
      <c r="A41" s="28" t="s">
        <v>103</v>
      </c>
      <c r="B41" t="s">
        <v>197</v>
      </c>
      <c r="C41" t="s">
        <v>198</v>
      </c>
    </row>
    <row r="42" spans="1:3" x14ac:dyDescent="0.25">
      <c r="A42" s="28" t="s">
        <v>104</v>
      </c>
      <c r="B42" t="s">
        <v>199</v>
      </c>
      <c r="C42" t="s">
        <v>198</v>
      </c>
    </row>
    <row r="43" spans="1:3" x14ac:dyDescent="0.25">
      <c r="A43" s="28" t="s">
        <v>105</v>
      </c>
      <c r="B43" t="s">
        <v>199</v>
      </c>
      <c r="C43" t="s">
        <v>198</v>
      </c>
    </row>
    <row r="44" spans="1:3" x14ac:dyDescent="0.25">
      <c r="A44" s="28" t="s">
        <v>106</v>
      </c>
      <c r="B44" t="s">
        <v>200</v>
      </c>
      <c r="C44" t="s">
        <v>201</v>
      </c>
    </row>
    <row r="45" spans="1:3" x14ac:dyDescent="0.25">
      <c r="A45" s="28" t="s">
        <v>107</v>
      </c>
      <c r="B45" t="s">
        <v>200</v>
      </c>
      <c r="C45" t="s">
        <v>201</v>
      </c>
    </row>
    <row r="46" spans="1:3" x14ac:dyDescent="0.25">
      <c r="A46" s="28" t="s">
        <v>108</v>
      </c>
      <c r="B46" t="s">
        <v>202</v>
      </c>
      <c r="C46" t="s">
        <v>201</v>
      </c>
    </row>
    <row r="47" spans="1:3" x14ac:dyDescent="0.25">
      <c r="A47" s="28" t="s">
        <v>109</v>
      </c>
      <c r="B47" t="s">
        <v>202</v>
      </c>
      <c r="C47" t="s">
        <v>201</v>
      </c>
    </row>
    <row r="48" spans="1:3" x14ac:dyDescent="0.25">
      <c r="A48" s="28" t="s">
        <v>110</v>
      </c>
    </row>
    <row r="49" spans="1:3" x14ac:dyDescent="0.25">
      <c r="A49" t="s">
        <v>203</v>
      </c>
      <c r="B49" t="s">
        <v>204</v>
      </c>
      <c r="C49" t="s">
        <v>205</v>
      </c>
    </row>
    <row r="50" spans="1:3" x14ac:dyDescent="0.25">
      <c r="A50" s="28" t="s">
        <v>111</v>
      </c>
      <c r="B50" t="s">
        <v>206</v>
      </c>
      <c r="C50" t="s">
        <v>206</v>
      </c>
    </row>
    <row r="51" spans="1:3" x14ac:dyDescent="0.25">
      <c r="A51" s="28" t="s">
        <v>112</v>
      </c>
    </row>
    <row r="52" spans="1:3" x14ac:dyDescent="0.25">
      <c r="A52" s="28" t="s">
        <v>113</v>
      </c>
      <c r="B52" t="s">
        <v>207</v>
      </c>
      <c r="C52" t="s">
        <v>207</v>
      </c>
    </row>
    <row r="53" spans="1:3" x14ac:dyDescent="0.25">
      <c r="A53" s="28" t="s">
        <v>114</v>
      </c>
      <c r="B53" t="s">
        <v>208</v>
      </c>
      <c r="C53" t="s">
        <v>208</v>
      </c>
    </row>
    <row r="54" spans="1:3" x14ac:dyDescent="0.25">
      <c r="A54" s="28" t="s">
        <v>115</v>
      </c>
      <c r="B54" t="s">
        <v>209</v>
      </c>
      <c r="C54" t="s">
        <v>209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Q17" sqref="Q17"/>
    </sheetView>
  </sheetViews>
  <sheetFormatPr defaultRowHeight="15" x14ac:dyDescent="0.25"/>
  <cols>
    <col min="1" max="1" width="10.140625" style="7" customWidth="1"/>
    <col min="2" max="2" width="10.140625" style="7" bestFit="1" customWidth="1"/>
    <col min="3" max="3" width="11.7109375" style="7" customWidth="1"/>
    <col min="4" max="4" width="12.140625" style="7" customWidth="1"/>
    <col min="5" max="5" width="19.5703125" style="7" customWidth="1"/>
    <col min="6" max="6" width="14.28515625" style="7" customWidth="1"/>
    <col min="7" max="7" width="10.5703125" style="7" customWidth="1"/>
    <col min="8" max="8" width="6.28515625" style="7" customWidth="1"/>
    <col min="9" max="9" width="10.42578125" style="7" customWidth="1"/>
    <col min="10" max="10" width="11.7109375" style="7" customWidth="1"/>
    <col min="11" max="11" width="14.85546875" style="7" customWidth="1"/>
    <col min="12" max="12" width="10" style="7" customWidth="1"/>
    <col min="13" max="13" width="13.28515625" style="7" customWidth="1"/>
    <col min="14" max="14" width="16" style="7" customWidth="1"/>
    <col min="15" max="15" width="25" style="7" customWidth="1"/>
    <col min="16" max="16" width="9.140625" style="7" customWidth="1"/>
  </cols>
  <sheetData>
    <row r="1" spans="1:1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>
        <v>5032</v>
      </c>
      <c r="H2" s="7" t="s">
        <v>20</v>
      </c>
      <c r="I2" s="5">
        <v>4.0999999999999996</v>
      </c>
      <c r="J2" s="1">
        <v>217.47</v>
      </c>
      <c r="K2" s="1">
        <v>113.48</v>
      </c>
      <c r="L2" s="1">
        <v>46.88</v>
      </c>
      <c r="M2" s="6">
        <v>1215098</v>
      </c>
      <c r="N2" s="6">
        <v>4113</v>
      </c>
      <c r="O2" s="6">
        <v>156493</v>
      </c>
    </row>
    <row r="3" spans="1:15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5">
        <v>4.3</v>
      </c>
      <c r="J3" s="1">
        <v>228.85</v>
      </c>
      <c r="K3" s="1">
        <v>115.42</v>
      </c>
      <c r="L3" s="1">
        <v>46.03</v>
      </c>
      <c r="M3" s="6">
        <v>1261816</v>
      </c>
      <c r="N3" s="6">
        <v>4467</v>
      </c>
      <c r="O3" s="6">
        <v>175681</v>
      </c>
    </row>
    <row r="4" spans="1:15" x14ac:dyDescent="0.25">
      <c r="A4" s="7" t="s">
        <v>16</v>
      </c>
      <c r="B4" s="7" t="s">
        <v>21</v>
      </c>
      <c r="C4" s="7" t="s">
        <v>24</v>
      </c>
      <c r="D4" s="7" t="s">
        <v>75</v>
      </c>
      <c r="E4" s="7">
        <v>60</v>
      </c>
      <c r="F4" s="7">
        <v>5058</v>
      </c>
      <c r="G4" s="7">
        <v>5032</v>
      </c>
      <c r="H4" s="7" t="s">
        <v>20</v>
      </c>
      <c r="I4" s="5">
        <v>3.8</v>
      </c>
      <c r="J4" s="1">
        <v>218.92</v>
      </c>
      <c r="K4" s="1">
        <v>99.28</v>
      </c>
      <c r="L4" s="1">
        <v>32.4</v>
      </c>
      <c r="M4" s="6">
        <v>1174093</v>
      </c>
      <c r="N4" s="6">
        <v>3126</v>
      </c>
      <c r="O4" s="6">
        <v>157854</v>
      </c>
    </row>
    <row r="5" spans="1:15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>
        <v>5058</v>
      </c>
      <c r="H5" s="7" t="s">
        <v>20</v>
      </c>
      <c r="I5" s="5">
        <v>4.5999999999999996</v>
      </c>
      <c r="J5" s="1">
        <v>226.89</v>
      </c>
      <c r="K5" s="1">
        <v>123.08</v>
      </c>
      <c r="L5" s="1">
        <v>54.39</v>
      </c>
      <c r="M5" s="6">
        <v>1295007</v>
      </c>
      <c r="N5" s="6">
        <v>6136</v>
      </c>
      <c r="O5" s="6">
        <v>152554</v>
      </c>
    </row>
    <row r="6" spans="1:15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>
        <v>5058</v>
      </c>
      <c r="H6" s="7" t="s">
        <v>20</v>
      </c>
      <c r="I6" s="5">
        <v>4</v>
      </c>
      <c r="J6" s="1">
        <v>223.31</v>
      </c>
      <c r="K6" s="1">
        <v>103.73</v>
      </c>
      <c r="L6" s="1">
        <v>31.31</v>
      </c>
      <c r="M6" s="6">
        <v>1275735</v>
      </c>
      <c r="N6" s="6">
        <v>3016</v>
      </c>
      <c r="O6" s="6">
        <v>167803</v>
      </c>
    </row>
    <row r="7" spans="1:15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5">
        <v>3.8</v>
      </c>
      <c r="J7" s="1">
        <v>215.38</v>
      </c>
      <c r="K7" s="1">
        <v>99.42</v>
      </c>
      <c r="L7" s="1">
        <v>33.99</v>
      </c>
      <c r="M7" s="6">
        <v>1162311</v>
      </c>
      <c r="N7" s="6">
        <v>3382</v>
      </c>
      <c r="O7" s="6">
        <v>149272</v>
      </c>
    </row>
    <row r="8" spans="1:15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60</v>
      </c>
      <c r="F8" s="7">
        <v>5079</v>
      </c>
      <c r="G8" s="7">
        <v>5058</v>
      </c>
      <c r="H8" s="7" t="s">
        <v>20</v>
      </c>
      <c r="I8" s="5">
        <v>4.2</v>
      </c>
      <c r="J8" s="1">
        <v>227.13</v>
      </c>
      <c r="K8" s="1">
        <v>109.08</v>
      </c>
      <c r="L8" s="1">
        <v>41.12</v>
      </c>
      <c r="M8" s="6">
        <v>1208013</v>
      </c>
      <c r="N8" s="6">
        <v>4016</v>
      </c>
      <c r="O8" s="6">
        <v>157447</v>
      </c>
    </row>
    <row r="9" spans="1:15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59</v>
      </c>
      <c r="F9" s="7">
        <v>5085</v>
      </c>
      <c r="G9" s="7">
        <v>5058</v>
      </c>
      <c r="H9" s="7" t="s">
        <v>20</v>
      </c>
      <c r="I9" s="5">
        <v>4.4000000000000004</v>
      </c>
      <c r="J9" s="1">
        <v>224.79</v>
      </c>
      <c r="K9" s="1">
        <v>116.73</v>
      </c>
      <c r="L9" s="1">
        <v>52.25</v>
      </c>
      <c r="M9" s="6">
        <v>1268609</v>
      </c>
      <c r="N9" s="6">
        <v>5246</v>
      </c>
      <c r="O9" s="6">
        <v>169952</v>
      </c>
    </row>
    <row r="10" spans="1:15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5">
        <v>3.8</v>
      </c>
      <c r="J10" s="1">
        <v>219.54</v>
      </c>
      <c r="K10" s="1">
        <v>98.71</v>
      </c>
      <c r="L10" s="1">
        <v>30.22</v>
      </c>
      <c r="M10" s="6">
        <v>1190108</v>
      </c>
      <c r="N10" s="6">
        <v>2859</v>
      </c>
      <c r="O10" s="6">
        <v>158211</v>
      </c>
    </row>
    <row r="11" spans="1:15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60</v>
      </c>
      <c r="F11" s="7">
        <v>5092</v>
      </c>
      <c r="G11" s="7">
        <v>5058</v>
      </c>
      <c r="H11" s="7" t="s">
        <v>20</v>
      </c>
      <c r="I11" s="5">
        <v>4.0999999999999996</v>
      </c>
      <c r="J11" s="1">
        <v>223.64</v>
      </c>
      <c r="K11" s="1">
        <v>106.94</v>
      </c>
      <c r="L11" s="1">
        <v>39.4</v>
      </c>
      <c r="M11" s="6">
        <v>1217405</v>
      </c>
      <c r="N11" s="6">
        <v>3915</v>
      </c>
      <c r="O11" s="6">
        <v>167318</v>
      </c>
    </row>
    <row r="12" spans="1:15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59</v>
      </c>
      <c r="F12" s="7">
        <v>5094</v>
      </c>
      <c r="G12" s="7">
        <v>5058</v>
      </c>
      <c r="H12" s="7" t="s">
        <v>20</v>
      </c>
      <c r="I12" s="5">
        <v>4</v>
      </c>
      <c r="J12" s="1">
        <v>224.06</v>
      </c>
      <c r="K12" s="1">
        <v>104.21</v>
      </c>
      <c r="L12" s="1">
        <v>33.880000000000003</v>
      </c>
      <c r="M12" s="6">
        <v>1234387</v>
      </c>
      <c r="N12" s="6">
        <v>3318</v>
      </c>
      <c r="O12" s="6">
        <v>166396</v>
      </c>
    </row>
    <row r="13" spans="1:15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59</v>
      </c>
      <c r="F13" s="7">
        <v>5095</v>
      </c>
      <c r="G13" s="7">
        <v>5058</v>
      </c>
      <c r="H13" s="7" t="s">
        <v>20</v>
      </c>
      <c r="I13" s="5">
        <v>4.4000000000000004</v>
      </c>
      <c r="J13" s="1">
        <v>225.38</v>
      </c>
      <c r="K13" s="1">
        <v>130.66</v>
      </c>
      <c r="L13" s="1">
        <v>56.27</v>
      </c>
      <c r="M13" s="6">
        <v>1626832</v>
      </c>
      <c r="N13" s="6">
        <v>354940</v>
      </c>
      <c r="O13" s="6">
        <v>166811</v>
      </c>
    </row>
    <row r="14" spans="1:15" x14ac:dyDescent="0.25">
      <c r="A14" s="7" t="s">
        <v>46</v>
      </c>
      <c r="B14" s="7" t="s">
        <v>44</v>
      </c>
      <c r="C14" s="7" t="s">
        <v>47</v>
      </c>
      <c r="D14" s="7" t="s">
        <v>48</v>
      </c>
      <c r="E14" s="7">
        <v>60</v>
      </c>
      <c r="F14" s="7">
        <v>5096</v>
      </c>
      <c r="G14" s="7">
        <v>5050</v>
      </c>
      <c r="H14" s="7" t="s">
        <v>49</v>
      </c>
      <c r="I14" s="5">
        <v>3.4</v>
      </c>
      <c r="J14" s="1">
        <v>195.64</v>
      </c>
      <c r="K14" s="1">
        <v>84.48</v>
      </c>
      <c r="L14" s="1">
        <v>3.12</v>
      </c>
      <c r="M14" s="6">
        <v>2540297</v>
      </c>
      <c r="N14" s="6">
        <v>5092</v>
      </c>
      <c r="O14" s="6">
        <v>150031</v>
      </c>
    </row>
    <row r="15" spans="1:15" x14ac:dyDescent="0.25">
      <c r="A15" s="7" t="s">
        <v>46</v>
      </c>
      <c r="B15" s="7" t="s">
        <v>50</v>
      </c>
      <c r="C15" s="7" t="s">
        <v>51</v>
      </c>
      <c r="D15" s="7" t="s">
        <v>52</v>
      </c>
      <c r="E15" s="7">
        <v>60</v>
      </c>
      <c r="F15" s="7">
        <v>5100</v>
      </c>
      <c r="G15" s="7">
        <v>5050</v>
      </c>
      <c r="H15" s="7" t="s">
        <v>49</v>
      </c>
      <c r="I15" s="5">
        <v>3.6</v>
      </c>
      <c r="J15" s="1">
        <v>211.22</v>
      </c>
      <c r="K15" s="1">
        <v>90.91</v>
      </c>
      <c r="L15" s="1">
        <v>3.19</v>
      </c>
      <c r="M15" s="6">
        <v>2441046</v>
      </c>
      <c r="N15" s="6">
        <v>5394</v>
      </c>
      <c r="O15" s="6">
        <v>165855</v>
      </c>
    </row>
    <row r="16" spans="1:15" x14ac:dyDescent="0.25">
      <c r="A16" s="7" t="s">
        <v>16</v>
      </c>
      <c r="B16" s="7" t="s">
        <v>53</v>
      </c>
      <c r="C16" s="7" t="s">
        <v>54</v>
      </c>
      <c r="D16" s="7" t="s">
        <v>55</v>
      </c>
      <c r="E16" s="7">
        <v>60</v>
      </c>
      <c r="F16" s="7">
        <v>5102</v>
      </c>
      <c r="G16" s="7">
        <v>5058</v>
      </c>
      <c r="H16" s="7" t="s">
        <v>20</v>
      </c>
      <c r="I16" s="5">
        <v>4.2</v>
      </c>
      <c r="J16" s="1">
        <v>226.51</v>
      </c>
      <c r="K16" s="1">
        <v>112.04</v>
      </c>
      <c r="L16" s="1">
        <v>40.82</v>
      </c>
      <c r="M16" s="6">
        <v>1193285</v>
      </c>
      <c r="N16" s="6">
        <v>3624</v>
      </c>
      <c r="O16" s="6">
        <v>158003</v>
      </c>
    </row>
    <row r="17" spans="1:15" x14ac:dyDescent="0.25">
      <c r="A17" s="7" t="s">
        <v>16</v>
      </c>
      <c r="B17" s="7" t="s">
        <v>56</v>
      </c>
      <c r="C17" s="7" t="s">
        <v>57</v>
      </c>
      <c r="D17" s="7" t="s">
        <v>58</v>
      </c>
      <c r="E17" s="7">
        <v>60</v>
      </c>
      <c r="F17" s="7">
        <v>5104</v>
      </c>
      <c r="G17" s="7">
        <v>5058</v>
      </c>
      <c r="H17" s="7" t="s">
        <v>20</v>
      </c>
      <c r="I17" s="5">
        <v>4</v>
      </c>
      <c r="J17" s="1">
        <v>219.93</v>
      </c>
      <c r="K17" s="1">
        <v>104.11</v>
      </c>
      <c r="L17" s="1">
        <v>36.75</v>
      </c>
      <c r="M17" s="6">
        <v>1151740</v>
      </c>
      <c r="N17" s="6">
        <v>3436</v>
      </c>
      <c r="O17" s="6">
        <v>146867</v>
      </c>
    </row>
    <row r="18" spans="1:15" x14ac:dyDescent="0.25">
      <c r="A18" s="7" t="s">
        <v>16</v>
      </c>
      <c r="B18" s="7" t="s">
        <v>56</v>
      </c>
      <c r="C18" s="7" t="s">
        <v>59</v>
      </c>
      <c r="D18" s="7" t="s">
        <v>60</v>
      </c>
      <c r="E18" s="7">
        <v>59</v>
      </c>
      <c r="F18" s="7">
        <v>5105</v>
      </c>
      <c r="G18" s="7">
        <v>5094</v>
      </c>
      <c r="H18" s="7" t="s">
        <v>20</v>
      </c>
      <c r="I18" s="5">
        <v>4.0999999999999996</v>
      </c>
      <c r="J18" s="1">
        <v>230.92</v>
      </c>
      <c r="K18" s="1">
        <v>106.43</v>
      </c>
      <c r="L18" s="1">
        <v>33.47</v>
      </c>
      <c r="M18" s="6">
        <v>1271384</v>
      </c>
      <c r="N18" s="6">
        <v>3006</v>
      </c>
      <c r="O18" s="6">
        <v>171568</v>
      </c>
    </row>
    <row r="19" spans="1:15" x14ac:dyDescent="0.25">
      <c r="A19" s="7" t="s">
        <v>46</v>
      </c>
      <c r="B19" s="7" t="s">
        <v>61</v>
      </c>
      <c r="C19" s="7" t="s">
        <v>62</v>
      </c>
      <c r="D19" s="7" t="s">
        <v>63</v>
      </c>
      <c r="E19" s="7">
        <v>60</v>
      </c>
      <c r="F19" s="7">
        <v>5110</v>
      </c>
      <c r="G19" s="7">
        <v>5050</v>
      </c>
      <c r="H19" s="7" t="s">
        <v>49</v>
      </c>
      <c r="I19" s="5">
        <v>4.3</v>
      </c>
      <c r="J19" s="1">
        <v>250.01</v>
      </c>
      <c r="K19" s="1">
        <v>97.21</v>
      </c>
      <c r="L19" s="1">
        <v>4.08</v>
      </c>
      <c r="M19" s="6">
        <v>2644042</v>
      </c>
      <c r="N19" s="6">
        <v>5996</v>
      </c>
      <c r="O19" s="6">
        <v>192237</v>
      </c>
    </row>
    <row r="20" spans="1:15" x14ac:dyDescent="0.25">
      <c r="A20" s="7" t="s">
        <v>64</v>
      </c>
      <c r="B20" s="7" t="s">
        <v>65</v>
      </c>
      <c r="C20" s="7" t="s">
        <v>66</v>
      </c>
      <c r="D20" s="7" t="s">
        <v>67</v>
      </c>
      <c r="E20" s="7">
        <v>59</v>
      </c>
      <c r="F20" s="7">
        <v>5113</v>
      </c>
      <c r="G20" s="7">
        <v>5105</v>
      </c>
      <c r="H20" s="7" t="s">
        <v>20</v>
      </c>
      <c r="I20" s="5">
        <v>4.5</v>
      </c>
      <c r="J20" s="1">
        <v>239.3</v>
      </c>
      <c r="K20" s="1">
        <v>117.94</v>
      </c>
      <c r="L20" s="1">
        <v>44.35</v>
      </c>
      <c r="M20" s="6">
        <v>1415529</v>
      </c>
      <c r="N20" s="6">
        <v>4044</v>
      </c>
      <c r="O20" s="6">
        <v>184701</v>
      </c>
    </row>
    <row r="21" spans="1:15" x14ac:dyDescent="0.25">
      <c r="A21" s="7" t="s">
        <v>46</v>
      </c>
      <c r="B21" s="7" t="s">
        <v>65</v>
      </c>
      <c r="C21" s="7" t="s">
        <v>68</v>
      </c>
      <c r="D21" s="7" t="s">
        <v>69</v>
      </c>
      <c r="E21" s="7">
        <v>60</v>
      </c>
      <c r="F21" s="7">
        <v>5114</v>
      </c>
      <c r="G21" s="7">
        <v>5110</v>
      </c>
      <c r="H21" s="7" t="s">
        <v>49</v>
      </c>
      <c r="I21" s="5">
        <v>4.2</v>
      </c>
      <c r="J21" s="1">
        <v>252.03</v>
      </c>
      <c r="K21" s="1">
        <v>95.18</v>
      </c>
      <c r="L21" s="1">
        <v>3.5</v>
      </c>
      <c r="M21" s="6">
        <v>2600549</v>
      </c>
      <c r="N21" s="6">
        <v>6059</v>
      </c>
      <c r="O21" s="6">
        <v>192025</v>
      </c>
    </row>
    <row r="22" spans="1:15" x14ac:dyDescent="0.25">
      <c r="A22" s="7" t="s">
        <v>64</v>
      </c>
      <c r="B22" s="7" t="s">
        <v>70</v>
      </c>
      <c r="C22" s="7" t="s">
        <v>71</v>
      </c>
      <c r="D22" s="7" t="s">
        <v>72</v>
      </c>
      <c r="E22" s="7">
        <v>60</v>
      </c>
      <c r="F22" s="7">
        <v>5116</v>
      </c>
      <c r="G22" s="7">
        <v>5105</v>
      </c>
      <c r="H22" s="7" t="s">
        <v>20</v>
      </c>
      <c r="I22" s="5">
        <v>5.0999999999999996</v>
      </c>
      <c r="J22" s="1">
        <v>251.96</v>
      </c>
      <c r="K22" s="1">
        <v>126.16</v>
      </c>
      <c r="L22" s="1">
        <v>50.93</v>
      </c>
      <c r="M22" s="6">
        <v>1451953</v>
      </c>
      <c r="N22" s="6">
        <v>4806</v>
      </c>
      <c r="O22" s="6">
        <v>201524</v>
      </c>
    </row>
    <row r="23" spans="1:15" x14ac:dyDescent="0.25">
      <c r="A23" s="7" t="s">
        <v>64</v>
      </c>
      <c r="B23" s="7" t="s">
        <v>73</v>
      </c>
      <c r="C23" s="7" t="s">
        <v>74</v>
      </c>
      <c r="D23" s="7" t="s">
        <v>32</v>
      </c>
      <c r="E23" s="7">
        <v>59</v>
      </c>
      <c r="F23" s="7">
        <v>5118</v>
      </c>
      <c r="G23" s="7">
        <v>5105</v>
      </c>
      <c r="H23" s="7" t="s">
        <v>20</v>
      </c>
      <c r="I23" s="5">
        <v>4.4000000000000004</v>
      </c>
      <c r="J23" s="1">
        <v>230.01</v>
      </c>
      <c r="K23" s="1">
        <v>115.4</v>
      </c>
      <c r="L23" s="1">
        <v>44.92</v>
      </c>
      <c r="M23" s="6">
        <v>1392450</v>
      </c>
      <c r="N23" s="6">
        <v>4632</v>
      </c>
      <c r="O23" s="6">
        <v>193104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P18" sqref="P18"/>
    </sheetView>
  </sheetViews>
  <sheetFormatPr defaultRowHeight="15" x14ac:dyDescent="0.25"/>
  <cols>
    <col min="1" max="1" width="10.140625" style="7" customWidth="1"/>
    <col min="2" max="2" width="10.140625" style="7" bestFit="1" customWidth="1"/>
    <col min="3" max="3" width="11.7109375" style="7" customWidth="1"/>
    <col min="4" max="4" width="12.140625" style="7" customWidth="1"/>
    <col min="5" max="5" width="19.5703125" style="7" customWidth="1"/>
    <col min="6" max="6" width="14.28515625" style="7" customWidth="1"/>
    <col min="7" max="7" width="10.5703125" style="7" customWidth="1"/>
    <col min="8" max="8" width="6.28515625" style="7" customWidth="1"/>
    <col min="9" max="9" width="10.42578125" style="7" customWidth="1"/>
    <col min="10" max="10" width="11.7109375" style="7" customWidth="1"/>
    <col min="11" max="11" width="14.85546875" style="7" customWidth="1"/>
    <col min="12" max="12" width="10" style="7" customWidth="1"/>
    <col min="13" max="13" width="13.28515625" style="7" customWidth="1"/>
    <col min="14" max="14" width="16" style="7" customWidth="1"/>
    <col min="15" max="15" width="25" style="7" customWidth="1"/>
    <col min="16" max="16" width="19" style="7" customWidth="1"/>
    <col min="17" max="17" width="9.140625" style="7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>
        <v>5032</v>
      </c>
      <c r="H2" s="7" t="s">
        <v>20</v>
      </c>
      <c r="I2" s="1">
        <v>5.17</v>
      </c>
      <c r="J2" s="1">
        <v>274.5</v>
      </c>
      <c r="K2" s="1">
        <v>226.35</v>
      </c>
      <c r="L2" s="1">
        <v>14.03</v>
      </c>
      <c r="M2" s="6">
        <v>4123752</v>
      </c>
      <c r="N2" s="6">
        <v>999021</v>
      </c>
      <c r="O2" s="6">
        <v>53133</v>
      </c>
      <c r="P2" s="1">
        <v>4.67</v>
      </c>
    </row>
    <row r="3" spans="1:16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1">
        <v>5.0599999999999996</v>
      </c>
      <c r="J3" s="1">
        <v>271.42</v>
      </c>
      <c r="K3" s="1">
        <v>213.55</v>
      </c>
      <c r="L3" s="1">
        <v>13.91</v>
      </c>
      <c r="M3" s="6">
        <v>3938148</v>
      </c>
      <c r="N3" s="6">
        <v>1001673</v>
      </c>
      <c r="O3" s="6">
        <v>61445</v>
      </c>
      <c r="P3" s="1">
        <v>5.2</v>
      </c>
    </row>
    <row r="4" spans="1:16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>
        <v>5032</v>
      </c>
      <c r="H4" s="7" t="s">
        <v>20</v>
      </c>
      <c r="I4" s="1">
        <v>5.27</v>
      </c>
      <c r="J4" s="1">
        <v>283.5</v>
      </c>
      <c r="K4" s="1">
        <v>224.63</v>
      </c>
      <c r="L4" s="1">
        <v>14.33</v>
      </c>
      <c r="M4" s="6">
        <v>4170079</v>
      </c>
      <c r="N4" s="6">
        <v>1004013</v>
      </c>
      <c r="O4" s="6">
        <v>55890</v>
      </c>
      <c r="P4" s="1">
        <v>5.0199999999999996</v>
      </c>
    </row>
    <row r="5" spans="1:16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>
        <v>5058</v>
      </c>
      <c r="H5" s="7" t="s">
        <v>20</v>
      </c>
      <c r="I5" s="1">
        <v>5.57</v>
      </c>
      <c r="J5" s="1">
        <v>287.24</v>
      </c>
      <c r="K5" s="1">
        <v>237.97</v>
      </c>
      <c r="L5" s="1">
        <v>20.7</v>
      </c>
      <c r="M5" s="6">
        <v>4669762</v>
      </c>
      <c r="N5" s="6">
        <v>1499087</v>
      </c>
      <c r="O5" s="6">
        <v>63028</v>
      </c>
      <c r="P5" s="1">
        <v>4.7</v>
      </c>
    </row>
    <row r="6" spans="1:16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>
        <v>5058</v>
      </c>
      <c r="H6" s="7" t="s">
        <v>20</v>
      </c>
      <c r="I6" s="1">
        <v>5.0199999999999996</v>
      </c>
      <c r="J6" s="1">
        <v>267.56</v>
      </c>
      <c r="K6" s="1">
        <v>214.34</v>
      </c>
      <c r="L6" s="1">
        <v>15</v>
      </c>
      <c r="M6" s="6">
        <v>3890884</v>
      </c>
      <c r="N6" s="6">
        <v>1009668</v>
      </c>
      <c r="O6" s="6">
        <v>58280</v>
      </c>
      <c r="P6" s="1">
        <v>5.0199999999999996</v>
      </c>
    </row>
    <row r="7" spans="1:16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1">
        <v>5.1099999999999994</v>
      </c>
      <c r="J7" s="1">
        <v>276.33999999999997</v>
      </c>
      <c r="K7" s="1">
        <v>237.49</v>
      </c>
      <c r="L7" s="1">
        <v>17.739999999999998</v>
      </c>
      <c r="M7" s="6">
        <v>4442102</v>
      </c>
      <c r="N7" s="6">
        <v>1058895</v>
      </c>
      <c r="O7" s="6">
        <v>34453</v>
      </c>
      <c r="P7" s="1">
        <v>10.49</v>
      </c>
    </row>
    <row r="8" spans="1:16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59</v>
      </c>
      <c r="F8" s="7">
        <v>5079</v>
      </c>
      <c r="G8" s="7">
        <v>5058</v>
      </c>
      <c r="H8" s="7" t="s">
        <v>20</v>
      </c>
      <c r="I8" s="1">
        <v>5.12</v>
      </c>
      <c r="J8" s="1">
        <v>269</v>
      </c>
      <c r="K8" s="1">
        <v>217.57</v>
      </c>
      <c r="L8" s="1">
        <v>13.21</v>
      </c>
      <c r="M8" s="6">
        <v>3928427</v>
      </c>
      <c r="N8" s="6">
        <v>1022876</v>
      </c>
      <c r="O8" s="6">
        <v>51741</v>
      </c>
      <c r="P8" s="1">
        <v>6.96</v>
      </c>
    </row>
    <row r="9" spans="1:16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60</v>
      </c>
      <c r="F9" s="7">
        <v>5085</v>
      </c>
      <c r="G9" s="7">
        <v>5058</v>
      </c>
      <c r="H9" s="7" t="s">
        <v>20</v>
      </c>
      <c r="I9" s="1">
        <v>5.27</v>
      </c>
      <c r="J9" s="1">
        <v>278.58</v>
      </c>
      <c r="K9" s="1">
        <v>224.18</v>
      </c>
      <c r="L9" s="1">
        <v>13.28</v>
      </c>
      <c r="M9" s="6">
        <v>4025689</v>
      </c>
      <c r="N9" s="6">
        <v>1028071</v>
      </c>
      <c r="O9" s="6">
        <v>55274</v>
      </c>
      <c r="P9" s="1">
        <v>5.94</v>
      </c>
    </row>
    <row r="10" spans="1:16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1">
        <v>62.66</v>
      </c>
      <c r="J10" s="1">
        <v>3595.96</v>
      </c>
      <c r="K10" s="1">
        <v>3668.75</v>
      </c>
      <c r="L10" s="1">
        <v>15.1</v>
      </c>
      <c r="M10" s="6">
        <v>118447271</v>
      </c>
      <c r="N10" s="6">
        <v>3107008</v>
      </c>
      <c r="O10" s="6">
        <v>56044</v>
      </c>
      <c r="P10" s="1">
        <v>5.87</v>
      </c>
    </row>
    <row r="11" spans="1:16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59</v>
      </c>
      <c r="F11" s="7">
        <v>5092</v>
      </c>
      <c r="G11" s="7">
        <v>5058</v>
      </c>
      <c r="H11" s="7" t="s">
        <v>20</v>
      </c>
      <c r="I11" s="1">
        <v>5.31</v>
      </c>
      <c r="J11" s="1">
        <v>270.63</v>
      </c>
      <c r="K11" s="1">
        <v>228.46</v>
      </c>
      <c r="L11" s="1">
        <v>17.12</v>
      </c>
      <c r="M11" s="6">
        <v>4103861</v>
      </c>
      <c r="N11" s="6">
        <v>1055252</v>
      </c>
      <c r="O11" s="6">
        <v>56026</v>
      </c>
      <c r="P11" s="1">
        <v>10.75</v>
      </c>
    </row>
    <row r="12" spans="1:16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60</v>
      </c>
      <c r="F12" s="7">
        <v>5094</v>
      </c>
      <c r="G12" s="7">
        <v>5058</v>
      </c>
      <c r="H12" s="7" t="s">
        <v>20</v>
      </c>
      <c r="I12" s="1">
        <v>40.11</v>
      </c>
      <c r="J12" s="1">
        <v>2290.87</v>
      </c>
      <c r="K12" s="1">
        <v>2306.15</v>
      </c>
      <c r="L12" s="1">
        <v>14.33</v>
      </c>
      <c r="M12" s="6">
        <v>74663652</v>
      </c>
      <c r="N12" s="6">
        <v>2311687</v>
      </c>
      <c r="O12" s="6">
        <v>56589</v>
      </c>
      <c r="P12" s="1">
        <v>5.69</v>
      </c>
    </row>
    <row r="13" spans="1:16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60</v>
      </c>
      <c r="F13" s="7">
        <v>5095</v>
      </c>
      <c r="G13" s="7">
        <v>5058</v>
      </c>
      <c r="H13" s="7" t="s">
        <v>20</v>
      </c>
      <c r="I13" s="1">
        <v>5.34</v>
      </c>
      <c r="J13" s="1">
        <v>280.44</v>
      </c>
      <c r="K13" s="1">
        <v>228.25</v>
      </c>
      <c r="L13" s="1">
        <v>15.02</v>
      </c>
      <c r="M13" s="6">
        <v>4195087</v>
      </c>
      <c r="N13" s="6">
        <v>1048806</v>
      </c>
      <c r="O13" s="6">
        <v>51806</v>
      </c>
      <c r="P13" s="1">
        <v>6.01</v>
      </c>
    </row>
    <row r="14" spans="1:16" x14ac:dyDescent="0.25">
      <c r="A14" s="7" t="s">
        <v>46</v>
      </c>
      <c r="B14" s="7" t="s">
        <v>44</v>
      </c>
      <c r="C14" s="7" t="s">
        <v>47</v>
      </c>
      <c r="D14" s="7" t="s">
        <v>48</v>
      </c>
      <c r="E14" s="7">
        <v>59</v>
      </c>
      <c r="F14" s="7">
        <v>5096</v>
      </c>
      <c r="G14" s="7">
        <v>5050</v>
      </c>
      <c r="H14" s="7" t="s">
        <v>49</v>
      </c>
      <c r="I14" s="1">
        <v>41.53</v>
      </c>
      <c r="J14" s="1">
        <v>2339.3000000000002</v>
      </c>
      <c r="K14" s="1">
        <v>2747.88</v>
      </c>
      <c r="L14" s="1">
        <v>139.05000000000001</v>
      </c>
      <c r="M14" s="6">
        <v>57479322</v>
      </c>
      <c r="N14" s="6">
        <v>1442894</v>
      </c>
      <c r="O14" s="6">
        <v>39363</v>
      </c>
      <c r="P14" s="1">
        <v>22.08</v>
      </c>
    </row>
    <row r="15" spans="1:16" x14ac:dyDescent="0.25">
      <c r="A15" s="7" t="s">
        <v>46</v>
      </c>
      <c r="B15" s="7" t="s">
        <v>50</v>
      </c>
      <c r="C15" s="7" t="s">
        <v>51</v>
      </c>
      <c r="D15" s="7" t="s">
        <v>52</v>
      </c>
      <c r="E15" s="7">
        <v>59</v>
      </c>
      <c r="F15" s="7">
        <v>5100</v>
      </c>
      <c r="G15" s="7">
        <v>5050</v>
      </c>
      <c r="H15" s="7" t="s">
        <v>49</v>
      </c>
      <c r="I15" s="1">
        <v>4.2699999999999996</v>
      </c>
      <c r="J15" s="1">
        <v>215.45</v>
      </c>
      <c r="K15" s="1">
        <v>1450.49</v>
      </c>
      <c r="L15" s="1">
        <v>227.47</v>
      </c>
      <c r="M15" s="6">
        <v>6869426</v>
      </c>
      <c r="N15" s="6">
        <v>2160127</v>
      </c>
      <c r="O15" s="6">
        <v>46859</v>
      </c>
      <c r="P15" s="1">
        <v>95.72</v>
      </c>
    </row>
    <row r="16" spans="1:16" x14ac:dyDescent="0.25">
      <c r="A16" s="7" t="s">
        <v>16</v>
      </c>
      <c r="B16" s="7" t="s">
        <v>53</v>
      </c>
      <c r="C16" s="7" t="s">
        <v>54</v>
      </c>
      <c r="D16" s="7" t="s">
        <v>55</v>
      </c>
      <c r="E16" s="7">
        <v>60</v>
      </c>
      <c r="F16" s="7">
        <v>5102</v>
      </c>
      <c r="G16" s="7">
        <v>5058</v>
      </c>
      <c r="H16" s="7" t="s">
        <v>20</v>
      </c>
      <c r="I16" s="1">
        <v>5.3599999999999994</v>
      </c>
      <c r="J16" s="1">
        <v>282.97000000000003</v>
      </c>
      <c r="K16" s="1">
        <v>236.85</v>
      </c>
      <c r="L16" s="1">
        <v>13.48</v>
      </c>
      <c r="M16" s="6">
        <v>4182250</v>
      </c>
      <c r="N16" s="6">
        <v>1047594</v>
      </c>
      <c r="O16" s="6">
        <v>48714</v>
      </c>
      <c r="P16" s="1">
        <v>6.06</v>
      </c>
    </row>
    <row r="17" spans="1:16" x14ac:dyDescent="0.25">
      <c r="A17" s="7" t="s">
        <v>16</v>
      </c>
      <c r="B17" s="7" t="s">
        <v>56</v>
      </c>
      <c r="C17" s="7" t="s">
        <v>57</v>
      </c>
      <c r="D17" s="7" t="s">
        <v>58</v>
      </c>
      <c r="E17" s="7">
        <v>60</v>
      </c>
      <c r="F17" s="7">
        <v>5104</v>
      </c>
      <c r="G17" s="7">
        <v>5058</v>
      </c>
      <c r="H17" s="7" t="s">
        <v>20</v>
      </c>
      <c r="I17" s="1">
        <v>5.74</v>
      </c>
      <c r="J17" s="1">
        <v>295.36</v>
      </c>
      <c r="K17" s="1">
        <v>244.81</v>
      </c>
      <c r="L17" s="1">
        <v>18.86</v>
      </c>
      <c r="M17" s="6">
        <v>4325027</v>
      </c>
      <c r="N17" s="6">
        <v>1051054</v>
      </c>
      <c r="O17" s="6">
        <v>63771</v>
      </c>
      <c r="P17" s="1">
        <v>6.69</v>
      </c>
    </row>
    <row r="18" spans="1:16" x14ac:dyDescent="0.25">
      <c r="A18" s="7" t="s">
        <v>16</v>
      </c>
      <c r="B18" s="7" t="s">
        <v>56</v>
      </c>
      <c r="C18" s="7" t="s">
        <v>59</v>
      </c>
      <c r="D18" s="7" t="s">
        <v>60</v>
      </c>
      <c r="E18" s="7">
        <v>60</v>
      </c>
      <c r="F18" s="7">
        <v>5105</v>
      </c>
      <c r="G18" s="7">
        <v>5094</v>
      </c>
      <c r="H18" s="7" t="s">
        <v>20</v>
      </c>
      <c r="I18" s="1">
        <v>5.95</v>
      </c>
      <c r="J18" s="1">
        <v>314.64</v>
      </c>
      <c r="K18" s="1">
        <v>253.8</v>
      </c>
      <c r="L18" s="1">
        <v>14.04</v>
      </c>
      <c r="M18" s="6">
        <v>5300275</v>
      </c>
      <c r="N18" s="6">
        <v>1051786</v>
      </c>
      <c r="O18" s="6">
        <v>66157</v>
      </c>
      <c r="P18" s="1">
        <v>6.12</v>
      </c>
    </row>
    <row r="19" spans="1:16" x14ac:dyDescent="0.25">
      <c r="A19" s="7" t="s">
        <v>46</v>
      </c>
      <c r="B19" s="7" t="s">
        <v>61</v>
      </c>
      <c r="C19" s="7" t="s">
        <v>62</v>
      </c>
      <c r="D19" s="7" t="s">
        <v>63</v>
      </c>
      <c r="E19" s="7">
        <v>60</v>
      </c>
      <c r="F19" s="7">
        <v>5110</v>
      </c>
      <c r="G19" s="7">
        <v>5050</v>
      </c>
      <c r="H19" s="7" t="s">
        <v>49</v>
      </c>
      <c r="I19" s="1">
        <v>4.91</v>
      </c>
      <c r="J19" s="1">
        <v>252.62</v>
      </c>
      <c r="K19" s="1">
        <v>473.71</v>
      </c>
      <c r="L19" s="1">
        <v>24.26</v>
      </c>
      <c r="M19" s="6">
        <v>4968227</v>
      </c>
      <c r="N19" s="6">
        <v>127597</v>
      </c>
      <c r="O19" s="6">
        <v>39645</v>
      </c>
      <c r="P19" s="1">
        <v>15.55</v>
      </c>
    </row>
    <row r="20" spans="1:16" x14ac:dyDescent="0.25">
      <c r="A20" s="7" t="s">
        <v>64</v>
      </c>
      <c r="B20" s="7" t="s">
        <v>65</v>
      </c>
      <c r="C20" s="7" t="s">
        <v>66</v>
      </c>
      <c r="D20" s="7" t="s">
        <v>67</v>
      </c>
      <c r="E20" s="7">
        <v>60</v>
      </c>
      <c r="F20" s="7">
        <v>5113</v>
      </c>
      <c r="G20" s="7">
        <v>5105</v>
      </c>
      <c r="H20" s="7" t="s">
        <v>20</v>
      </c>
      <c r="I20" s="1">
        <v>59.39</v>
      </c>
      <c r="J20" s="1">
        <v>3399.82</v>
      </c>
      <c r="K20" s="1">
        <v>3466.98</v>
      </c>
      <c r="L20" s="1">
        <v>19.57</v>
      </c>
      <c r="M20" s="6">
        <v>116039681</v>
      </c>
      <c r="N20" s="6">
        <v>3075106</v>
      </c>
      <c r="O20" s="6">
        <v>61109</v>
      </c>
      <c r="P20" s="1">
        <v>7.15</v>
      </c>
    </row>
    <row r="21" spans="1:16" x14ac:dyDescent="0.25">
      <c r="A21" s="7" t="s">
        <v>46</v>
      </c>
      <c r="B21" s="7" t="s">
        <v>65</v>
      </c>
      <c r="C21" s="7" t="s">
        <v>68</v>
      </c>
      <c r="D21" s="7" t="s">
        <v>69</v>
      </c>
      <c r="E21" s="7">
        <v>60</v>
      </c>
      <c r="F21" s="7">
        <v>5114</v>
      </c>
      <c r="G21" s="7">
        <v>5110</v>
      </c>
      <c r="H21" s="7" t="s">
        <v>49</v>
      </c>
      <c r="I21" s="1">
        <v>5.0199999999999996</v>
      </c>
      <c r="J21" s="1">
        <v>260.17</v>
      </c>
      <c r="K21" s="1">
        <v>471.55</v>
      </c>
      <c r="L21" s="1">
        <v>28.88</v>
      </c>
      <c r="M21" s="6">
        <v>5114318</v>
      </c>
      <c r="N21" s="6">
        <v>133676</v>
      </c>
      <c r="O21" s="6">
        <v>32537</v>
      </c>
      <c r="P21" s="1">
        <v>21.17</v>
      </c>
    </row>
    <row r="22" spans="1:16" x14ac:dyDescent="0.25">
      <c r="A22" s="7" t="s">
        <v>64</v>
      </c>
      <c r="B22" s="7" t="s">
        <v>70</v>
      </c>
      <c r="C22" s="7" t="s">
        <v>71</v>
      </c>
      <c r="D22" s="7" t="s">
        <v>72</v>
      </c>
      <c r="E22" s="7">
        <v>60</v>
      </c>
      <c r="F22" s="7">
        <v>5116</v>
      </c>
      <c r="G22" s="7">
        <v>5105</v>
      </c>
      <c r="H22" s="7" t="s">
        <v>20</v>
      </c>
      <c r="I22" s="1">
        <v>5.43</v>
      </c>
      <c r="J22" s="1">
        <v>282.64</v>
      </c>
      <c r="K22" s="1">
        <v>238.65</v>
      </c>
      <c r="L22" s="1">
        <v>18.010000000000002</v>
      </c>
      <c r="M22" s="6">
        <v>4487608</v>
      </c>
      <c r="N22" s="6">
        <v>1104707</v>
      </c>
      <c r="O22" s="6">
        <v>63646</v>
      </c>
      <c r="P22" s="1">
        <v>11.01</v>
      </c>
    </row>
    <row r="23" spans="1:16" x14ac:dyDescent="0.25">
      <c r="A23" s="7" t="s">
        <v>64</v>
      </c>
      <c r="B23" s="7" t="s">
        <v>73</v>
      </c>
      <c r="C23" s="7" t="s">
        <v>74</v>
      </c>
      <c r="D23" s="7" t="s">
        <v>32</v>
      </c>
      <c r="E23" s="7">
        <v>60</v>
      </c>
      <c r="F23" s="7">
        <v>5118</v>
      </c>
      <c r="G23" s="7">
        <v>5105</v>
      </c>
      <c r="H23" s="7" t="s">
        <v>20</v>
      </c>
      <c r="I23" s="1">
        <v>5.59</v>
      </c>
      <c r="J23" s="1">
        <v>290.27999999999997</v>
      </c>
      <c r="K23" s="1">
        <v>254.68</v>
      </c>
      <c r="L23" s="1">
        <v>21.77</v>
      </c>
      <c r="M23" s="6">
        <v>4738769</v>
      </c>
      <c r="N23" s="6">
        <v>1106650</v>
      </c>
      <c r="O23" s="6">
        <v>61635</v>
      </c>
      <c r="P23" s="1">
        <v>11.01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B1" workbookViewId="0">
      <selection activeCell="Q21" sqref="Q21"/>
    </sheetView>
  </sheetViews>
  <sheetFormatPr defaultRowHeight="15" x14ac:dyDescent="0.25"/>
  <cols>
    <col min="1" max="1" width="8.28515625" style="7" bestFit="1" customWidth="1"/>
    <col min="2" max="2" width="10.140625" style="7" bestFit="1" customWidth="1"/>
    <col min="3" max="3" width="11.7109375" style="7" customWidth="1"/>
    <col min="4" max="4" width="12.140625" style="7" customWidth="1"/>
    <col min="5" max="5" width="19.5703125" style="7" customWidth="1"/>
    <col min="6" max="6" width="14.28515625" style="7" customWidth="1"/>
    <col min="7" max="7" width="10.5703125" style="7" customWidth="1"/>
    <col min="8" max="8" width="6.28515625" style="7" customWidth="1"/>
    <col min="9" max="9" width="10.42578125" style="7" customWidth="1"/>
    <col min="10" max="10" width="11.7109375" style="7" customWidth="1"/>
    <col min="11" max="11" width="14.85546875" style="7" customWidth="1"/>
    <col min="12" max="12" width="10" style="7" customWidth="1"/>
    <col min="13" max="13" width="13.28515625" style="7" customWidth="1"/>
    <col min="14" max="14" width="16" style="7" customWidth="1"/>
    <col min="15" max="15" width="25" style="7" customWidth="1"/>
    <col min="16" max="16" width="9.140625" style="7" customWidth="1"/>
  </cols>
  <sheetData>
    <row r="1" spans="1:1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>
        <v>5032</v>
      </c>
      <c r="H2" s="7" t="s">
        <v>20</v>
      </c>
      <c r="I2" s="5">
        <v>14.5</v>
      </c>
      <c r="J2" s="1">
        <v>271.39</v>
      </c>
      <c r="K2" s="1">
        <v>731.07</v>
      </c>
      <c r="L2" s="1">
        <v>635.79999999999995</v>
      </c>
      <c r="M2" s="6">
        <v>6021531</v>
      </c>
      <c r="N2" s="6">
        <v>241418</v>
      </c>
      <c r="O2" s="6">
        <v>479521</v>
      </c>
    </row>
    <row r="3" spans="1:15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5">
        <v>14.5</v>
      </c>
      <c r="J3" s="1">
        <v>287.63</v>
      </c>
      <c r="K3" s="1">
        <v>720.56</v>
      </c>
      <c r="L3" s="1">
        <v>624.29999999999995</v>
      </c>
      <c r="M3" s="6">
        <v>6239690</v>
      </c>
      <c r="N3" s="6">
        <v>215749</v>
      </c>
      <c r="O3" s="6">
        <v>522098</v>
      </c>
    </row>
    <row r="4" spans="1:15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>
        <v>5032</v>
      </c>
      <c r="H4" s="7" t="s">
        <v>20</v>
      </c>
      <c r="I4" s="5">
        <v>15.1</v>
      </c>
      <c r="J4" s="1">
        <v>301.44</v>
      </c>
      <c r="K4" s="1">
        <v>757.97</v>
      </c>
      <c r="L4" s="1">
        <v>654.71</v>
      </c>
      <c r="M4" s="6">
        <v>6737980</v>
      </c>
      <c r="N4" s="6">
        <v>272586</v>
      </c>
      <c r="O4" s="6">
        <v>584214</v>
      </c>
    </row>
    <row r="5" spans="1:15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59</v>
      </c>
      <c r="F5" s="7">
        <v>5068</v>
      </c>
      <c r="G5" s="7">
        <v>5058</v>
      </c>
      <c r="H5" s="7" t="s">
        <v>20</v>
      </c>
      <c r="I5" s="5">
        <v>14.3</v>
      </c>
      <c r="J5" s="1">
        <v>271.14</v>
      </c>
      <c r="K5" s="1">
        <v>721.45</v>
      </c>
      <c r="L5" s="1">
        <v>628.91</v>
      </c>
      <c r="M5" s="6">
        <v>5884637</v>
      </c>
      <c r="N5" s="6">
        <v>268321</v>
      </c>
      <c r="O5" s="6">
        <v>465902</v>
      </c>
    </row>
    <row r="6" spans="1:15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>
        <v>5058</v>
      </c>
      <c r="H6" s="7" t="s">
        <v>20</v>
      </c>
      <c r="I6" s="5">
        <v>14.2</v>
      </c>
      <c r="J6" s="1">
        <v>293.58999999999997</v>
      </c>
      <c r="K6" s="1">
        <v>711.81</v>
      </c>
      <c r="L6" s="1">
        <v>609.39</v>
      </c>
      <c r="M6" s="6">
        <v>6783809</v>
      </c>
      <c r="N6" s="6">
        <v>259873</v>
      </c>
      <c r="O6" s="6">
        <v>546433</v>
      </c>
    </row>
    <row r="7" spans="1:15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5">
        <v>10.3</v>
      </c>
      <c r="J7" s="1">
        <v>254.18</v>
      </c>
      <c r="K7" s="1">
        <v>489.2</v>
      </c>
      <c r="L7" s="1">
        <v>403.35</v>
      </c>
      <c r="M7" s="6">
        <v>4920314</v>
      </c>
      <c r="N7" s="6">
        <v>157331</v>
      </c>
      <c r="O7" s="6">
        <v>404109</v>
      </c>
    </row>
    <row r="8" spans="1:15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60</v>
      </c>
      <c r="F8" s="7">
        <v>5079</v>
      </c>
      <c r="G8" s="7">
        <v>5058</v>
      </c>
      <c r="H8" s="7" t="s">
        <v>20</v>
      </c>
      <c r="I8" s="5">
        <v>14.6</v>
      </c>
      <c r="J8" s="1">
        <v>304.95999999999998</v>
      </c>
      <c r="K8" s="1">
        <v>740.69</v>
      </c>
      <c r="L8" s="1">
        <v>631.07000000000005</v>
      </c>
      <c r="M8" s="6">
        <v>7580696</v>
      </c>
      <c r="N8" s="6">
        <v>320878</v>
      </c>
      <c r="O8" s="6">
        <v>596062</v>
      </c>
    </row>
    <row r="9" spans="1:15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59</v>
      </c>
      <c r="F9" s="7">
        <v>5085</v>
      </c>
      <c r="G9" s="7">
        <v>5058</v>
      </c>
      <c r="H9" s="7" t="s">
        <v>20</v>
      </c>
      <c r="I9" s="5">
        <v>15.1</v>
      </c>
      <c r="J9" s="1">
        <v>288.01</v>
      </c>
      <c r="K9" s="1">
        <v>760.83</v>
      </c>
      <c r="L9" s="1">
        <v>658.86</v>
      </c>
      <c r="M9" s="6">
        <v>6396645</v>
      </c>
      <c r="N9" s="6">
        <v>269125</v>
      </c>
      <c r="O9" s="6">
        <v>550177</v>
      </c>
    </row>
    <row r="10" spans="1:15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5">
        <v>12.3</v>
      </c>
      <c r="J10" s="1">
        <v>274.73</v>
      </c>
      <c r="K10" s="1">
        <v>592.62</v>
      </c>
      <c r="L10" s="1">
        <v>497.31</v>
      </c>
      <c r="M10" s="6">
        <v>5489633</v>
      </c>
      <c r="N10" s="6">
        <v>195979</v>
      </c>
      <c r="O10" s="6">
        <v>454565</v>
      </c>
    </row>
    <row r="11" spans="1:15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60</v>
      </c>
      <c r="F11" s="7">
        <v>5092</v>
      </c>
      <c r="G11" s="7">
        <v>5058</v>
      </c>
      <c r="H11" s="7" t="s">
        <v>20</v>
      </c>
      <c r="I11" s="5">
        <v>11.5</v>
      </c>
      <c r="J11" s="1">
        <v>250.48</v>
      </c>
      <c r="K11" s="1">
        <v>555.16</v>
      </c>
      <c r="L11" s="1">
        <v>465.5</v>
      </c>
      <c r="M11" s="6">
        <v>4353885</v>
      </c>
      <c r="N11" s="6">
        <v>145040</v>
      </c>
      <c r="O11" s="6">
        <v>361761</v>
      </c>
    </row>
    <row r="12" spans="1:15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60</v>
      </c>
      <c r="F12" s="7">
        <v>5094</v>
      </c>
      <c r="G12" s="7">
        <v>5058</v>
      </c>
      <c r="H12" s="7" t="s">
        <v>20</v>
      </c>
      <c r="I12" s="5">
        <v>13.5</v>
      </c>
      <c r="J12" s="1">
        <v>270.55</v>
      </c>
      <c r="K12" s="1">
        <v>667.11</v>
      </c>
      <c r="L12" s="1">
        <v>577.58000000000004</v>
      </c>
      <c r="M12" s="6">
        <v>5475316</v>
      </c>
      <c r="N12" s="6">
        <v>219564</v>
      </c>
      <c r="O12" s="6">
        <v>467363</v>
      </c>
    </row>
    <row r="13" spans="1:15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60</v>
      </c>
      <c r="F13" s="7">
        <v>5095</v>
      </c>
      <c r="G13" s="7">
        <v>5058</v>
      </c>
      <c r="H13" s="7" t="s">
        <v>20</v>
      </c>
      <c r="I13" s="5">
        <v>14.2</v>
      </c>
      <c r="J13" s="1">
        <v>270.77999999999997</v>
      </c>
      <c r="K13" s="1">
        <v>711.31</v>
      </c>
      <c r="L13" s="1">
        <v>618.24</v>
      </c>
      <c r="M13" s="6">
        <v>5540720</v>
      </c>
      <c r="N13" s="6">
        <v>235480</v>
      </c>
      <c r="O13" s="6">
        <v>466906</v>
      </c>
    </row>
    <row r="14" spans="1:15" x14ac:dyDescent="0.25">
      <c r="A14" s="7" t="s">
        <v>46</v>
      </c>
      <c r="B14" s="7" t="s">
        <v>44</v>
      </c>
      <c r="C14" s="7" t="s">
        <v>47</v>
      </c>
      <c r="D14" s="7" t="s">
        <v>48</v>
      </c>
      <c r="E14" s="7">
        <v>60</v>
      </c>
      <c r="F14" s="7">
        <v>5096</v>
      </c>
      <c r="G14" s="7">
        <v>5050</v>
      </c>
      <c r="H14" s="7" t="s">
        <v>49</v>
      </c>
      <c r="I14" s="5">
        <v>23.9</v>
      </c>
      <c r="J14" s="1">
        <v>569.67999999999995</v>
      </c>
      <c r="K14" s="1">
        <v>1219.0899999999999</v>
      </c>
      <c r="L14" s="1">
        <v>914.78</v>
      </c>
      <c r="M14" s="6">
        <v>7376645</v>
      </c>
      <c r="N14" s="6">
        <v>253222</v>
      </c>
      <c r="O14" s="6">
        <v>1202262</v>
      </c>
    </row>
    <row r="15" spans="1:15" x14ac:dyDescent="0.25">
      <c r="A15" s="7" t="s">
        <v>46</v>
      </c>
      <c r="B15" s="7" t="s">
        <v>50</v>
      </c>
      <c r="C15" s="7" t="s">
        <v>51</v>
      </c>
      <c r="D15" s="7" t="s">
        <v>52</v>
      </c>
      <c r="E15" s="7">
        <v>60</v>
      </c>
      <c r="F15" s="7">
        <v>5100</v>
      </c>
      <c r="G15" s="7">
        <v>5050</v>
      </c>
      <c r="H15" s="7" t="s">
        <v>49</v>
      </c>
      <c r="I15" s="5">
        <v>30</v>
      </c>
      <c r="J15" s="1">
        <v>631.65</v>
      </c>
      <c r="K15" s="1">
        <v>1569.31</v>
      </c>
      <c r="L15" s="1">
        <v>1214.57</v>
      </c>
      <c r="M15" s="6">
        <v>8046216</v>
      </c>
      <c r="N15" s="6">
        <v>307394</v>
      </c>
      <c r="O15" s="6">
        <v>1297309</v>
      </c>
    </row>
    <row r="16" spans="1:15" x14ac:dyDescent="0.25">
      <c r="A16" s="7" t="s">
        <v>16</v>
      </c>
      <c r="B16" s="7" t="s">
        <v>53</v>
      </c>
      <c r="C16" s="7" t="s">
        <v>54</v>
      </c>
      <c r="D16" s="7" t="s">
        <v>76</v>
      </c>
      <c r="E16" s="7">
        <v>60</v>
      </c>
      <c r="F16" s="7">
        <v>5102</v>
      </c>
      <c r="G16" s="7">
        <v>5058</v>
      </c>
      <c r="H16" s="7" t="s">
        <v>20</v>
      </c>
      <c r="I16" s="5">
        <v>14.7</v>
      </c>
      <c r="J16" s="1">
        <v>285.75</v>
      </c>
      <c r="K16" s="1">
        <v>748.32</v>
      </c>
      <c r="L16" s="1">
        <v>648.16999999999996</v>
      </c>
      <c r="M16" s="6">
        <v>6479926</v>
      </c>
      <c r="N16" s="6">
        <v>277575</v>
      </c>
      <c r="O16" s="6">
        <v>533274</v>
      </c>
    </row>
    <row r="17" spans="1:15" x14ac:dyDescent="0.25">
      <c r="A17" s="7" t="s">
        <v>16</v>
      </c>
      <c r="B17" s="7" t="s">
        <v>56</v>
      </c>
      <c r="C17" s="7" t="s">
        <v>57</v>
      </c>
      <c r="D17" s="7" t="s">
        <v>58</v>
      </c>
      <c r="E17" s="7">
        <v>59</v>
      </c>
      <c r="F17" s="7">
        <v>5104</v>
      </c>
      <c r="G17" s="7">
        <v>5058</v>
      </c>
      <c r="H17" s="7" t="s">
        <v>20</v>
      </c>
      <c r="I17" s="5">
        <v>11.5</v>
      </c>
      <c r="J17" s="1">
        <v>254.29</v>
      </c>
      <c r="K17" s="1">
        <v>554.12</v>
      </c>
      <c r="L17" s="1">
        <v>461.17</v>
      </c>
      <c r="M17" s="6">
        <v>4923286</v>
      </c>
      <c r="N17" s="6">
        <v>177597</v>
      </c>
      <c r="O17" s="6">
        <v>384001</v>
      </c>
    </row>
    <row r="18" spans="1:15" x14ac:dyDescent="0.25">
      <c r="A18" s="7" t="s">
        <v>16</v>
      </c>
      <c r="B18" s="7" t="s">
        <v>56</v>
      </c>
      <c r="C18" s="7" t="s">
        <v>59</v>
      </c>
      <c r="D18" s="7" t="s">
        <v>60</v>
      </c>
      <c r="E18" s="7">
        <v>60</v>
      </c>
      <c r="F18" s="7">
        <v>5105</v>
      </c>
      <c r="G18" s="7">
        <v>5094</v>
      </c>
      <c r="H18" s="7" t="s">
        <v>20</v>
      </c>
      <c r="I18" s="5">
        <v>14.8</v>
      </c>
      <c r="J18" s="1">
        <v>281.2</v>
      </c>
      <c r="K18" s="1">
        <v>738.12</v>
      </c>
      <c r="L18" s="1">
        <v>635.62</v>
      </c>
      <c r="M18" s="6">
        <v>6040370</v>
      </c>
      <c r="N18" s="6">
        <v>220854</v>
      </c>
      <c r="O18" s="6">
        <v>500943</v>
      </c>
    </row>
    <row r="19" spans="1:15" x14ac:dyDescent="0.25">
      <c r="A19" s="7" t="s">
        <v>46</v>
      </c>
      <c r="B19" s="7" t="s">
        <v>61</v>
      </c>
      <c r="C19" s="7" t="s">
        <v>62</v>
      </c>
      <c r="D19" s="7" t="s">
        <v>63</v>
      </c>
      <c r="E19" s="7">
        <v>60</v>
      </c>
      <c r="F19" s="7">
        <v>5110</v>
      </c>
      <c r="G19" s="7">
        <v>5050</v>
      </c>
      <c r="H19" s="7" t="s">
        <v>49</v>
      </c>
      <c r="I19" s="5">
        <v>31.4</v>
      </c>
      <c r="J19" s="1">
        <v>674.33</v>
      </c>
      <c r="K19" s="1">
        <v>1631.32</v>
      </c>
      <c r="L19" s="1">
        <v>1267.7</v>
      </c>
      <c r="M19" s="6">
        <v>8710233</v>
      </c>
      <c r="N19" s="6">
        <v>336280</v>
      </c>
      <c r="O19" s="6">
        <v>1388610</v>
      </c>
    </row>
    <row r="20" spans="1:15" x14ac:dyDescent="0.25">
      <c r="A20" s="7" t="s">
        <v>64</v>
      </c>
      <c r="B20" s="7" t="s">
        <v>65</v>
      </c>
      <c r="C20" s="7" t="s">
        <v>66</v>
      </c>
      <c r="D20" s="7" t="s">
        <v>67</v>
      </c>
      <c r="E20" s="7">
        <v>60</v>
      </c>
      <c r="F20" s="7">
        <v>5113</v>
      </c>
      <c r="G20" s="7">
        <v>5105</v>
      </c>
      <c r="H20" s="7" t="s">
        <v>20</v>
      </c>
      <c r="I20" s="5">
        <v>13.6</v>
      </c>
      <c r="J20" s="1">
        <v>269.37</v>
      </c>
      <c r="K20" s="1">
        <v>671.91</v>
      </c>
      <c r="L20" s="1">
        <v>575.33000000000004</v>
      </c>
      <c r="M20" s="6">
        <v>5637992</v>
      </c>
      <c r="N20" s="6">
        <v>217767</v>
      </c>
      <c r="O20" s="6">
        <v>418886</v>
      </c>
    </row>
    <row r="21" spans="1:15" x14ac:dyDescent="0.25">
      <c r="A21" s="7" t="s">
        <v>46</v>
      </c>
      <c r="B21" s="7" t="s">
        <v>65</v>
      </c>
      <c r="C21" s="7" t="s">
        <v>68</v>
      </c>
      <c r="D21" s="7" t="s">
        <v>69</v>
      </c>
      <c r="E21" s="7">
        <v>60</v>
      </c>
      <c r="F21" s="7">
        <v>5114</v>
      </c>
      <c r="G21" s="7">
        <v>5110</v>
      </c>
      <c r="H21" s="7" t="s">
        <v>49</v>
      </c>
      <c r="I21" s="5">
        <v>29.8</v>
      </c>
      <c r="J21" s="1">
        <v>662.46</v>
      </c>
      <c r="K21" s="1">
        <v>1532.98</v>
      </c>
      <c r="L21" s="1">
        <v>1190.5899999999999</v>
      </c>
      <c r="M21" s="6">
        <v>8199089</v>
      </c>
      <c r="N21" s="6">
        <v>289504</v>
      </c>
      <c r="O21" s="6">
        <v>1345706</v>
      </c>
    </row>
    <row r="22" spans="1:15" x14ac:dyDescent="0.25">
      <c r="A22" s="7" t="s">
        <v>64</v>
      </c>
      <c r="B22" s="7" t="s">
        <v>70</v>
      </c>
      <c r="C22" s="7" t="s">
        <v>71</v>
      </c>
      <c r="D22" s="7" t="s">
        <v>72</v>
      </c>
      <c r="E22" s="7">
        <v>60</v>
      </c>
      <c r="F22" s="7">
        <v>5116</v>
      </c>
      <c r="G22" s="7">
        <v>5105</v>
      </c>
      <c r="H22" s="7" t="s">
        <v>20</v>
      </c>
      <c r="I22" s="5">
        <v>15.2</v>
      </c>
      <c r="J22" s="1">
        <v>285.74</v>
      </c>
      <c r="K22" s="1">
        <v>760.1</v>
      </c>
      <c r="L22" s="1">
        <v>662.56</v>
      </c>
      <c r="M22" s="6">
        <v>6067142</v>
      </c>
      <c r="N22" s="6">
        <v>242900</v>
      </c>
      <c r="O22" s="6">
        <v>501047</v>
      </c>
    </row>
    <row r="23" spans="1:15" x14ac:dyDescent="0.25">
      <c r="A23" s="7" t="s">
        <v>64</v>
      </c>
      <c r="B23" s="7" t="s">
        <v>73</v>
      </c>
      <c r="C23" s="7" t="s">
        <v>74</v>
      </c>
      <c r="D23" s="7" t="s">
        <v>32</v>
      </c>
      <c r="E23" s="7">
        <v>60</v>
      </c>
      <c r="F23" s="7">
        <v>5118</v>
      </c>
      <c r="G23" s="7">
        <v>5105</v>
      </c>
      <c r="H23" s="7" t="s">
        <v>20</v>
      </c>
      <c r="I23" s="5">
        <v>14.4</v>
      </c>
      <c r="J23" s="1">
        <v>287.57</v>
      </c>
      <c r="K23" s="1">
        <v>716.46</v>
      </c>
      <c r="L23" s="1">
        <v>613.61</v>
      </c>
      <c r="M23" s="6">
        <v>6553043</v>
      </c>
      <c r="N23" s="6">
        <v>229362</v>
      </c>
      <c r="O23" s="6">
        <v>534592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O26" sqref="O26"/>
    </sheetView>
  </sheetViews>
  <sheetFormatPr defaultRowHeight="15" x14ac:dyDescent="0.25"/>
  <cols>
    <col min="1" max="1" width="10.140625" style="7" customWidth="1"/>
    <col min="2" max="2" width="10.140625" style="7" bestFit="1" customWidth="1"/>
    <col min="3" max="3" width="11.7109375" style="7" customWidth="1"/>
    <col min="4" max="4" width="12.140625" style="7" customWidth="1"/>
    <col min="5" max="5" width="19.5703125" style="7" customWidth="1"/>
    <col min="6" max="6" width="14.28515625" style="7" customWidth="1"/>
    <col min="7" max="7" width="10.5703125" style="7" customWidth="1"/>
    <col min="8" max="8" width="6.28515625" style="7" customWidth="1"/>
    <col min="9" max="9" width="10.42578125" style="7" customWidth="1"/>
    <col min="10" max="10" width="11.7109375" style="7" customWidth="1"/>
    <col min="11" max="11" width="14.85546875" style="7" customWidth="1"/>
    <col min="12" max="12" width="10" style="7" customWidth="1"/>
    <col min="13" max="13" width="15.7109375" style="7" bestFit="1" customWidth="1"/>
    <col min="14" max="14" width="16" style="7" customWidth="1"/>
    <col min="15" max="15" width="25" style="7" customWidth="1"/>
    <col min="16" max="16" width="19" style="7" customWidth="1"/>
    <col min="17" max="17" width="9.140625" style="7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59</v>
      </c>
      <c r="F2" s="7">
        <v>5053</v>
      </c>
      <c r="G2" s="7">
        <v>5032</v>
      </c>
      <c r="H2" s="7" t="s">
        <v>20</v>
      </c>
      <c r="I2" s="1">
        <v>1816.64</v>
      </c>
      <c r="J2" s="1">
        <v>91428.32</v>
      </c>
      <c r="K2" s="1">
        <v>41028.160000000003</v>
      </c>
      <c r="L2" s="1">
        <v>4892.3599999999997</v>
      </c>
      <c r="M2" s="6">
        <v>2627927781</v>
      </c>
      <c r="N2" s="6">
        <v>28662482</v>
      </c>
      <c r="O2" s="6">
        <v>16606637</v>
      </c>
      <c r="P2" s="1">
        <v>14492.54</v>
      </c>
    </row>
    <row r="3" spans="1:16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1">
        <v>1977.32</v>
      </c>
      <c r="J3" s="1">
        <v>97708.66</v>
      </c>
      <c r="K3" s="1">
        <v>41873.43</v>
      </c>
      <c r="L3" s="1">
        <v>4926.99</v>
      </c>
      <c r="M3" s="6">
        <v>2856795518</v>
      </c>
      <c r="N3" s="6">
        <v>14865767</v>
      </c>
      <c r="O3" s="6">
        <v>18533897</v>
      </c>
      <c r="P3" s="1">
        <v>16707.11</v>
      </c>
    </row>
    <row r="4" spans="1:16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>
        <v>5032</v>
      </c>
      <c r="H4" s="7" t="s">
        <v>20</v>
      </c>
      <c r="I4" s="1">
        <v>1944.56</v>
      </c>
      <c r="J4" s="1">
        <v>95715.51</v>
      </c>
      <c r="K4" s="1">
        <v>39472.080000000002</v>
      </c>
      <c r="L4" s="1">
        <v>4289.0200000000004</v>
      </c>
      <c r="M4" s="6">
        <v>2718715043</v>
      </c>
      <c r="N4" s="6">
        <v>14036420</v>
      </c>
      <c r="O4" s="6">
        <v>16818576</v>
      </c>
      <c r="P4" s="1">
        <v>17313.810000000001</v>
      </c>
    </row>
    <row r="5" spans="1:16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>
        <v>5058</v>
      </c>
      <c r="H5" s="7" t="s">
        <v>20</v>
      </c>
      <c r="I5" s="1">
        <v>2081.67</v>
      </c>
      <c r="J5" s="1">
        <v>100437.53</v>
      </c>
      <c r="K5" s="1">
        <v>51739.28</v>
      </c>
      <c r="L5" s="1">
        <v>6321.73</v>
      </c>
      <c r="M5" s="6">
        <v>2664001785</v>
      </c>
      <c r="N5" s="6">
        <v>49027836</v>
      </c>
      <c r="O5" s="6">
        <v>17685341</v>
      </c>
      <c r="P5" s="1">
        <v>21418.17</v>
      </c>
    </row>
    <row r="6" spans="1:16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59</v>
      </c>
      <c r="F6" s="7">
        <v>5071</v>
      </c>
      <c r="G6" s="7">
        <v>5058</v>
      </c>
      <c r="H6" s="7" t="s">
        <v>20</v>
      </c>
      <c r="I6" s="1">
        <v>1947.41</v>
      </c>
      <c r="J6" s="1">
        <v>96376.35</v>
      </c>
      <c r="K6" s="1">
        <v>46696.639999999999</v>
      </c>
      <c r="L6" s="1">
        <v>6131.75</v>
      </c>
      <c r="M6" s="6">
        <v>2546692030</v>
      </c>
      <c r="N6" s="6">
        <v>43651876</v>
      </c>
      <c r="O6" s="6">
        <v>17890333</v>
      </c>
      <c r="P6" s="1">
        <v>17596.400000000001</v>
      </c>
    </row>
    <row r="7" spans="1:16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1">
        <v>1866.11</v>
      </c>
      <c r="J7" s="1">
        <v>92489.35</v>
      </c>
      <c r="K7" s="1">
        <v>42713.56</v>
      </c>
      <c r="L7" s="1">
        <v>3557.26</v>
      </c>
      <c r="M7" s="6">
        <v>2494774147</v>
      </c>
      <c r="N7" s="6">
        <v>31873700</v>
      </c>
      <c r="O7" s="6">
        <v>17171090</v>
      </c>
      <c r="P7" s="1">
        <v>15602.87</v>
      </c>
    </row>
    <row r="8" spans="1:16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60</v>
      </c>
      <c r="F8" s="7">
        <v>5079</v>
      </c>
      <c r="G8" s="7">
        <v>5058</v>
      </c>
      <c r="H8" s="7" t="s">
        <v>20</v>
      </c>
      <c r="I8" s="1">
        <v>2043.37</v>
      </c>
      <c r="J8" s="1">
        <v>101124.25</v>
      </c>
      <c r="K8" s="1">
        <v>46598.95</v>
      </c>
      <c r="L8" s="1">
        <v>3570.01</v>
      </c>
      <c r="M8" s="6">
        <v>2619525904</v>
      </c>
      <c r="N8" s="6">
        <v>23372040</v>
      </c>
      <c r="O8" s="6">
        <v>19001711</v>
      </c>
      <c r="P8" s="1">
        <v>17534.560000000001</v>
      </c>
    </row>
    <row r="9" spans="1:16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60</v>
      </c>
      <c r="F9" s="7">
        <v>5085</v>
      </c>
      <c r="G9" s="7">
        <v>5058</v>
      </c>
      <c r="H9" s="7" t="s">
        <v>20</v>
      </c>
      <c r="I9" s="1">
        <v>2416.75</v>
      </c>
      <c r="J9" s="1">
        <v>114266.54</v>
      </c>
      <c r="K9" s="1">
        <v>57807.86</v>
      </c>
      <c r="L9" s="1">
        <v>4317.2</v>
      </c>
      <c r="M9" s="6">
        <v>3652761610</v>
      </c>
      <c r="N9" s="6">
        <v>24336628</v>
      </c>
      <c r="O9" s="6">
        <v>20279971</v>
      </c>
      <c r="P9" s="1">
        <v>24959.48</v>
      </c>
    </row>
    <row r="10" spans="1:16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1">
        <v>2086.44</v>
      </c>
      <c r="J10" s="1">
        <v>103459.28</v>
      </c>
      <c r="K10" s="1">
        <v>50255.94</v>
      </c>
      <c r="L10" s="1">
        <v>3670.38</v>
      </c>
      <c r="M10" s="6">
        <v>3351609013</v>
      </c>
      <c r="N10" s="6">
        <v>23932734</v>
      </c>
      <c r="O10" s="6">
        <v>18346780</v>
      </c>
      <c r="P10" s="1">
        <v>17459.599999999999</v>
      </c>
    </row>
    <row r="11" spans="1:16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60</v>
      </c>
      <c r="F11" s="7">
        <v>5092</v>
      </c>
      <c r="G11" s="7">
        <v>5058</v>
      </c>
      <c r="H11" s="7" t="s">
        <v>20</v>
      </c>
      <c r="I11" s="1">
        <v>2152.1999999999998</v>
      </c>
      <c r="J11" s="1">
        <v>102761.35</v>
      </c>
      <c r="K11" s="1">
        <v>48573.29</v>
      </c>
      <c r="L11" s="1">
        <v>4062.19</v>
      </c>
      <c r="M11" s="6">
        <v>2621107124</v>
      </c>
      <c r="N11" s="6">
        <v>31929225</v>
      </c>
      <c r="O11" s="6">
        <v>18923773</v>
      </c>
      <c r="P11" s="1">
        <v>21345.55</v>
      </c>
    </row>
    <row r="12" spans="1:16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60</v>
      </c>
      <c r="F12" s="7">
        <v>5094</v>
      </c>
      <c r="G12" s="7">
        <v>5058</v>
      </c>
      <c r="H12" s="7" t="s">
        <v>20</v>
      </c>
      <c r="I12" s="1">
        <v>2087.44</v>
      </c>
      <c r="J12" s="1">
        <v>104503.66</v>
      </c>
      <c r="K12" s="1">
        <v>47147.97</v>
      </c>
      <c r="L12" s="1">
        <v>3870.03</v>
      </c>
      <c r="M12" s="6">
        <v>2665401210</v>
      </c>
      <c r="N12" s="6">
        <v>24344247</v>
      </c>
      <c r="O12" s="6">
        <v>19296936</v>
      </c>
      <c r="P12" s="1">
        <v>16618.400000000001</v>
      </c>
    </row>
    <row r="13" spans="1:16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60</v>
      </c>
      <c r="F13" s="7">
        <v>5095</v>
      </c>
      <c r="G13" s="7">
        <v>5058</v>
      </c>
      <c r="H13" s="7" t="s">
        <v>20</v>
      </c>
      <c r="I13" s="1">
        <v>2286.4699999999998</v>
      </c>
      <c r="J13" s="1">
        <v>111670.72</v>
      </c>
      <c r="K13" s="1">
        <v>54259.82</v>
      </c>
      <c r="L13" s="1">
        <v>4212.49</v>
      </c>
      <c r="M13" s="6">
        <v>3441790911</v>
      </c>
      <c r="N13" s="6">
        <v>24816989</v>
      </c>
      <c r="O13" s="6">
        <v>20066556</v>
      </c>
      <c r="P13" s="1">
        <v>20757.43</v>
      </c>
    </row>
    <row r="14" spans="1:16" x14ac:dyDescent="0.25">
      <c r="A14" s="7" t="s">
        <v>46</v>
      </c>
      <c r="B14" s="7" t="s">
        <v>44</v>
      </c>
      <c r="C14" s="7" t="s">
        <v>47</v>
      </c>
      <c r="D14" s="7" t="s">
        <v>48</v>
      </c>
      <c r="E14" s="7">
        <v>60</v>
      </c>
      <c r="F14" s="7">
        <v>5096</v>
      </c>
      <c r="G14" s="7">
        <v>5050</v>
      </c>
      <c r="H14" s="7" t="s">
        <v>49</v>
      </c>
      <c r="I14" s="1">
        <v>2642.17</v>
      </c>
      <c r="J14" s="1">
        <v>117112.21</v>
      </c>
      <c r="K14" s="1">
        <v>80017.84</v>
      </c>
      <c r="L14" s="1">
        <v>5982.3</v>
      </c>
      <c r="M14" s="6">
        <v>3985747889</v>
      </c>
      <c r="N14" s="6">
        <v>11046488</v>
      </c>
      <c r="O14" s="6">
        <v>16681580</v>
      </c>
      <c r="P14" s="1">
        <v>32529.94</v>
      </c>
    </row>
    <row r="15" spans="1:16" x14ac:dyDescent="0.25">
      <c r="A15" s="7" t="s">
        <v>46</v>
      </c>
      <c r="B15" s="7" t="s">
        <v>50</v>
      </c>
      <c r="C15" s="7" t="s">
        <v>51</v>
      </c>
      <c r="D15" s="7" t="s">
        <v>52</v>
      </c>
      <c r="E15" s="7">
        <v>60</v>
      </c>
      <c r="F15" s="7">
        <v>5100</v>
      </c>
      <c r="G15" s="7">
        <v>5050</v>
      </c>
      <c r="H15" s="7" t="s">
        <v>49</v>
      </c>
      <c r="I15" s="1">
        <v>3264.03</v>
      </c>
      <c r="J15" s="1">
        <v>136233.91</v>
      </c>
      <c r="K15" s="1">
        <v>98074.75</v>
      </c>
      <c r="L15" s="1">
        <v>7062.98</v>
      </c>
      <c r="M15" s="6">
        <v>4703078254</v>
      </c>
      <c r="N15" s="6">
        <v>10861460</v>
      </c>
      <c r="O15" s="6">
        <v>18375701</v>
      </c>
      <c r="P15" s="1">
        <v>48269.49</v>
      </c>
    </row>
    <row r="16" spans="1:16" x14ac:dyDescent="0.25">
      <c r="A16" s="7" t="s">
        <v>16</v>
      </c>
      <c r="B16" s="7" t="s">
        <v>53</v>
      </c>
      <c r="C16" s="7" t="s">
        <v>54</v>
      </c>
      <c r="D16" s="7" t="s">
        <v>55</v>
      </c>
      <c r="E16" s="7">
        <v>60</v>
      </c>
      <c r="F16" s="7">
        <v>5102</v>
      </c>
      <c r="G16" s="7">
        <v>5058</v>
      </c>
      <c r="H16" s="7" t="s">
        <v>20</v>
      </c>
      <c r="I16" s="1">
        <v>8640.34</v>
      </c>
      <c r="J16" s="1">
        <v>174259.47</v>
      </c>
      <c r="K16" s="1">
        <v>337307.85</v>
      </c>
      <c r="L16" s="1">
        <v>15953.91</v>
      </c>
      <c r="M16" s="6">
        <v>8870738132</v>
      </c>
      <c r="N16" s="6">
        <v>25594923</v>
      </c>
      <c r="O16" s="6">
        <v>19236965</v>
      </c>
      <c r="P16" s="1">
        <v>291358.06</v>
      </c>
    </row>
    <row r="17" spans="1:16" x14ac:dyDescent="0.25">
      <c r="A17" s="7" t="s">
        <v>16</v>
      </c>
      <c r="B17" s="7" t="s">
        <v>56</v>
      </c>
      <c r="C17" s="7" t="s">
        <v>57</v>
      </c>
      <c r="D17" s="7" t="s">
        <v>58</v>
      </c>
      <c r="E17" s="7">
        <v>60</v>
      </c>
      <c r="F17" s="7">
        <v>5104</v>
      </c>
      <c r="G17" s="7">
        <v>5058</v>
      </c>
      <c r="H17" s="7" t="s">
        <v>20</v>
      </c>
      <c r="I17" s="1">
        <v>1998.9</v>
      </c>
      <c r="J17" s="1">
        <v>98494.07</v>
      </c>
      <c r="K17" s="1">
        <v>52729.35</v>
      </c>
      <c r="L17" s="1">
        <v>3553.52</v>
      </c>
      <c r="M17" s="6">
        <v>3032684585</v>
      </c>
      <c r="N17" s="6">
        <v>23564222</v>
      </c>
      <c r="O17" s="6">
        <v>16680674</v>
      </c>
      <c r="P17" s="1">
        <v>17122.47</v>
      </c>
    </row>
    <row r="18" spans="1:16" x14ac:dyDescent="0.25">
      <c r="A18" s="7" t="s">
        <v>16</v>
      </c>
      <c r="B18" s="7" t="s">
        <v>56</v>
      </c>
      <c r="C18" s="7" t="s">
        <v>59</v>
      </c>
      <c r="D18" s="7" t="s">
        <v>60</v>
      </c>
      <c r="E18" s="7">
        <v>60</v>
      </c>
      <c r="F18" s="7">
        <v>5105</v>
      </c>
      <c r="G18" s="7">
        <v>5094</v>
      </c>
      <c r="H18" s="7" t="s">
        <v>20</v>
      </c>
      <c r="I18" s="1">
        <v>2092.5100000000002</v>
      </c>
      <c r="J18" s="1">
        <v>104907.14</v>
      </c>
      <c r="K18" s="1">
        <v>46642.84</v>
      </c>
      <c r="L18" s="1">
        <v>4225.93</v>
      </c>
      <c r="M18" s="6">
        <v>2756438642</v>
      </c>
      <c r="N18" s="6">
        <v>25202500</v>
      </c>
      <c r="O18" s="6">
        <v>19470001</v>
      </c>
      <c r="P18" s="1">
        <v>16322.86</v>
      </c>
    </row>
    <row r="19" spans="1:16" x14ac:dyDescent="0.25">
      <c r="A19" s="7" t="s">
        <v>46</v>
      </c>
      <c r="B19" s="7" t="s">
        <v>61</v>
      </c>
      <c r="C19" s="7" t="s">
        <v>62</v>
      </c>
      <c r="D19" s="7" t="s">
        <v>63</v>
      </c>
      <c r="E19" s="7">
        <v>60</v>
      </c>
      <c r="F19" s="7">
        <v>5110</v>
      </c>
      <c r="G19" s="7">
        <v>5050</v>
      </c>
      <c r="H19" s="7" t="s">
        <v>49</v>
      </c>
      <c r="I19" s="1">
        <v>3544.92</v>
      </c>
      <c r="J19" s="1">
        <v>146789.71</v>
      </c>
      <c r="K19" s="1">
        <v>105309.35</v>
      </c>
      <c r="L19" s="1">
        <v>8070.91</v>
      </c>
      <c r="M19" s="6">
        <v>4918929098</v>
      </c>
      <c r="N19" s="6">
        <v>13214742</v>
      </c>
      <c r="O19" s="6">
        <v>20442247</v>
      </c>
      <c r="P19" s="1">
        <v>50136.02</v>
      </c>
    </row>
    <row r="20" spans="1:16" x14ac:dyDescent="0.25">
      <c r="A20" s="7" t="s">
        <v>64</v>
      </c>
      <c r="B20" s="7" t="s">
        <v>65</v>
      </c>
      <c r="C20" s="7" t="s">
        <v>66</v>
      </c>
      <c r="D20" s="7" t="s">
        <v>67</v>
      </c>
      <c r="E20" s="7">
        <v>60</v>
      </c>
      <c r="F20" s="7">
        <v>5113</v>
      </c>
      <c r="G20" s="7">
        <v>5105</v>
      </c>
      <c r="H20" s="7" t="s">
        <v>20</v>
      </c>
      <c r="I20" s="1">
        <v>3970.77</v>
      </c>
      <c r="J20" s="1">
        <v>142430.25</v>
      </c>
      <c r="K20" s="1">
        <v>100312.32000000001</v>
      </c>
      <c r="L20" s="1">
        <v>6760.84</v>
      </c>
      <c r="M20" s="6">
        <v>4986777710</v>
      </c>
      <c r="N20" s="6">
        <v>25955996</v>
      </c>
      <c r="O20" s="6">
        <v>23885107</v>
      </c>
      <c r="P20" s="1">
        <v>81761.88</v>
      </c>
    </row>
    <row r="21" spans="1:16" x14ac:dyDescent="0.25">
      <c r="A21" s="7" t="s">
        <v>46</v>
      </c>
      <c r="B21" s="7" t="s">
        <v>65</v>
      </c>
      <c r="C21" s="7" t="s">
        <v>68</v>
      </c>
      <c r="D21" s="7" t="s">
        <v>69</v>
      </c>
      <c r="E21" s="7">
        <v>60</v>
      </c>
      <c r="F21" s="7">
        <v>5114</v>
      </c>
      <c r="G21" s="7">
        <v>5110</v>
      </c>
      <c r="H21" s="7" t="s">
        <v>49</v>
      </c>
      <c r="I21" s="1">
        <v>2789.95</v>
      </c>
      <c r="J21" s="1">
        <v>122300.35</v>
      </c>
      <c r="K21" s="1">
        <v>84618.6</v>
      </c>
      <c r="L21" s="1">
        <v>5518.48</v>
      </c>
      <c r="M21" s="6">
        <v>3911015998</v>
      </c>
      <c r="N21" s="6">
        <v>9934949</v>
      </c>
      <c r="O21" s="6">
        <v>21335033</v>
      </c>
      <c r="P21" s="1">
        <v>36555.279999999999</v>
      </c>
    </row>
    <row r="22" spans="1:16" x14ac:dyDescent="0.25">
      <c r="A22" s="7" t="s">
        <v>64</v>
      </c>
      <c r="B22" s="7" t="s">
        <v>70</v>
      </c>
      <c r="C22" s="7" t="s">
        <v>71</v>
      </c>
      <c r="D22" s="7" t="s">
        <v>72</v>
      </c>
      <c r="E22" s="7">
        <v>60</v>
      </c>
      <c r="F22" s="7">
        <v>5116</v>
      </c>
      <c r="G22" s="7">
        <v>5105</v>
      </c>
      <c r="H22" s="7" t="s">
        <v>20</v>
      </c>
      <c r="I22" s="1">
        <v>3059.19</v>
      </c>
      <c r="J22" s="1">
        <v>129477.31</v>
      </c>
      <c r="K22" s="1">
        <v>68066.429999999993</v>
      </c>
      <c r="L22" s="1">
        <v>5489.45</v>
      </c>
      <c r="M22" s="6">
        <v>3394094205</v>
      </c>
      <c r="N22" s="6">
        <v>25139889</v>
      </c>
      <c r="O22" s="6">
        <v>23413987</v>
      </c>
      <c r="P22" s="1">
        <v>44878.15</v>
      </c>
    </row>
    <row r="23" spans="1:16" x14ac:dyDescent="0.25">
      <c r="A23" s="7" t="s">
        <v>64</v>
      </c>
      <c r="B23" s="7" t="s">
        <v>73</v>
      </c>
      <c r="C23" s="7" t="s">
        <v>74</v>
      </c>
      <c r="D23" s="7" t="s">
        <v>32</v>
      </c>
      <c r="E23" s="7">
        <v>61</v>
      </c>
      <c r="F23" s="7">
        <v>5118</v>
      </c>
      <c r="G23" s="7">
        <v>5105</v>
      </c>
      <c r="H23" s="7" t="s">
        <v>20</v>
      </c>
      <c r="I23" s="1">
        <v>3014.68</v>
      </c>
      <c r="J23" s="1">
        <v>129991.06</v>
      </c>
      <c r="K23" s="1">
        <v>71588.69</v>
      </c>
      <c r="L23" s="1">
        <v>4965.13</v>
      </c>
      <c r="M23" s="6">
        <v>4077419291</v>
      </c>
      <c r="N23" s="6">
        <v>34710003</v>
      </c>
      <c r="O23" s="6">
        <v>22867798</v>
      </c>
      <c r="P23" s="1">
        <v>42322.04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workbookViewId="0">
      <selection activeCell="N35" sqref="N35"/>
    </sheetView>
  </sheetViews>
  <sheetFormatPr defaultRowHeight="15" x14ac:dyDescent="0.25"/>
  <cols>
    <col min="1" max="1" width="10.140625" style="25" customWidth="1"/>
    <col min="2" max="2" width="10.140625" style="25" bestFit="1" customWidth="1"/>
    <col min="3" max="3" width="11.42578125" style="25" customWidth="1"/>
    <col min="4" max="4" width="12.140625" style="25" customWidth="1"/>
    <col min="5" max="5" width="11.28515625" style="25" customWidth="1"/>
    <col min="6" max="6" width="14.28515625" style="25" customWidth="1"/>
    <col min="7" max="7" width="6.28515625" style="25" customWidth="1"/>
    <col min="8" max="27" width="11.42578125" style="25" customWidth="1"/>
  </cols>
  <sheetData>
    <row r="1" spans="1:27" ht="75" customHeight="1" x14ac:dyDescent="0.25">
      <c r="A1" s="2" t="s">
        <v>0</v>
      </c>
      <c r="B1" s="2" t="s">
        <v>1</v>
      </c>
      <c r="C1" s="2" t="s">
        <v>77</v>
      </c>
      <c r="D1" s="2" t="s">
        <v>3</v>
      </c>
      <c r="E1" s="3" t="s">
        <v>4</v>
      </c>
      <c r="F1" s="2" t="s">
        <v>5</v>
      </c>
      <c r="G1" s="2" t="s">
        <v>7</v>
      </c>
      <c r="H1" s="3" t="s">
        <v>78</v>
      </c>
      <c r="I1" s="3" t="s">
        <v>79</v>
      </c>
      <c r="J1" s="3" t="s">
        <v>80</v>
      </c>
      <c r="K1" s="3" t="s">
        <v>81</v>
      </c>
      <c r="L1" s="3" t="s">
        <v>82</v>
      </c>
      <c r="M1" s="3" t="s">
        <v>83</v>
      </c>
      <c r="N1" s="3" t="s">
        <v>84</v>
      </c>
      <c r="O1" s="3" t="s">
        <v>85</v>
      </c>
      <c r="P1" s="3" t="s">
        <v>86</v>
      </c>
      <c r="Q1" s="3" t="s">
        <v>87</v>
      </c>
      <c r="R1" s="3" t="s">
        <v>88</v>
      </c>
      <c r="S1" s="3" t="s">
        <v>89</v>
      </c>
      <c r="T1" s="3" t="s">
        <v>90</v>
      </c>
      <c r="U1" s="3" t="s">
        <v>91</v>
      </c>
      <c r="V1" s="3" t="s">
        <v>92</v>
      </c>
      <c r="W1" s="3" t="s">
        <v>93</v>
      </c>
      <c r="X1" s="3" t="s">
        <v>94</v>
      </c>
      <c r="Y1" s="3" t="s">
        <v>95</v>
      </c>
      <c r="Z1" s="3" t="s">
        <v>96</v>
      </c>
      <c r="AA1" s="3" t="s">
        <v>97</v>
      </c>
    </row>
    <row r="2" spans="1:27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 t="s">
        <v>20</v>
      </c>
      <c r="H2" s="7">
        <f>SUM(Таблица2[[#This Row],[CIF DBTime node1 (min)]:[CIF DBTime node2 (min)]])</f>
        <v>66.75</v>
      </c>
      <c r="I2" s="7">
        <v>38.82</v>
      </c>
      <c r="J2" s="7">
        <v>27.93</v>
      </c>
      <c r="K2" s="4">
        <f>Таблица2[[#This Row],[CIF DBTime node1 (min)]]/Таблица2[[#This Row],[CIF DBTime (sum)]]</f>
        <v>0.58157303370786517</v>
      </c>
      <c r="L2" s="4">
        <f>Таблица2[[#This Row],[CIF DBTime node2 (min)]]/Таблица2[[#This Row],[CIF DBTime (sum)]]</f>
        <v>0.41842696629213483</v>
      </c>
      <c r="M2" s="7">
        <f>SUM(Таблица2[[#This Row],[CIF Avg Active Sessions node1]:[CIF Avg Active Sessions node2]])</f>
        <v>1.1200000000000001</v>
      </c>
      <c r="N2" s="7">
        <v>0.65</v>
      </c>
      <c r="O2" s="7">
        <v>0.47</v>
      </c>
      <c r="P2" s="4">
        <f>Таблица2[[#This Row],[CIF Avg Active Sessions node1]]/Таблица2[[#This Row],[CIF Avg Active Sessions (sum)]]</f>
        <v>0.58035714285714279</v>
      </c>
      <c r="Q2" s="4">
        <f>Таблица2[[#This Row],[CIF Avg Active Sessions node2]]/Таблица2[[#This Row],[CIF Avg Active Sessions (sum)]]</f>
        <v>0.4196428571428571</v>
      </c>
      <c r="R2" s="7">
        <f>SUM(Таблица2[[#This Row],[LAP DBTime node1 (min)]:[LAP DBTime node2 (min)]])</f>
        <v>5.17</v>
      </c>
      <c r="S2" s="7">
        <v>1.94</v>
      </c>
      <c r="T2" s="7">
        <v>3.23</v>
      </c>
      <c r="U2" s="4">
        <f>Таблица2[[#This Row],[LAP DBTime node1 (min)]]/Таблица2[[#This Row],[LAP DBTime (sum)]]</f>
        <v>0.37524177949709864</v>
      </c>
      <c r="V2" s="4">
        <f>Таблица2[[#This Row],[LAP DBTime node2 (min)]]/Таблица2[[#This Row],[LAP DBTime (sum)]]</f>
        <v>0.62475822050290131</v>
      </c>
      <c r="W2" s="7">
        <f>SUM(Таблица2[[#This Row],[LAP Avg Active Sessions node1]:[LAP Avg Active Sessions node2]])</f>
        <v>0.08</v>
      </c>
      <c r="X2" s="7">
        <v>0.03</v>
      </c>
      <c r="Y2" s="7">
        <v>0.05</v>
      </c>
      <c r="Z2" s="4">
        <f>Таблица2[[#This Row],[LAP Avg Active Sessions node1]]/Таблица2[[#This Row],[LAP Avg Active Sessions (sum)]]</f>
        <v>0.375</v>
      </c>
      <c r="AA2" s="4">
        <f>Таблица2[[#This Row],[LAP Avg Active Sessions node2]]/Таблица2[[#This Row],[LAP Avg Active Sessions (sum)]]</f>
        <v>0.625</v>
      </c>
    </row>
    <row r="3" spans="1:27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 t="s">
        <v>20</v>
      </c>
      <c r="H3" s="7">
        <f>SUM(Таблица2[[#This Row],[CIF DBTime node1 (min)]:[CIF DBTime node2 (min)]])</f>
        <v>69.099999999999994</v>
      </c>
      <c r="I3" s="7">
        <v>36.049999999999997</v>
      </c>
      <c r="J3" s="7">
        <v>33.049999999999997</v>
      </c>
      <c r="K3" s="4">
        <f>Таблица2[[#This Row],[CIF DBTime node1 (min)]]/Таблица2[[#This Row],[CIF DBTime (sum)]]</f>
        <v>0.52170767004341534</v>
      </c>
      <c r="L3" s="4">
        <f>Таблица2[[#This Row],[CIF DBTime node2 (min)]]/Таблица2[[#This Row],[CIF DBTime (sum)]]</f>
        <v>0.47829232995658466</v>
      </c>
      <c r="M3" s="7">
        <f>SUM(Таблица2[[#This Row],[CIF Avg Active Sessions node1]:[CIF Avg Active Sessions node2]])</f>
        <v>1.1499999999999999</v>
      </c>
      <c r="N3" s="7">
        <v>0.6</v>
      </c>
      <c r="O3" s="7">
        <v>0.55000000000000004</v>
      </c>
      <c r="P3" s="4">
        <f>Таблица2[[#This Row],[CIF Avg Active Sessions node1]]/Таблица2[[#This Row],[CIF Avg Active Sessions (sum)]]</f>
        <v>0.52173913043478259</v>
      </c>
      <c r="Q3" s="4">
        <f>Таблица2[[#This Row],[CIF Avg Active Sessions node2]]/Таблица2[[#This Row],[CIF Avg Active Sessions (sum)]]</f>
        <v>0.47826086956521746</v>
      </c>
      <c r="R3" s="7">
        <f>SUM(Таблица2[[#This Row],[LAP DBTime node1 (min)]:[LAP DBTime node2 (min)]])</f>
        <v>5.0600000000000005</v>
      </c>
      <c r="S3" s="7">
        <v>1.94</v>
      </c>
      <c r="T3" s="7">
        <v>3.12</v>
      </c>
      <c r="U3" s="4">
        <f>Таблица2[[#This Row],[LAP DBTime node1 (min)]]/Таблица2[[#This Row],[LAP DBTime (sum)]]</f>
        <v>0.38339920948616596</v>
      </c>
      <c r="V3" s="4">
        <f>Таблица2[[#This Row],[LAP DBTime node2 (min)]]/Таблица2[[#This Row],[LAP DBTime (sum)]]</f>
        <v>0.61660079051383399</v>
      </c>
      <c r="W3" s="7">
        <f>SUM(Таблица2[[#This Row],[LAP Avg Active Sessions node1]:[LAP Avg Active Sessions node2]])</f>
        <v>0.08</v>
      </c>
      <c r="X3" s="7">
        <v>0.03</v>
      </c>
      <c r="Y3" s="7">
        <v>0.05</v>
      </c>
      <c r="Z3" s="4">
        <f>Таблица2[[#This Row],[LAP Avg Active Sessions node1]]/Таблица2[[#This Row],[LAP Avg Active Sessions (sum)]]</f>
        <v>0.375</v>
      </c>
      <c r="AA3" s="4">
        <f>Таблица2[[#This Row],[LAP Avg Active Sessions node2]]/Таблица2[[#This Row],[LAP Avg Active Sessions (sum)]]</f>
        <v>0.625</v>
      </c>
    </row>
    <row r="4" spans="1:27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 t="s">
        <v>20</v>
      </c>
      <c r="H4" s="7">
        <f>SUM(Таблица2[[#This Row],[CIF DBTime node1 (min)]:[CIF DBTime node2 (min)]])</f>
        <v>63.92</v>
      </c>
      <c r="I4" s="7">
        <v>38.06</v>
      </c>
      <c r="J4" s="7">
        <v>25.86</v>
      </c>
      <c r="K4" s="4">
        <f>Таблица2[[#This Row],[CIF DBTime node1 (min)]]/Таблица2[[#This Row],[CIF DBTime (sum)]]</f>
        <v>0.59543178973717148</v>
      </c>
      <c r="L4" s="4">
        <f>Таблица2[[#This Row],[CIF DBTime node2 (min)]]/Таблица2[[#This Row],[CIF DBTime (sum)]]</f>
        <v>0.40456821026282852</v>
      </c>
      <c r="M4" s="7">
        <f>SUM(Таблица2[[#This Row],[CIF Avg Active Sessions node1]:[CIF Avg Active Sessions node2]])</f>
        <v>1.06</v>
      </c>
      <c r="N4" s="7">
        <v>0.63</v>
      </c>
      <c r="O4" s="7">
        <v>0.43</v>
      </c>
      <c r="P4" s="4">
        <f>Таблица2[[#This Row],[CIF Avg Active Sessions node1]]/Таблица2[[#This Row],[CIF Avg Active Sessions (sum)]]</f>
        <v>0.59433962264150941</v>
      </c>
      <c r="Q4" s="4">
        <f>Таблица2[[#This Row],[CIF Avg Active Sessions node2]]/Таблица2[[#This Row],[CIF Avg Active Sessions (sum)]]</f>
        <v>0.40566037735849053</v>
      </c>
      <c r="R4" s="7">
        <f>SUM(Таблица2[[#This Row],[LAP DBTime node1 (min)]:[LAP DBTime node2 (min)]])</f>
        <v>5.27</v>
      </c>
      <c r="S4" s="7">
        <v>1.97</v>
      </c>
      <c r="T4" s="7">
        <v>3.3</v>
      </c>
      <c r="U4" s="4">
        <f>Таблица2[[#This Row],[LAP DBTime node1 (min)]]/Таблица2[[#This Row],[LAP DBTime (sum)]]</f>
        <v>0.37381404174573057</v>
      </c>
      <c r="V4" s="4">
        <f>Таблица2[[#This Row],[LAP DBTime node2 (min)]]/Таблица2[[#This Row],[LAP DBTime (sum)]]</f>
        <v>0.62618595825426948</v>
      </c>
      <c r="W4" s="7">
        <f>SUM(Таблица2[[#This Row],[LAP Avg Active Sessions node1]:[LAP Avg Active Sessions node2]])</f>
        <v>0.08</v>
      </c>
      <c r="X4" s="7">
        <v>0.03</v>
      </c>
      <c r="Y4" s="7">
        <v>0.05</v>
      </c>
      <c r="Z4" s="4">
        <f>Таблица2[[#This Row],[LAP Avg Active Sessions node1]]/Таблица2[[#This Row],[LAP Avg Active Sessions (sum)]]</f>
        <v>0.375</v>
      </c>
      <c r="AA4" s="4">
        <f>Таблица2[[#This Row],[LAP Avg Active Sessions node2]]/Таблица2[[#This Row],[LAP Avg Active Sessions (sum)]]</f>
        <v>0.625</v>
      </c>
    </row>
    <row r="5" spans="1:27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 t="s">
        <v>20</v>
      </c>
      <c r="H5" s="7">
        <f>SUM(Таблица2[[#This Row],[CIF DBTime node1 (min)]:[CIF DBTime node2 (min)]])</f>
        <v>65.92</v>
      </c>
      <c r="I5" s="7">
        <v>21.63</v>
      </c>
      <c r="J5" s="7">
        <v>44.29</v>
      </c>
      <c r="K5" s="4">
        <f>Таблица2[[#This Row],[CIF DBTime node1 (min)]]/Таблица2[[#This Row],[CIF DBTime (sum)]]</f>
        <v>0.328125</v>
      </c>
      <c r="L5" s="4">
        <f>Таблица2[[#This Row],[CIF DBTime node2 (min)]]/Таблица2[[#This Row],[CIF DBTime (sum)]]</f>
        <v>0.671875</v>
      </c>
      <c r="M5" s="7">
        <f>SUM(Таблица2[[#This Row],[CIF Avg Active Sessions node1]:[CIF Avg Active Sessions node2]])</f>
        <v>1.1000000000000001</v>
      </c>
      <c r="N5" s="7">
        <v>0.36</v>
      </c>
      <c r="O5" s="7">
        <v>0.74</v>
      </c>
      <c r="P5" s="4">
        <f>Таблица2[[#This Row],[CIF Avg Active Sessions node1]]/Таблица2[[#This Row],[CIF Avg Active Sessions (sum)]]</f>
        <v>0.32727272727272722</v>
      </c>
      <c r="Q5" s="4">
        <f>Таблица2[[#This Row],[CIF Avg Active Sessions node2]]/Таблица2[[#This Row],[CIF Avg Active Sessions (sum)]]</f>
        <v>0.67272727272727262</v>
      </c>
      <c r="R5" s="7">
        <f>SUM(Таблица2[[#This Row],[LAP DBTime node1 (min)]:[LAP DBTime node2 (min)]])</f>
        <v>5.57</v>
      </c>
      <c r="S5" s="7">
        <v>2.11</v>
      </c>
      <c r="T5" s="7">
        <v>3.46</v>
      </c>
      <c r="U5" s="4">
        <f>Таблица2[[#This Row],[LAP DBTime node1 (min)]]/Таблица2[[#This Row],[LAP DBTime (sum)]]</f>
        <v>0.37881508078994608</v>
      </c>
      <c r="V5" s="4">
        <f>Таблица2[[#This Row],[LAP DBTime node2 (min)]]/Таблица2[[#This Row],[LAP DBTime (sum)]]</f>
        <v>0.62118491921005381</v>
      </c>
      <c r="W5" s="7">
        <f>SUM(Таблица2[[#This Row],[LAP Avg Active Sessions node1]:[LAP Avg Active Sessions node2]])</f>
        <v>0.09</v>
      </c>
      <c r="X5" s="7">
        <v>0.03</v>
      </c>
      <c r="Y5" s="7">
        <v>0.06</v>
      </c>
      <c r="Z5" s="4">
        <f>Таблица2[[#This Row],[LAP Avg Active Sessions node1]]/Таблица2[[#This Row],[LAP Avg Active Sessions (sum)]]</f>
        <v>0.33333333333333331</v>
      </c>
      <c r="AA5" s="4">
        <f>Таблица2[[#This Row],[LAP Avg Active Sessions node2]]/Таблица2[[#This Row],[LAP Avg Active Sessions (sum)]]</f>
        <v>0.66666666666666663</v>
      </c>
    </row>
    <row r="6" spans="1:27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 t="s">
        <v>20</v>
      </c>
      <c r="H6" s="7">
        <f>SUM(Таблица2[[#This Row],[CIF DBTime node1 (min)]:[CIF DBTime node2 (min)]])</f>
        <v>64.78</v>
      </c>
      <c r="I6" s="7">
        <v>21.06</v>
      </c>
      <c r="J6" s="7">
        <v>43.72</v>
      </c>
      <c r="K6" s="4">
        <f>Таблица2[[#This Row],[CIF DBTime node1 (min)]]/Таблица2[[#This Row],[CIF DBTime (sum)]]</f>
        <v>0.325100339610991</v>
      </c>
      <c r="L6" s="4">
        <f>Таблица2[[#This Row],[CIF DBTime node2 (min)]]/Таблица2[[#This Row],[CIF DBTime (sum)]]</f>
        <v>0.67489966038900895</v>
      </c>
      <c r="M6" s="7">
        <f>SUM(Таблица2[[#This Row],[CIF Avg Active Sessions node1]:[CIF Avg Active Sessions node2]])</f>
        <v>1.08</v>
      </c>
      <c r="N6" s="7">
        <v>0.35</v>
      </c>
      <c r="O6" s="7">
        <v>0.73</v>
      </c>
      <c r="P6" s="4">
        <f>Таблица2[[#This Row],[CIF Avg Active Sessions node1]]/Таблица2[[#This Row],[CIF Avg Active Sessions (sum)]]</f>
        <v>0.32407407407407401</v>
      </c>
      <c r="Q6" s="4">
        <f>Таблица2[[#This Row],[CIF Avg Active Sessions node2]]/Таблица2[[#This Row],[CIF Avg Active Sessions (sum)]]</f>
        <v>0.67592592592592582</v>
      </c>
      <c r="R6" s="7">
        <f>SUM(Таблица2[[#This Row],[LAP DBTime node1 (min)]:[LAP DBTime node2 (min)]])</f>
        <v>5.0199999999999996</v>
      </c>
      <c r="S6" s="7">
        <v>1.97</v>
      </c>
      <c r="T6" s="7">
        <v>3.05</v>
      </c>
      <c r="U6" s="4">
        <f>Таблица2[[#This Row],[LAP DBTime node1 (min)]]/Таблица2[[#This Row],[LAP DBTime (sum)]]</f>
        <v>0.39243027888446219</v>
      </c>
      <c r="V6" s="4">
        <f>Таблица2[[#This Row],[LAP DBTime node2 (min)]]/Таблица2[[#This Row],[LAP DBTime (sum)]]</f>
        <v>0.60756972111553786</v>
      </c>
      <c r="W6" s="7">
        <f>SUM(Таблица2[[#This Row],[LAP Avg Active Sessions node1]:[LAP Avg Active Sessions node2]])</f>
        <v>0.08</v>
      </c>
      <c r="X6" s="7">
        <v>0.03</v>
      </c>
      <c r="Y6" s="7">
        <v>0.05</v>
      </c>
      <c r="Z6" s="4">
        <f>Таблица2[[#This Row],[LAP Avg Active Sessions node1]]/Таблица2[[#This Row],[LAP Avg Active Sessions (sum)]]</f>
        <v>0.375</v>
      </c>
      <c r="AA6" s="4">
        <f>Таблица2[[#This Row],[LAP Avg Active Sessions node2]]/Таблица2[[#This Row],[LAP Avg Active Sessions (sum)]]</f>
        <v>0.625</v>
      </c>
    </row>
    <row r="7" spans="1:27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 t="s">
        <v>20</v>
      </c>
      <c r="H7" s="7">
        <f>SUM(Таблица2[[#This Row],[CIF DBTime node1 (min)]:[CIF DBTime node2 (min)]])</f>
        <v>60.510000000000005</v>
      </c>
      <c r="I7" s="7">
        <v>20.170000000000002</v>
      </c>
      <c r="J7" s="7">
        <v>40.340000000000003</v>
      </c>
      <c r="K7" s="4">
        <f>Таблица2[[#This Row],[CIF DBTime node1 (min)]]/Таблица2[[#This Row],[CIF DBTime (sum)]]</f>
        <v>0.33333333333333331</v>
      </c>
      <c r="L7" s="4">
        <f>Таблица2[[#This Row],[CIF DBTime node2 (min)]]/Таблица2[[#This Row],[CIF DBTime (sum)]]</f>
        <v>0.66666666666666663</v>
      </c>
      <c r="M7" s="7">
        <f>SUM(Таблица2[[#This Row],[CIF Avg Active Sessions node1]:[CIF Avg Active Sessions node2]])</f>
        <v>1.01</v>
      </c>
      <c r="N7" s="7">
        <v>0.34</v>
      </c>
      <c r="O7" s="7">
        <v>0.67</v>
      </c>
      <c r="P7" s="4">
        <f>Таблица2[[#This Row],[CIF Avg Active Sessions node1]]/Таблица2[[#This Row],[CIF Avg Active Sessions (sum)]]</f>
        <v>0.33663366336633666</v>
      </c>
      <c r="Q7" s="4">
        <f>Таблица2[[#This Row],[CIF Avg Active Sessions node2]]/Таблица2[[#This Row],[CIF Avg Active Sessions (sum)]]</f>
        <v>0.6633663366336634</v>
      </c>
      <c r="R7" s="7">
        <f>SUM(Таблица2[[#This Row],[LAP DBTime node1 (min)]:[LAP DBTime node2 (min)]])</f>
        <v>5.1099999999999994</v>
      </c>
      <c r="S7" s="7">
        <v>2.1</v>
      </c>
      <c r="T7" s="7">
        <v>3.01</v>
      </c>
      <c r="U7" s="4">
        <f>Таблица2[[#This Row],[LAP DBTime node1 (min)]]/Таблица2[[#This Row],[LAP DBTime (sum)]]</f>
        <v>0.41095890410958913</v>
      </c>
      <c r="V7" s="4">
        <f>Таблица2[[#This Row],[LAP DBTime node2 (min)]]/Таблица2[[#This Row],[LAP DBTime (sum)]]</f>
        <v>0.58904109589041098</v>
      </c>
      <c r="W7" s="7">
        <f>SUM(Таблица2[[#This Row],[LAP Avg Active Sessions node1]:[LAP Avg Active Sessions node2]])</f>
        <v>0.08</v>
      </c>
      <c r="X7" s="7">
        <v>0.03</v>
      </c>
      <c r="Y7" s="7">
        <v>0.05</v>
      </c>
      <c r="Z7" s="4">
        <f>Таблица2[[#This Row],[LAP Avg Active Sessions node1]]/Таблица2[[#This Row],[LAP Avg Active Sessions (sum)]]</f>
        <v>0.375</v>
      </c>
      <c r="AA7" s="4">
        <f>Таблица2[[#This Row],[LAP Avg Active Sessions node2]]/Таблица2[[#This Row],[LAP Avg Active Sessions (sum)]]</f>
        <v>0.625</v>
      </c>
    </row>
    <row r="8" spans="1:27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59</v>
      </c>
      <c r="F8" s="7">
        <v>5079</v>
      </c>
      <c r="G8" s="7" t="s">
        <v>20</v>
      </c>
      <c r="H8" s="7">
        <f>SUM(Таблица2[[#This Row],[CIF DBTime node1 (min)]:[CIF DBTime node2 (min)]])</f>
        <v>63.160000000000004</v>
      </c>
      <c r="I8" s="7">
        <v>25.89</v>
      </c>
      <c r="J8" s="7">
        <v>37.270000000000003</v>
      </c>
      <c r="K8" s="4">
        <f>Таблица2[[#This Row],[CIF DBTime node1 (min)]]/Таблица2[[#This Row],[CIF DBTime (sum)]]</f>
        <v>0.40991133628879034</v>
      </c>
      <c r="L8" s="4">
        <f>Таблица2[[#This Row],[CIF DBTime node2 (min)]]/Таблица2[[#This Row],[CIF DBTime (sum)]]</f>
        <v>0.5900886637112096</v>
      </c>
      <c r="M8" s="7">
        <f>SUM(Таблица2[[#This Row],[CIF Avg Active Sessions node1]:[CIF Avg Active Sessions node2]])</f>
        <v>1.07</v>
      </c>
      <c r="N8" s="7">
        <v>0.44</v>
      </c>
      <c r="O8" s="7">
        <v>0.63</v>
      </c>
      <c r="P8" s="4">
        <f>Таблица2[[#This Row],[CIF Avg Active Sessions node1]]/Таблица2[[#This Row],[CIF Avg Active Sessions (sum)]]</f>
        <v>0.41121495327102803</v>
      </c>
      <c r="Q8" s="4">
        <f>Таблица2[[#This Row],[CIF Avg Active Sessions node2]]/Таблица2[[#This Row],[CIF Avg Active Sessions (sum)]]</f>
        <v>0.58878504672897192</v>
      </c>
      <c r="R8" s="7">
        <f>SUM(Таблица2[[#This Row],[LAP DBTime node1 (min)]:[LAP DBTime node2 (min)]])</f>
        <v>5.12</v>
      </c>
      <c r="S8" s="7">
        <v>2.9</v>
      </c>
      <c r="T8" s="7">
        <v>2.2200000000000002</v>
      </c>
      <c r="U8" s="4">
        <f>Таблица2[[#This Row],[LAP DBTime node1 (min)]]/Таблица2[[#This Row],[LAP DBTime (sum)]]</f>
        <v>0.56640625</v>
      </c>
      <c r="V8" s="4">
        <f>Таблица2[[#This Row],[LAP DBTime node2 (min)]]/Таблица2[[#This Row],[LAP DBTime (sum)]]</f>
        <v>0.43359375000000006</v>
      </c>
      <c r="W8" s="7">
        <f>SUM(Таблица2[[#This Row],[LAP Avg Active Sessions node1]:[LAP Avg Active Sessions node2]])</f>
        <v>0.09</v>
      </c>
      <c r="X8" s="7">
        <v>0.05</v>
      </c>
      <c r="Y8" s="7">
        <v>0.04</v>
      </c>
      <c r="Z8" s="4">
        <f>Таблица2[[#This Row],[LAP Avg Active Sessions node1]]/Таблица2[[#This Row],[LAP Avg Active Sessions (sum)]]</f>
        <v>0.55555555555555558</v>
      </c>
      <c r="AA8" s="4">
        <f>Таблица2[[#This Row],[LAP Avg Active Sessions node2]]/Таблица2[[#This Row],[LAP Avg Active Sessions (sum)]]</f>
        <v>0.44444444444444448</v>
      </c>
    </row>
    <row r="9" spans="1:27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59</v>
      </c>
      <c r="F9" s="7">
        <v>5085</v>
      </c>
      <c r="G9" s="7" t="s">
        <v>20</v>
      </c>
      <c r="H9" s="7">
        <f>SUM(Таблица2[[#This Row],[CIF DBTime node1 (min)]:[CIF DBTime node2 (min)]])</f>
        <v>67.87</v>
      </c>
      <c r="I9" s="7">
        <v>42.38</v>
      </c>
      <c r="J9" s="7">
        <v>25.49</v>
      </c>
      <c r="K9" s="4">
        <f>Таблица2[[#This Row],[CIF DBTime node1 (min)]]/Таблица2[[#This Row],[CIF DBTime (sum)]]</f>
        <v>0.62442905554736994</v>
      </c>
      <c r="L9" s="4">
        <f>Таблица2[[#This Row],[CIF DBTime node2 (min)]]/Таблица2[[#This Row],[CIF DBTime (sum)]]</f>
        <v>0.37557094445263001</v>
      </c>
      <c r="M9" s="7">
        <f>SUM(Таблица2[[#This Row],[CIF Avg Active Sessions node1]:[CIF Avg Active Sessions node2]])</f>
        <v>1.1399999999999999</v>
      </c>
      <c r="N9" s="7">
        <v>0.71</v>
      </c>
      <c r="O9" s="7">
        <v>0.43</v>
      </c>
      <c r="P9" s="4">
        <f>Таблица2[[#This Row],[CIF Avg Active Sessions node1]]/Таблица2[[#This Row],[CIF Avg Active Sessions (sum)]]</f>
        <v>0.6228070175438597</v>
      </c>
      <c r="Q9" s="4">
        <f>Таблица2[[#This Row],[CIF Avg Active Sessions node2]]/Таблица2[[#This Row],[CIF Avg Active Sessions (sum)]]</f>
        <v>0.37719298245614036</v>
      </c>
      <c r="R9" s="7">
        <f>SUM(Таблица2[[#This Row],[LAP DBTime node1 (min)]:[LAP DBTime node2 (min)]])</f>
        <v>5.27</v>
      </c>
      <c r="S9" s="7">
        <v>2.99</v>
      </c>
      <c r="T9" s="7">
        <v>2.2799999999999998</v>
      </c>
      <c r="U9" s="4">
        <f>Таблица2[[#This Row],[LAP DBTime node1 (min)]]/Таблица2[[#This Row],[LAP DBTime (sum)]]</f>
        <v>0.56736242884250487</v>
      </c>
      <c r="V9" s="4">
        <f>Таблица2[[#This Row],[LAP DBTime node2 (min)]]/Таблица2[[#This Row],[LAP DBTime (sum)]]</f>
        <v>0.43263757115749524</v>
      </c>
      <c r="W9" s="7">
        <f>SUM(Таблица2[[#This Row],[LAP Avg Active Sessions node1]:[LAP Avg Active Sessions node2]])</f>
        <v>0.09</v>
      </c>
      <c r="X9" s="7">
        <v>0.05</v>
      </c>
      <c r="Y9" s="7">
        <v>0.04</v>
      </c>
      <c r="Z9" s="4">
        <f>Таблица2[[#This Row],[LAP Avg Active Sessions node1]]/Таблица2[[#This Row],[LAP Avg Active Sessions (sum)]]</f>
        <v>0.55555555555555558</v>
      </c>
      <c r="AA9" s="4">
        <f>Таблица2[[#This Row],[LAP Avg Active Sessions node2]]/Таблица2[[#This Row],[LAP Avg Active Sessions (sum)]]</f>
        <v>0.44444444444444448</v>
      </c>
    </row>
    <row r="10" spans="1:27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 t="s">
        <v>20</v>
      </c>
      <c r="H10" s="7">
        <f>SUM(Таблица2[[#This Row],[CIF DBTime node1 (min)]:[CIF DBTime node2 (min)]])</f>
        <v>64.52000000000001</v>
      </c>
      <c r="I10" s="7">
        <v>43.81</v>
      </c>
      <c r="J10" s="7">
        <v>20.71</v>
      </c>
      <c r="K10" s="4">
        <f>Таблица2[[#This Row],[CIF DBTime node1 (min)]]/Таблица2[[#This Row],[CIF DBTime (sum)]]</f>
        <v>0.67901425914445124</v>
      </c>
      <c r="L10" s="4">
        <f>Таблица2[[#This Row],[CIF DBTime node2 (min)]]/Таблица2[[#This Row],[CIF DBTime (sum)]]</f>
        <v>0.32098574085554865</v>
      </c>
      <c r="M10" s="7">
        <f>SUM(Таблица2[[#This Row],[CIF Avg Active Sessions node1]:[CIF Avg Active Sessions node2]])</f>
        <v>1.08</v>
      </c>
      <c r="N10" s="7">
        <v>0.73</v>
      </c>
      <c r="O10" s="7">
        <v>0.35</v>
      </c>
      <c r="P10" s="4">
        <f>Таблица2[[#This Row],[CIF Avg Active Sessions node1]]/Таблица2[[#This Row],[CIF Avg Active Sessions (sum)]]</f>
        <v>0.67592592592592582</v>
      </c>
      <c r="Q10" s="4">
        <f>Таблица2[[#This Row],[CIF Avg Active Sessions node2]]/Таблица2[[#This Row],[CIF Avg Active Sessions (sum)]]</f>
        <v>0.32407407407407401</v>
      </c>
      <c r="R10" s="7">
        <f>SUM(Таблица2[[#This Row],[LAP DBTime node1 (min)]:[LAP DBTime node2 (min)]])</f>
        <v>62.66</v>
      </c>
      <c r="S10" s="7">
        <v>60.33</v>
      </c>
      <c r="T10" s="7">
        <v>2.33</v>
      </c>
      <c r="U10" s="4">
        <f>Таблица2[[#This Row],[LAP DBTime node1 (min)]]/Таблица2[[#This Row],[LAP DBTime (sum)]]</f>
        <v>0.96281519310564956</v>
      </c>
      <c r="V10" s="4">
        <f>Таблица2[[#This Row],[LAP DBTime node2 (min)]]/Таблица2[[#This Row],[LAP DBTime (sum)]]</f>
        <v>3.7184806894350463E-2</v>
      </c>
      <c r="W10" s="7">
        <f>SUM(Таблица2[[#This Row],[LAP Avg Active Sessions node1]:[LAP Avg Active Sessions node2]])</f>
        <v>1.05</v>
      </c>
      <c r="X10" s="7">
        <v>1.01</v>
      </c>
      <c r="Y10" s="7">
        <v>0.04</v>
      </c>
      <c r="Z10" s="4">
        <f>Таблица2[[#This Row],[LAP Avg Active Sessions node1]]/Таблица2[[#This Row],[LAP Avg Active Sessions (sum)]]</f>
        <v>0.96190476190476182</v>
      </c>
      <c r="AA10" s="4">
        <f>Таблица2[[#This Row],[LAP Avg Active Sessions node2]]/Таблица2[[#This Row],[LAP Avg Active Sessions (sum)]]</f>
        <v>3.8095238095238092E-2</v>
      </c>
    </row>
    <row r="11" spans="1:27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60</v>
      </c>
      <c r="F11" s="7">
        <v>5092</v>
      </c>
      <c r="G11" s="7" t="s">
        <v>20</v>
      </c>
      <c r="H11" s="7">
        <f>SUM(Таблица2[[#This Row],[CIF DBTime node1 (min)]:[CIF DBTime node2 (min)]])</f>
        <v>65.97</v>
      </c>
      <c r="I11" s="7">
        <v>24.52</v>
      </c>
      <c r="J11" s="7">
        <v>41.45</v>
      </c>
      <c r="K11" s="4">
        <f>Таблица2[[#This Row],[CIF DBTime node1 (min)]]/Таблица2[[#This Row],[CIF DBTime (sum)]]</f>
        <v>0.37168409883280279</v>
      </c>
      <c r="L11" s="4">
        <f>Таблица2[[#This Row],[CIF DBTime node2 (min)]]/Таблица2[[#This Row],[CIF DBTime (sum)]]</f>
        <v>0.62831590116719727</v>
      </c>
      <c r="M11" s="7">
        <f>SUM(Таблица2[[#This Row],[CIF Avg Active Sessions node1]:[CIF Avg Active Sessions node2]])</f>
        <v>1.0999999999999999</v>
      </c>
      <c r="N11" s="7">
        <v>0.41</v>
      </c>
      <c r="O11" s="7">
        <v>0.69</v>
      </c>
      <c r="P11" s="4">
        <f>Таблица2[[#This Row],[CIF Avg Active Sessions node1]]/Таблица2[[#This Row],[CIF Avg Active Sessions (sum)]]</f>
        <v>0.37272727272727274</v>
      </c>
      <c r="Q11" s="4">
        <f>Таблица2[[#This Row],[CIF Avg Active Sessions node2]]/Таблица2[[#This Row],[CIF Avg Active Sessions (sum)]]</f>
        <v>0.62727272727272732</v>
      </c>
      <c r="R11" s="7">
        <f>SUM(Таблица2[[#This Row],[LAP DBTime node1 (min)]:[LAP DBTime node2 (min)]])</f>
        <v>5.31</v>
      </c>
      <c r="S11" s="7">
        <v>3.01</v>
      </c>
      <c r="T11" s="7">
        <v>2.2999999999999998</v>
      </c>
      <c r="U11" s="4">
        <f>Таблица2[[#This Row],[LAP DBTime node1 (min)]]/Таблица2[[#This Row],[LAP DBTime (sum)]]</f>
        <v>0.56685499058380417</v>
      </c>
      <c r="V11" s="4">
        <f>Таблица2[[#This Row],[LAP DBTime node2 (min)]]/Таблица2[[#This Row],[LAP DBTime (sum)]]</f>
        <v>0.43314500941619588</v>
      </c>
      <c r="W11" s="7">
        <f>SUM(Таблица2[[#This Row],[LAP Avg Active Sessions node1]:[LAP Avg Active Sessions node2]])</f>
        <v>0.09</v>
      </c>
      <c r="X11" s="7">
        <v>0.05</v>
      </c>
      <c r="Y11" s="7">
        <v>0.04</v>
      </c>
      <c r="Z11" s="4">
        <f>Таблица2[[#This Row],[LAP Avg Active Sessions node1]]/Таблица2[[#This Row],[LAP Avg Active Sessions (sum)]]</f>
        <v>0.55555555555555558</v>
      </c>
      <c r="AA11" s="4">
        <f>Таблица2[[#This Row],[LAP Avg Active Sessions node2]]/Таблица2[[#This Row],[LAP Avg Active Sessions (sum)]]</f>
        <v>0.44444444444444448</v>
      </c>
    </row>
    <row r="12" spans="1:27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60</v>
      </c>
      <c r="F12" s="7">
        <v>5094</v>
      </c>
      <c r="G12" s="7" t="s">
        <v>20</v>
      </c>
      <c r="H12" s="7">
        <f>SUM(Таблица2[[#This Row],[CIF DBTime node1 (min)]:[CIF DBTime node2 (min)]])</f>
        <v>68.84</v>
      </c>
      <c r="I12" s="7">
        <v>28.44</v>
      </c>
      <c r="J12" s="7">
        <v>40.4</v>
      </c>
      <c r="K12" s="4">
        <f>Таблица2[[#This Row],[CIF DBTime node1 (min)]]/Таблица2[[#This Row],[CIF DBTime (sum)]]</f>
        <v>0.41313190005810574</v>
      </c>
      <c r="L12" s="4">
        <f>Таблица2[[#This Row],[CIF DBTime node2 (min)]]/Таблица2[[#This Row],[CIF DBTime (sum)]]</f>
        <v>0.58686809994189415</v>
      </c>
      <c r="M12" s="7">
        <f>SUM(Таблица2[[#This Row],[CIF Avg Active Sessions node1]:[CIF Avg Active Sessions node2]])</f>
        <v>1.1400000000000001</v>
      </c>
      <c r="N12" s="7">
        <v>0.47</v>
      </c>
      <c r="O12" s="7">
        <v>0.67</v>
      </c>
      <c r="P12" s="4">
        <f>Таблица2[[#This Row],[CIF Avg Active Sessions node1]]/Таблица2[[#This Row],[CIF Avg Active Sessions (sum)]]</f>
        <v>0.41228070175438591</v>
      </c>
      <c r="Q12" s="4">
        <f>Таблица2[[#This Row],[CIF Avg Active Sessions node2]]/Таблица2[[#This Row],[CIF Avg Active Sessions (sum)]]</f>
        <v>0.58771929824561397</v>
      </c>
      <c r="R12" s="7">
        <f>SUM(Таблица2[[#This Row],[LAP DBTime node1 (min)]:[LAP DBTime node2 (min)]])</f>
        <v>40.11</v>
      </c>
      <c r="S12" s="7">
        <v>37.79</v>
      </c>
      <c r="T12" s="7">
        <v>2.3199999999999998</v>
      </c>
      <c r="U12" s="4">
        <f>Таблица2[[#This Row],[LAP DBTime node1 (min)]]/Таблица2[[#This Row],[LAP DBTime (sum)]]</f>
        <v>0.94215906257791071</v>
      </c>
      <c r="V12" s="4">
        <f>Таблица2[[#This Row],[LAP DBTime node2 (min)]]/Таблица2[[#This Row],[LAP DBTime (sum)]]</f>
        <v>5.7840937422089254E-2</v>
      </c>
      <c r="W12" s="7">
        <f>SUM(Таблица2[[#This Row],[LAP Avg Active Sessions node1]:[LAP Avg Active Sessions node2]])</f>
        <v>0.67</v>
      </c>
      <c r="X12" s="7">
        <v>0.63</v>
      </c>
      <c r="Y12" s="7">
        <v>0.04</v>
      </c>
      <c r="Z12" s="4">
        <f>Таблица2[[#This Row],[LAP Avg Active Sessions node1]]/Таблица2[[#This Row],[LAP Avg Active Sessions (sum)]]</f>
        <v>0.94029850746268651</v>
      </c>
      <c r="AA12" s="4">
        <f>Таблица2[[#This Row],[LAP Avg Active Sessions node2]]/Таблица2[[#This Row],[LAP Avg Active Sessions (sum)]]</f>
        <v>5.9701492537313432E-2</v>
      </c>
    </row>
    <row r="13" spans="1:27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60</v>
      </c>
      <c r="F13" s="7">
        <v>5095</v>
      </c>
      <c r="G13" s="7" t="s">
        <v>20</v>
      </c>
      <c r="H13" s="7">
        <f>SUM(Таблица2[[#This Row],[CIF DBTime node1 (min)]:[CIF DBTime node2 (min)]])</f>
        <v>71.3</v>
      </c>
      <c r="I13" s="7">
        <v>27.56</v>
      </c>
      <c r="J13" s="7">
        <v>43.74</v>
      </c>
      <c r="K13" s="4">
        <f>Таблица2[[#This Row],[CIF DBTime node1 (min)]]/Таблица2[[#This Row],[CIF DBTime (sum)]]</f>
        <v>0.38653576437587656</v>
      </c>
      <c r="L13" s="4">
        <f>Таблица2[[#This Row],[CIF DBTime node2 (min)]]/Таблица2[[#This Row],[CIF DBTime (sum)]]</f>
        <v>0.61346423562412344</v>
      </c>
      <c r="M13" s="7">
        <f>SUM(Таблица2[[#This Row],[CIF Avg Active Sessions node1]:[CIF Avg Active Sessions node2]])</f>
        <v>1.19</v>
      </c>
      <c r="N13" s="7">
        <v>0.46</v>
      </c>
      <c r="O13" s="7">
        <v>0.73</v>
      </c>
      <c r="P13" s="4">
        <f>Таблица2[[#This Row],[CIF Avg Active Sessions node1]]/Таблица2[[#This Row],[CIF Avg Active Sessions (sum)]]</f>
        <v>0.38655462184873951</v>
      </c>
      <c r="Q13" s="4">
        <f>Таблица2[[#This Row],[CIF Avg Active Sessions node2]]/Таблица2[[#This Row],[CIF Avg Active Sessions (sum)]]</f>
        <v>0.61344537815126055</v>
      </c>
      <c r="R13" s="7">
        <f>SUM(Таблица2[[#This Row],[LAP DBTime node1 (min)]:[LAP DBTime node2 (min)]])</f>
        <v>5.34</v>
      </c>
      <c r="S13" s="7">
        <v>3</v>
      </c>
      <c r="T13" s="7">
        <v>2.34</v>
      </c>
      <c r="U13" s="4">
        <f>Таблица2[[#This Row],[LAP DBTime node1 (min)]]/Таблица2[[#This Row],[LAP DBTime (sum)]]</f>
        <v>0.5617977528089888</v>
      </c>
      <c r="V13" s="4">
        <f>Таблица2[[#This Row],[LAP DBTime node2 (min)]]/Таблица2[[#This Row],[LAP DBTime (sum)]]</f>
        <v>0.4382022471910112</v>
      </c>
      <c r="W13" s="7">
        <f>SUM(Таблица2[[#This Row],[LAP Avg Active Sessions node1]:[LAP Avg Active Sessions node2]])</f>
        <v>0.09</v>
      </c>
      <c r="X13" s="7">
        <v>0.05</v>
      </c>
      <c r="Y13" s="7">
        <v>0.04</v>
      </c>
      <c r="Z13" s="4">
        <f>Таблица2[[#This Row],[LAP Avg Active Sessions node1]]/Таблица2[[#This Row],[LAP Avg Active Sessions (sum)]]</f>
        <v>0.55555555555555558</v>
      </c>
      <c r="AA13" s="4">
        <f>Таблица2[[#This Row],[LAP Avg Active Sessions node2]]/Таблица2[[#This Row],[LAP Avg Active Sessions (sum)]]</f>
        <v>0.44444444444444448</v>
      </c>
    </row>
    <row r="14" spans="1:27" x14ac:dyDescent="0.25">
      <c r="A14" s="7" t="s">
        <v>46</v>
      </c>
      <c r="B14" s="7" t="s">
        <v>44</v>
      </c>
      <c r="C14" s="7" t="s">
        <v>47</v>
      </c>
      <c r="D14" s="7" t="s">
        <v>48</v>
      </c>
      <c r="E14" s="7">
        <v>60</v>
      </c>
      <c r="F14" s="7">
        <v>5096</v>
      </c>
      <c r="G14" s="7" t="s">
        <v>49</v>
      </c>
      <c r="H14" s="7">
        <f>SUM(Таблица2[[#This Row],[CIF DBTime node1 (min)]:[CIF DBTime node2 (min)]])</f>
        <v>249.01</v>
      </c>
      <c r="I14" s="7">
        <v>143.16999999999999</v>
      </c>
      <c r="J14" s="7">
        <v>105.84</v>
      </c>
      <c r="K14" s="4">
        <f>Таблица2[[#This Row],[CIF DBTime node1 (min)]]/Таблица2[[#This Row],[CIF DBTime (sum)]]</f>
        <v>0.57495682904301026</v>
      </c>
      <c r="L14" s="4">
        <f>Таблица2[[#This Row],[CIF DBTime node2 (min)]]/Таблица2[[#This Row],[CIF DBTime (sum)]]</f>
        <v>0.42504317095698974</v>
      </c>
      <c r="M14" s="7">
        <f>SUM(Таблица2[[#This Row],[CIF Avg Active Sessions node1]:[CIF Avg Active Sessions node2]])</f>
        <v>4.16</v>
      </c>
      <c r="N14" s="7">
        <v>2.39</v>
      </c>
      <c r="O14" s="7">
        <v>1.77</v>
      </c>
      <c r="P14" s="4">
        <f>Таблица2[[#This Row],[CIF Avg Active Sessions node1]]/Таблица2[[#This Row],[CIF Avg Active Sessions (sum)]]</f>
        <v>0.57451923076923073</v>
      </c>
      <c r="Q14" s="4">
        <f>Таблица2[[#This Row],[CIF Avg Active Sessions node2]]/Таблица2[[#This Row],[CIF Avg Active Sessions (sum)]]</f>
        <v>0.42548076923076922</v>
      </c>
      <c r="R14" s="7">
        <f>SUM(Таблица2[[#This Row],[LAP DBTime node1 (min)]:[LAP DBTime node2 (min)]])</f>
        <v>41.53</v>
      </c>
      <c r="S14" s="7">
        <v>40.49</v>
      </c>
      <c r="T14" s="7">
        <v>1.04</v>
      </c>
      <c r="U14" s="4">
        <f>Таблица2[[#This Row],[LAP DBTime node1 (min)]]/Таблица2[[#This Row],[LAP DBTime (sum)]]</f>
        <v>0.97495786178666022</v>
      </c>
      <c r="V14" s="4">
        <f>Таблица2[[#This Row],[LAP DBTime node2 (min)]]/Таблица2[[#This Row],[LAP DBTime (sum)]]</f>
        <v>2.5042138213339754E-2</v>
      </c>
      <c r="W14" s="7">
        <f>SUM(Таблица2[[#This Row],[LAP Avg Active Sessions node1]:[LAP Avg Active Sessions node2]])</f>
        <v>0.70000000000000007</v>
      </c>
      <c r="X14" s="7">
        <v>0.68</v>
      </c>
      <c r="Y14" s="7">
        <v>0.02</v>
      </c>
      <c r="Z14" s="4">
        <f>Таблица2[[#This Row],[LAP Avg Active Sessions node1]]/Таблица2[[#This Row],[LAP Avg Active Sessions (sum)]]</f>
        <v>0.97142857142857142</v>
      </c>
      <c r="AA14" s="4">
        <f>Таблица2[[#This Row],[LAP Avg Active Sessions node2]]/Таблица2[[#This Row],[LAP Avg Active Sessions (sum)]]</f>
        <v>2.8571428571428571E-2</v>
      </c>
    </row>
    <row r="15" spans="1:27" x14ac:dyDescent="0.25">
      <c r="A15" s="7" t="s">
        <v>46</v>
      </c>
      <c r="B15" s="7" t="s">
        <v>50</v>
      </c>
      <c r="C15" s="7" t="s">
        <v>51</v>
      </c>
      <c r="D15" s="7" t="s">
        <v>52</v>
      </c>
      <c r="E15" s="7">
        <v>60</v>
      </c>
      <c r="F15" s="7">
        <v>5100</v>
      </c>
      <c r="G15" s="7" t="s">
        <v>49</v>
      </c>
      <c r="H15" s="7">
        <f>SUM(Таблица2[[#This Row],[CIF DBTime node1 (min)]:[CIF DBTime node2 (min)]])</f>
        <v>261.21000000000004</v>
      </c>
      <c r="I15" s="7">
        <v>162.9</v>
      </c>
      <c r="J15" s="7">
        <v>98.31</v>
      </c>
      <c r="K15" s="4">
        <f>Таблица2[[#This Row],[CIF DBTime node1 (min)]]/Таблица2[[#This Row],[CIF DBTime (sum)]]</f>
        <v>0.62363615481796253</v>
      </c>
      <c r="L15" s="4">
        <f>Таблица2[[#This Row],[CIF DBTime node2 (min)]]/Таблица2[[#This Row],[CIF DBTime (sum)]]</f>
        <v>0.37636384518203742</v>
      </c>
      <c r="M15" s="7">
        <f>SUM(Таблица2[[#This Row],[CIF Avg Active Sessions node1]:[CIF Avg Active Sessions node2]])</f>
        <v>4.33</v>
      </c>
      <c r="N15" s="7">
        <v>2.7</v>
      </c>
      <c r="O15" s="7">
        <v>1.63</v>
      </c>
      <c r="P15" s="4">
        <f>Таблица2[[#This Row],[CIF Avg Active Sessions node1]]/Таблица2[[#This Row],[CIF Avg Active Sessions (sum)]]</f>
        <v>0.62355658198614317</v>
      </c>
      <c r="Q15" s="4">
        <f>Таблица2[[#This Row],[CIF Avg Active Sessions node2]]/Таблица2[[#This Row],[CIF Avg Active Sessions (sum)]]</f>
        <v>0.37644341801385678</v>
      </c>
      <c r="R15" s="7">
        <f>SUM(Таблица2[[#This Row],[LAP DBTime node1 (min)]:[LAP DBTime node2 (min)]])</f>
        <v>4.2699999999999996</v>
      </c>
      <c r="S15" s="7">
        <v>2.84</v>
      </c>
      <c r="T15" s="7">
        <v>1.43</v>
      </c>
      <c r="U15" s="4">
        <f>Таблица2[[#This Row],[LAP DBTime node1 (min)]]/Таблица2[[#This Row],[LAP DBTime (sum)]]</f>
        <v>0.6651053864168619</v>
      </c>
      <c r="V15" s="4">
        <f>Таблица2[[#This Row],[LAP DBTime node2 (min)]]/Таблица2[[#This Row],[LAP DBTime (sum)]]</f>
        <v>0.33489461358313821</v>
      </c>
      <c r="W15" s="7">
        <f>SUM(Таблица2[[#This Row],[LAP Avg Active Sessions node1]:[LAP Avg Active Sessions node2]])</f>
        <v>7.0000000000000007E-2</v>
      </c>
      <c r="X15" s="7">
        <v>0.05</v>
      </c>
      <c r="Y15" s="7">
        <v>0.02</v>
      </c>
      <c r="Z15" s="4">
        <f>Таблица2[[#This Row],[LAP Avg Active Sessions node1]]/Таблица2[[#This Row],[LAP Avg Active Sessions (sum)]]</f>
        <v>0.7142857142857143</v>
      </c>
      <c r="AA15" s="4">
        <f>Таблица2[[#This Row],[LAP Avg Active Sessions node2]]/Таблица2[[#This Row],[LAP Avg Active Sessions (sum)]]</f>
        <v>0.2857142857142857</v>
      </c>
    </row>
    <row r="16" spans="1:27" x14ac:dyDescent="0.25">
      <c r="A16" s="7" t="s">
        <v>16</v>
      </c>
      <c r="B16" s="7" t="s">
        <v>53</v>
      </c>
      <c r="C16" s="7" t="s">
        <v>54</v>
      </c>
      <c r="D16" s="7" t="s">
        <v>55</v>
      </c>
      <c r="E16" s="7">
        <v>60</v>
      </c>
      <c r="F16" s="7">
        <v>5102</v>
      </c>
      <c r="G16" s="7" t="s">
        <v>20</v>
      </c>
      <c r="H16" s="7">
        <f>SUM(Таблица2[[#This Row],[CIF DBTime node1 (min)]:[CIF DBTime node2 (min)]])</f>
        <v>64.09</v>
      </c>
      <c r="I16" s="7">
        <v>23.11</v>
      </c>
      <c r="J16" s="7">
        <v>40.98</v>
      </c>
      <c r="K16" s="4">
        <f>Таблица2[[#This Row],[CIF DBTime node1 (min)]]/Таблица2[[#This Row],[CIF DBTime (sum)]]</f>
        <v>0.36058667498829766</v>
      </c>
      <c r="L16" s="4">
        <f>Таблица2[[#This Row],[CIF DBTime node2 (min)]]/Таблица2[[#This Row],[CIF DBTime (sum)]]</f>
        <v>0.63941332501170223</v>
      </c>
      <c r="M16" s="7">
        <f>SUM(Таблица2[[#This Row],[CIF Avg Active Sessions node1]:[CIF Avg Active Sessions node2]])</f>
        <v>1.06</v>
      </c>
      <c r="N16" s="7">
        <v>0.38</v>
      </c>
      <c r="O16" s="7">
        <v>0.68</v>
      </c>
      <c r="P16" s="4">
        <f>Таблица2[[#This Row],[CIF Avg Active Sessions node1]]/Таблица2[[#This Row],[CIF Avg Active Sessions (sum)]]</f>
        <v>0.35849056603773582</v>
      </c>
      <c r="Q16" s="4">
        <f>Таблица2[[#This Row],[CIF Avg Active Sessions node2]]/Таблица2[[#This Row],[CIF Avg Active Sessions (sum)]]</f>
        <v>0.64150943396226412</v>
      </c>
      <c r="R16" s="7">
        <f>SUM(Таблица2[[#This Row],[LAP DBTime node1 (min)]:[LAP DBTime node2 (min)]])</f>
        <v>5.3599999999999994</v>
      </c>
      <c r="S16" s="7">
        <v>3.01</v>
      </c>
      <c r="T16" s="7">
        <v>2.35</v>
      </c>
      <c r="U16" s="4">
        <f>Таблица2[[#This Row],[LAP DBTime node1 (min)]]/Таблица2[[#This Row],[LAP DBTime (sum)]]</f>
        <v>0.56156716417910446</v>
      </c>
      <c r="V16" s="4">
        <f>Таблица2[[#This Row],[LAP DBTime node2 (min)]]/Таблица2[[#This Row],[LAP DBTime (sum)]]</f>
        <v>0.43843283582089559</v>
      </c>
      <c r="W16" s="7">
        <f>SUM(Таблица2[[#This Row],[LAP Avg Active Sessions node1]:[LAP Avg Active Sessions node2]])</f>
        <v>0.09</v>
      </c>
      <c r="X16" s="7">
        <v>0.05</v>
      </c>
      <c r="Y16" s="7">
        <v>0.04</v>
      </c>
      <c r="Z16" s="4">
        <f>Таблица2[[#This Row],[LAP Avg Active Sessions node1]]/Таблица2[[#This Row],[LAP Avg Active Sessions (sum)]]</f>
        <v>0.55555555555555558</v>
      </c>
      <c r="AA16" s="4">
        <f>Таблица2[[#This Row],[LAP Avg Active Sessions node2]]/Таблица2[[#This Row],[LAP Avg Active Sessions (sum)]]</f>
        <v>0.44444444444444448</v>
      </c>
    </row>
    <row r="17" spans="1:27" x14ac:dyDescent="0.25">
      <c r="A17" s="7" t="s">
        <v>16</v>
      </c>
      <c r="B17" s="7" t="s">
        <v>56</v>
      </c>
      <c r="C17" s="7" t="s">
        <v>57</v>
      </c>
      <c r="D17" s="7" t="s">
        <v>58</v>
      </c>
      <c r="E17" s="7">
        <v>60</v>
      </c>
      <c r="F17" s="7">
        <v>5104</v>
      </c>
      <c r="G17" s="7" t="s">
        <v>20</v>
      </c>
      <c r="H17" s="7">
        <f>SUM(Таблица2[[#This Row],[CIF DBTime node1 (min)]:[CIF DBTime node2 (min)]])</f>
        <v>58.25</v>
      </c>
      <c r="I17" s="7">
        <v>15.55</v>
      </c>
      <c r="J17" s="7">
        <v>42.7</v>
      </c>
      <c r="K17" s="4">
        <f>Таблица2[[#This Row],[CIF DBTime node1 (min)]]/Таблица2[[#This Row],[CIF DBTime (sum)]]</f>
        <v>0.26695278969957081</v>
      </c>
      <c r="L17" s="4">
        <f>Таблица2[[#This Row],[CIF DBTime node2 (min)]]/Таблица2[[#This Row],[CIF DBTime (sum)]]</f>
        <v>0.73304721030042919</v>
      </c>
      <c r="M17" s="7">
        <f>SUM(Таблица2[[#This Row],[CIF Avg Active Sessions node1]:[CIF Avg Active Sessions node2]])</f>
        <v>0.97</v>
      </c>
      <c r="N17" s="7">
        <v>0.26</v>
      </c>
      <c r="O17" s="7">
        <v>0.71</v>
      </c>
      <c r="P17" s="4">
        <f>Таблица2[[#This Row],[CIF Avg Active Sessions node1]]/Таблица2[[#This Row],[CIF Avg Active Sessions (sum)]]</f>
        <v>0.26804123711340205</v>
      </c>
      <c r="Q17" s="4">
        <f>Таблица2[[#This Row],[CIF Avg Active Sessions node2]]/Таблица2[[#This Row],[CIF Avg Active Sessions (sum)]]</f>
        <v>0.73195876288659789</v>
      </c>
      <c r="R17" s="7">
        <f>SUM(Таблица2[[#This Row],[LAP DBTime node1 (min)]:[LAP DBTime node2 (min)]])</f>
        <v>5.74</v>
      </c>
      <c r="S17" s="7">
        <v>3.26</v>
      </c>
      <c r="T17" s="7">
        <v>2.48</v>
      </c>
      <c r="U17" s="4">
        <f>Таблица2[[#This Row],[LAP DBTime node1 (min)]]/Таблица2[[#This Row],[LAP DBTime (sum)]]</f>
        <v>0.56794425087108014</v>
      </c>
      <c r="V17" s="4">
        <f>Таблица2[[#This Row],[LAP DBTime node2 (min)]]/Таблица2[[#This Row],[LAP DBTime (sum)]]</f>
        <v>0.43205574912891986</v>
      </c>
      <c r="W17" s="7">
        <f>SUM(Таблица2[[#This Row],[LAP Avg Active Sessions node1]:[LAP Avg Active Sessions node2]])</f>
        <v>0.09</v>
      </c>
      <c r="X17" s="7">
        <v>0.05</v>
      </c>
      <c r="Y17" s="7">
        <v>0.04</v>
      </c>
      <c r="Z17" s="4">
        <f>Таблица2[[#This Row],[LAP Avg Active Sessions node1]]/Таблица2[[#This Row],[LAP Avg Active Sessions (sum)]]</f>
        <v>0.55555555555555558</v>
      </c>
      <c r="AA17" s="4">
        <f>Таблица2[[#This Row],[LAP Avg Active Sessions node2]]/Таблица2[[#This Row],[LAP Avg Active Sessions (sum)]]</f>
        <v>0.44444444444444448</v>
      </c>
    </row>
    <row r="18" spans="1:27" x14ac:dyDescent="0.25">
      <c r="A18" s="7" t="s">
        <v>16</v>
      </c>
      <c r="B18" s="7" t="s">
        <v>56</v>
      </c>
      <c r="C18" s="7" t="s">
        <v>59</v>
      </c>
      <c r="D18" s="7" t="s">
        <v>60</v>
      </c>
      <c r="E18" s="7">
        <v>60</v>
      </c>
      <c r="F18" s="7">
        <v>5105</v>
      </c>
      <c r="G18" s="7" t="s">
        <v>20</v>
      </c>
      <c r="H18" s="7">
        <f>SUM(Таблица2[[#This Row],[CIF DBTime node1 (min)]:[CIF DBTime node2 (min)]])</f>
        <v>70.14</v>
      </c>
      <c r="I18" s="7">
        <v>26.41</v>
      </c>
      <c r="J18" s="7">
        <v>43.73</v>
      </c>
      <c r="K18" s="4">
        <f>Таблица2[[#This Row],[CIF DBTime node1 (min)]]/Таблица2[[#This Row],[CIF DBTime (sum)]]</f>
        <v>0.3765326489877388</v>
      </c>
      <c r="L18" s="4">
        <f>Таблица2[[#This Row],[CIF DBTime node2 (min)]]/Таблица2[[#This Row],[CIF DBTime (sum)]]</f>
        <v>0.62346735101226114</v>
      </c>
      <c r="M18" s="7">
        <f>SUM(Таблица2[[#This Row],[CIF Avg Active Sessions node1]:[CIF Avg Active Sessions node2]])</f>
        <v>1.17</v>
      </c>
      <c r="N18" s="7">
        <v>0.44</v>
      </c>
      <c r="O18" s="7">
        <v>0.73</v>
      </c>
      <c r="P18" s="4">
        <f>Таблица2[[#This Row],[CIF Avg Active Sessions node1]]/Таблица2[[#This Row],[CIF Avg Active Sessions (sum)]]</f>
        <v>0.37606837606837612</v>
      </c>
      <c r="Q18" s="4">
        <f>Таблица2[[#This Row],[CIF Avg Active Sessions node2]]/Таблица2[[#This Row],[CIF Avg Active Sessions (sum)]]</f>
        <v>0.62393162393162394</v>
      </c>
      <c r="R18" s="7">
        <f>SUM(Таблица2[[#This Row],[LAP DBTime node1 (min)]:[LAP DBTime node2 (min)]])</f>
        <v>5.95</v>
      </c>
      <c r="S18" s="7">
        <v>3.39</v>
      </c>
      <c r="T18" s="7">
        <v>2.56</v>
      </c>
      <c r="U18" s="4">
        <f>Таблица2[[#This Row],[LAP DBTime node1 (min)]]/Таблица2[[#This Row],[LAP DBTime (sum)]]</f>
        <v>0.56974789915966384</v>
      </c>
      <c r="V18" s="4">
        <f>Таблица2[[#This Row],[LAP DBTime node2 (min)]]/Таблица2[[#This Row],[LAP DBTime (sum)]]</f>
        <v>0.4302521008403361</v>
      </c>
      <c r="W18" s="7">
        <f>SUM(Таблица2[[#This Row],[LAP Avg Active Sessions node1]:[LAP Avg Active Sessions node2]])</f>
        <v>0.1</v>
      </c>
      <c r="X18" s="7">
        <v>0.06</v>
      </c>
      <c r="Y18" s="7">
        <v>0.04</v>
      </c>
      <c r="Z18" s="4">
        <f>Таблица2[[#This Row],[LAP Avg Active Sessions node1]]/Таблица2[[#This Row],[LAP Avg Active Sessions (sum)]]</f>
        <v>0.6</v>
      </c>
      <c r="AA18" s="4">
        <f>Таблица2[[#This Row],[LAP Avg Active Sessions node2]]/Таблица2[[#This Row],[LAP Avg Active Sessions (sum)]]</f>
        <v>0.39999999999999997</v>
      </c>
    </row>
    <row r="19" spans="1:27" x14ac:dyDescent="0.25">
      <c r="A19" s="7" t="s">
        <v>46</v>
      </c>
      <c r="B19" s="7" t="s">
        <v>61</v>
      </c>
      <c r="C19" s="7" t="s">
        <v>62</v>
      </c>
      <c r="D19" s="7" t="s">
        <v>63</v>
      </c>
      <c r="E19" s="7">
        <v>60</v>
      </c>
      <c r="F19" s="7">
        <v>5110</v>
      </c>
      <c r="G19" s="7" t="s">
        <v>49</v>
      </c>
      <c r="H19" s="7">
        <f>SUM(Таблица2[[#This Row],[CIF DBTime node1 (min)]:[CIF DBTime node2 (min)]])</f>
        <v>258.25</v>
      </c>
      <c r="I19" s="7">
        <v>253.99</v>
      </c>
      <c r="J19" s="7">
        <v>4.26</v>
      </c>
      <c r="K19" s="4">
        <f>Таблица2[[#This Row],[CIF DBTime node1 (min)]]/Таблица2[[#This Row],[CIF DBTime (sum)]]</f>
        <v>0.98350435624394972</v>
      </c>
      <c r="L19" s="4">
        <f>Таблица2[[#This Row],[CIF DBTime node2 (min)]]/Таблица2[[#This Row],[CIF DBTime (sum)]]</f>
        <v>1.6495643756050338E-2</v>
      </c>
      <c r="M19" s="7">
        <f>SUM(Таблица2[[#This Row],[CIF Avg Active Sessions node1]:[CIF Avg Active Sessions node2]])</f>
        <v>4.28</v>
      </c>
      <c r="N19" s="7">
        <v>4.21</v>
      </c>
      <c r="O19" s="7">
        <v>7.0000000000000007E-2</v>
      </c>
      <c r="P19" s="4">
        <f>Таблица2[[#This Row],[CIF Avg Active Sessions node1]]/Таблица2[[#This Row],[CIF Avg Active Sessions (sum)]]</f>
        <v>0.98364485981308403</v>
      </c>
      <c r="Q19" s="4">
        <f>Таблица2[[#This Row],[CIF Avg Active Sessions node2]]/Таблица2[[#This Row],[CIF Avg Active Sessions (sum)]]</f>
        <v>1.635514018691589E-2</v>
      </c>
      <c r="R19" s="7">
        <f>SUM(Таблица2[[#This Row],[LAP DBTime node1 (min)]:[LAP DBTime node2 (min)]])</f>
        <v>4.91</v>
      </c>
      <c r="S19" s="7">
        <v>2.57</v>
      </c>
      <c r="T19" s="7">
        <v>2.34</v>
      </c>
      <c r="U19" s="4">
        <f>Таблица2[[#This Row],[LAP DBTime node1 (min)]]/Таблица2[[#This Row],[LAP DBTime (sum)]]</f>
        <v>0.52342158859470467</v>
      </c>
      <c r="V19" s="4">
        <f>Таблица2[[#This Row],[LAP DBTime node2 (min)]]/Таблица2[[#This Row],[LAP DBTime (sum)]]</f>
        <v>0.47657841140529528</v>
      </c>
      <c r="W19" s="7">
        <f>SUM(Таблица2[[#This Row],[LAP Avg Active Sessions node1]:[LAP Avg Active Sessions node2]])</f>
        <v>0.08</v>
      </c>
      <c r="X19" s="7">
        <v>0.04</v>
      </c>
      <c r="Y19" s="7">
        <v>0.04</v>
      </c>
      <c r="Z19" s="4">
        <f>Таблица2[[#This Row],[LAP Avg Active Sessions node1]]/Таблица2[[#This Row],[LAP Avg Active Sessions (sum)]]</f>
        <v>0.5</v>
      </c>
      <c r="AA19" s="4">
        <f>Таблица2[[#This Row],[LAP Avg Active Sessions node2]]/Таблица2[[#This Row],[LAP Avg Active Sessions (sum)]]</f>
        <v>0.5</v>
      </c>
    </row>
    <row r="20" spans="1:27" x14ac:dyDescent="0.25">
      <c r="A20" s="7" t="s">
        <v>64</v>
      </c>
      <c r="B20" s="7" t="s">
        <v>65</v>
      </c>
      <c r="C20" s="7" t="s">
        <v>66</v>
      </c>
      <c r="D20" s="7" t="s">
        <v>67</v>
      </c>
      <c r="E20" s="7">
        <v>60</v>
      </c>
      <c r="F20" s="7">
        <v>5113</v>
      </c>
      <c r="G20" s="7" t="s">
        <v>20</v>
      </c>
      <c r="H20" s="7">
        <f>SUM(Таблица2[[#This Row],[CIF DBTime node1 (min)]:[CIF DBTime node2 (min)]])</f>
        <v>77.430000000000007</v>
      </c>
      <c r="I20" s="7">
        <v>25</v>
      </c>
      <c r="J20" s="7">
        <v>52.43</v>
      </c>
      <c r="K20" s="4">
        <f>Таблица2[[#This Row],[CIF DBTime node1 (min)]]/Таблица2[[#This Row],[CIF DBTime (sum)]]</f>
        <v>0.32287227172930388</v>
      </c>
      <c r="L20" s="4">
        <f>Таблица2[[#This Row],[CIF DBTime node2 (min)]]/Таблица2[[#This Row],[CIF DBTime (sum)]]</f>
        <v>0.67712772827069601</v>
      </c>
      <c r="M20" s="7">
        <f>SUM(Таблица2[[#This Row],[CIF Avg Active Sessions node1]:[CIF Avg Active Sessions node2]])</f>
        <v>1.29</v>
      </c>
      <c r="N20" s="7">
        <v>0.42</v>
      </c>
      <c r="O20" s="7">
        <v>0.87</v>
      </c>
      <c r="P20" s="4">
        <f>Таблица2[[#This Row],[CIF Avg Active Sessions node1]]/Таблица2[[#This Row],[CIF Avg Active Sessions (sum)]]</f>
        <v>0.32558139534883718</v>
      </c>
      <c r="Q20" s="4">
        <f>Таблица2[[#This Row],[CIF Avg Active Sessions node2]]/Таблица2[[#This Row],[CIF Avg Active Sessions (sum)]]</f>
        <v>0.67441860465116277</v>
      </c>
      <c r="R20" s="7">
        <f>SUM(Таблица2[[#This Row],[LAP DBTime node1 (min)]:[LAP DBTime node2 (min)]])</f>
        <v>59.39</v>
      </c>
      <c r="S20" s="7">
        <v>57.02</v>
      </c>
      <c r="T20" s="7">
        <v>2.37</v>
      </c>
      <c r="U20" s="4">
        <f>Таблица2[[#This Row],[LAP DBTime node1 (min)]]/Таблица2[[#This Row],[LAP DBTime (sum)]]</f>
        <v>0.96009429196834484</v>
      </c>
      <c r="V20" s="4">
        <f>Таблица2[[#This Row],[LAP DBTime node2 (min)]]/Таблица2[[#This Row],[LAP DBTime (sum)]]</f>
        <v>3.9905708031655163E-2</v>
      </c>
      <c r="W20" s="7">
        <f>SUM(Таблица2[[#This Row],[LAP Avg Active Sessions node1]:[LAP Avg Active Sessions node2]])</f>
        <v>0.99</v>
      </c>
      <c r="X20" s="7">
        <v>0.95</v>
      </c>
      <c r="Y20" s="7">
        <v>0.04</v>
      </c>
      <c r="Z20" s="4">
        <f>Таблица2[[#This Row],[LAP Avg Active Sessions node1]]/Таблица2[[#This Row],[LAP Avg Active Sessions (sum)]]</f>
        <v>0.95959595959595956</v>
      </c>
      <c r="AA20" s="4">
        <f>Таблица2[[#This Row],[LAP Avg Active Sessions node2]]/Таблица2[[#This Row],[LAP Avg Active Sessions (sum)]]</f>
        <v>4.0404040404040407E-2</v>
      </c>
    </row>
    <row r="21" spans="1:27" x14ac:dyDescent="0.25">
      <c r="A21" s="7" t="s">
        <v>46</v>
      </c>
      <c r="B21" s="7" t="s">
        <v>65</v>
      </c>
      <c r="C21" s="7" t="s">
        <v>68</v>
      </c>
      <c r="D21" s="7" t="s">
        <v>69</v>
      </c>
      <c r="E21" s="7">
        <v>60</v>
      </c>
      <c r="F21" s="7">
        <v>5114</v>
      </c>
      <c r="G21" s="7" t="s">
        <v>49</v>
      </c>
      <c r="H21" s="7">
        <f>SUM(Таблица2[[#This Row],[CIF DBTime node1 (min)]:[CIF DBTime node2 (min)]])</f>
        <v>259.54000000000002</v>
      </c>
      <c r="I21" s="7">
        <v>2.38</v>
      </c>
      <c r="J21" s="7">
        <v>257.16000000000003</v>
      </c>
      <c r="K21" s="4">
        <f>Таблица2[[#This Row],[CIF DBTime node1 (min)]]/Таблица2[[#This Row],[CIF DBTime (sum)]]</f>
        <v>9.1700701240656542E-3</v>
      </c>
      <c r="L21" s="4">
        <f>Таблица2[[#This Row],[CIF DBTime node2 (min)]]/Таблица2[[#This Row],[CIF DBTime (sum)]]</f>
        <v>0.99082992987593432</v>
      </c>
      <c r="M21" s="7">
        <f>SUM(Таблица2[[#This Row],[CIF Avg Active Sessions node1]:[CIF Avg Active Sessions node2]])</f>
        <v>4.3</v>
      </c>
      <c r="N21" s="7">
        <v>0.04</v>
      </c>
      <c r="O21" s="7">
        <v>4.26</v>
      </c>
      <c r="P21" s="4">
        <f>Таблица2[[#This Row],[CIF Avg Active Sessions node1]]/Таблица2[[#This Row],[CIF Avg Active Sessions (sum)]]</f>
        <v>9.3023255813953487E-3</v>
      </c>
      <c r="Q21" s="4">
        <f>Таблица2[[#This Row],[CIF Avg Active Sessions node2]]/Таблица2[[#This Row],[CIF Avg Active Sessions (sum)]]</f>
        <v>0.99069767441860468</v>
      </c>
      <c r="R21" s="7">
        <f>SUM(Таблица2[[#This Row],[LAP DBTime node1 (min)]:[LAP DBTime node2 (min)]])</f>
        <v>5.0199999999999996</v>
      </c>
      <c r="S21" s="7">
        <v>2.75</v>
      </c>
      <c r="T21" s="7">
        <v>2.27</v>
      </c>
      <c r="U21" s="4">
        <f>Таблица2[[#This Row],[LAP DBTime node1 (min)]]/Таблица2[[#This Row],[LAP DBTime (sum)]]</f>
        <v>0.54780876494023911</v>
      </c>
      <c r="V21" s="4">
        <f>Таблица2[[#This Row],[LAP DBTime node2 (min)]]/Таблица2[[#This Row],[LAP DBTime (sum)]]</f>
        <v>0.452191235059761</v>
      </c>
      <c r="W21" s="7">
        <f>SUM(Таблица2[[#This Row],[LAP Avg Active Sessions node1]:[LAP Avg Active Sessions node2]])</f>
        <v>0.09</v>
      </c>
      <c r="X21" s="7">
        <v>0.05</v>
      </c>
      <c r="Y21" s="7">
        <v>0.04</v>
      </c>
      <c r="Z21" s="4">
        <f>Таблица2[[#This Row],[LAP Avg Active Sessions node1]]/Таблица2[[#This Row],[LAP Avg Active Sessions (sum)]]</f>
        <v>0.55555555555555558</v>
      </c>
      <c r="AA21" s="4">
        <f>Таблица2[[#This Row],[LAP Avg Active Sessions node2]]/Таблица2[[#This Row],[LAP Avg Active Sessions (sum)]]</f>
        <v>0.44444444444444448</v>
      </c>
    </row>
    <row r="22" spans="1:27" x14ac:dyDescent="0.25">
      <c r="A22" s="7" t="s">
        <v>64</v>
      </c>
      <c r="B22" s="7" t="s">
        <v>70</v>
      </c>
      <c r="C22" s="7" t="s">
        <v>71</v>
      </c>
      <c r="D22" s="7" t="s">
        <v>72</v>
      </c>
      <c r="E22" s="7">
        <v>60</v>
      </c>
      <c r="F22" s="7">
        <v>5116</v>
      </c>
      <c r="G22" s="7" t="s">
        <v>20</v>
      </c>
      <c r="H22" s="7">
        <f>SUM(Таблица2[[#This Row],[CIF DBTime node1 (min)]:[CIF DBTime node2 (min)]])</f>
        <v>77.210000000000008</v>
      </c>
      <c r="I22" s="7">
        <v>42.59</v>
      </c>
      <c r="J22" s="7">
        <v>34.619999999999997</v>
      </c>
      <c r="K22" s="4">
        <f>Таблица2[[#This Row],[CIF DBTime node1 (min)]]/Таблица2[[#This Row],[CIF DBTime (sum)]]</f>
        <v>0.55161248542934849</v>
      </c>
      <c r="L22" s="4">
        <f>Таблица2[[#This Row],[CIF DBTime node2 (min)]]/Таблица2[[#This Row],[CIF DBTime (sum)]]</f>
        <v>0.4483875145706514</v>
      </c>
      <c r="M22" s="7">
        <f>SUM(Таблица2[[#This Row],[CIF Avg Active Sessions node1]:[CIF Avg Active Sessions node2]])</f>
        <v>1.2799999999999998</v>
      </c>
      <c r="N22" s="7">
        <v>0.71</v>
      </c>
      <c r="O22" s="7">
        <v>0.56999999999999995</v>
      </c>
      <c r="P22" s="4">
        <f>Таблица2[[#This Row],[CIF Avg Active Sessions node1]]/Таблица2[[#This Row],[CIF Avg Active Sessions (sum)]]</f>
        <v>0.55468750000000011</v>
      </c>
      <c r="Q22" s="4">
        <f>Таблица2[[#This Row],[CIF Avg Active Sessions node2]]/Таблица2[[#This Row],[CIF Avg Active Sessions (sum)]]</f>
        <v>0.44531250000000006</v>
      </c>
      <c r="R22" s="7">
        <f>SUM(Таблица2[[#This Row],[LAP DBTime node1 (min)]:[LAP DBTime node2 (min)]])</f>
        <v>5.43</v>
      </c>
      <c r="S22" s="7">
        <v>3</v>
      </c>
      <c r="T22" s="7">
        <v>2.4300000000000002</v>
      </c>
      <c r="U22" s="4">
        <f>Таблица2[[#This Row],[LAP DBTime node1 (min)]]/Таблица2[[#This Row],[LAP DBTime (sum)]]</f>
        <v>0.5524861878453039</v>
      </c>
      <c r="V22" s="4">
        <f>Таблица2[[#This Row],[LAP DBTime node2 (min)]]/Таблица2[[#This Row],[LAP DBTime (sum)]]</f>
        <v>0.44751381215469621</v>
      </c>
      <c r="W22" s="7">
        <f>SUM(Таблица2[[#This Row],[LAP Avg Active Sessions node1]:[LAP Avg Active Sessions node2]])</f>
        <v>0.09</v>
      </c>
      <c r="X22" s="7">
        <v>0.05</v>
      </c>
      <c r="Y22" s="7">
        <v>0.04</v>
      </c>
      <c r="Z22" s="4">
        <f>Таблица2[[#This Row],[LAP Avg Active Sessions node1]]/Таблица2[[#This Row],[LAP Avg Active Sessions (sum)]]</f>
        <v>0.55555555555555558</v>
      </c>
      <c r="AA22" s="4">
        <f>Таблица2[[#This Row],[LAP Avg Active Sessions node2]]/Таблица2[[#This Row],[LAP Avg Active Sessions (sum)]]</f>
        <v>0.44444444444444448</v>
      </c>
    </row>
    <row r="23" spans="1:27" x14ac:dyDescent="0.25">
      <c r="A23" s="7" t="s">
        <v>64</v>
      </c>
      <c r="B23" s="7" t="s">
        <v>73</v>
      </c>
      <c r="C23" s="7" t="s">
        <v>74</v>
      </c>
      <c r="D23" s="7" t="s">
        <v>32</v>
      </c>
      <c r="E23" s="7">
        <v>60</v>
      </c>
      <c r="F23" s="7">
        <v>5118</v>
      </c>
      <c r="G23" s="7" t="s">
        <v>20</v>
      </c>
      <c r="H23" s="7">
        <f>SUM(Таблица2[[#This Row],[CIF DBTime node1 (min)]:[CIF DBTime node2 (min)]])</f>
        <v>62.49</v>
      </c>
      <c r="I23" s="7">
        <v>59.02</v>
      </c>
      <c r="J23" s="7">
        <v>3.47</v>
      </c>
      <c r="K23" s="4">
        <f>Таблица2[[#This Row],[CIF DBTime node1 (min)]]/Таблица2[[#This Row],[CIF DBTime (sum)]]</f>
        <v>0.94447111537846062</v>
      </c>
      <c r="L23" s="4">
        <f>Таблица2[[#This Row],[CIF DBTime node2 (min)]]/Таблица2[[#This Row],[CIF DBTime (sum)]]</f>
        <v>5.5528884621539445E-2</v>
      </c>
      <c r="M23" s="7">
        <f>SUM(Таблица2[[#This Row],[CIF Avg Active Sessions node1]:[CIF Avg Active Sessions node2]])</f>
        <v>1.04</v>
      </c>
      <c r="N23" s="7">
        <v>0.98</v>
      </c>
      <c r="O23" s="7">
        <v>0.06</v>
      </c>
      <c r="P23" s="4">
        <f>Таблица2[[#This Row],[CIF Avg Active Sessions node1]]/Таблица2[[#This Row],[CIF Avg Active Sessions (sum)]]</f>
        <v>0.94230769230769229</v>
      </c>
      <c r="Q23" s="4">
        <f>Таблица2[[#This Row],[CIF Avg Active Sessions node2]]/Таблица2[[#This Row],[CIF Avg Active Sessions (sum)]]</f>
        <v>5.7692307692307689E-2</v>
      </c>
      <c r="R23" s="7">
        <f>SUM(Таблица2[[#This Row],[LAP DBTime node1 (min)]:[LAP DBTime node2 (min)]])</f>
        <v>5.59</v>
      </c>
      <c r="S23" s="7">
        <v>3.07</v>
      </c>
      <c r="T23" s="7">
        <v>2.52</v>
      </c>
      <c r="U23" s="4">
        <f>Таблица2[[#This Row],[LAP DBTime node1 (min)]]/Таблица2[[#This Row],[LAP DBTime (sum)]]</f>
        <v>0.54919499105545611</v>
      </c>
      <c r="V23" s="4">
        <f>Таблица2[[#This Row],[LAP DBTime node2 (min)]]/Таблица2[[#This Row],[LAP DBTime (sum)]]</f>
        <v>0.45080500894454384</v>
      </c>
      <c r="W23" s="7">
        <f>SUM(Таблица2[[#This Row],[LAP Avg Active Sessions node1]:[LAP Avg Active Sessions node2]])</f>
        <v>0.09</v>
      </c>
      <c r="X23" s="7">
        <v>0.05</v>
      </c>
      <c r="Y23" s="7">
        <v>0.04</v>
      </c>
      <c r="Z23" s="4">
        <f>Таблица2[[#This Row],[LAP Avg Active Sessions node1]]/Таблица2[[#This Row],[LAP Avg Active Sessions (sum)]]</f>
        <v>0.55555555555555558</v>
      </c>
      <c r="AA23" s="4">
        <f>Таблица2[[#This Row],[LAP Avg Active Sessions node2]]/Таблица2[[#This Row],[LAP Avg Active Sessions (sum)]]</f>
        <v>0.44444444444444448</v>
      </c>
    </row>
  </sheetData>
  <conditionalFormatting sqref="K1:L1048576 P1:Q1048576 U1:V1048576 Z1:AA1048576">
    <cfRule type="cellIs" dxfId="0" priority="1" operator="greaterThanOrEqual">
      <formula>0.7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selection activeCell="E25" sqref="E25"/>
    </sheetView>
  </sheetViews>
  <sheetFormatPr defaultRowHeight="15" x14ac:dyDescent="0.25"/>
  <cols>
    <col min="1" max="1" width="10.140625" style="7" customWidth="1"/>
    <col min="2" max="2" width="10.140625" style="7" bestFit="1" customWidth="1"/>
    <col min="3" max="3" width="11.7109375" style="7" customWidth="1"/>
    <col min="4" max="4" width="14.28515625" style="7" customWidth="1"/>
    <col min="5" max="5" width="10.5703125" style="7" customWidth="1"/>
    <col min="6" max="6" width="6.28515625" style="7" customWidth="1"/>
    <col min="7" max="25" width="12.5703125" style="7" customWidth="1"/>
  </cols>
  <sheetData>
    <row r="1" spans="1:25" ht="60" customHeight="1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3" t="s">
        <v>98</v>
      </c>
      <c r="H1" s="3" t="s">
        <v>99</v>
      </c>
      <c r="I1" s="27" t="s">
        <v>100</v>
      </c>
      <c r="J1" s="3" t="s">
        <v>101</v>
      </c>
      <c r="K1" s="3" t="s">
        <v>102</v>
      </c>
      <c r="L1" s="3" t="s">
        <v>103</v>
      </c>
      <c r="M1" s="3" t="s">
        <v>104</v>
      </c>
      <c r="N1" s="3" t="s">
        <v>105</v>
      </c>
      <c r="O1" s="3" t="s">
        <v>106</v>
      </c>
      <c r="P1" s="3" t="s">
        <v>107</v>
      </c>
      <c r="Q1" s="3" t="s">
        <v>108</v>
      </c>
      <c r="R1" s="3" t="s">
        <v>109</v>
      </c>
      <c r="S1" s="3" t="s">
        <v>110</v>
      </c>
      <c r="T1" s="3" t="s">
        <v>111</v>
      </c>
      <c r="U1" s="3" t="s">
        <v>112</v>
      </c>
      <c r="V1" s="3" t="s">
        <v>113</v>
      </c>
      <c r="W1" s="3" t="s">
        <v>114</v>
      </c>
      <c r="X1" s="3" t="s">
        <v>115</v>
      </c>
      <c r="Y1" s="2" t="s">
        <v>116</v>
      </c>
    </row>
    <row r="2" spans="1:25" x14ac:dyDescent="0.25">
      <c r="A2" s="7" t="s">
        <v>16</v>
      </c>
      <c r="B2" s="7" t="s">
        <v>17</v>
      </c>
      <c r="C2" s="7" t="s">
        <v>18</v>
      </c>
      <c r="D2" s="7">
        <v>5053</v>
      </c>
      <c r="E2" s="7">
        <v>5032</v>
      </c>
      <c r="F2" s="7" t="s">
        <v>20</v>
      </c>
      <c r="G2" s="7">
        <v>9</v>
      </c>
      <c r="H2" s="7">
        <v>28</v>
      </c>
      <c r="I2" s="7">
        <v>34</v>
      </c>
      <c r="J2" s="7">
        <v>4</v>
      </c>
      <c r="K2" s="7">
        <v>6</v>
      </c>
      <c r="L2" s="7">
        <v>0</v>
      </c>
      <c r="M2" s="7">
        <v>0</v>
      </c>
      <c r="N2" s="7">
        <v>35</v>
      </c>
      <c r="O2" s="7">
        <v>30</v>
      </c>
      <c r="P2" s="7">
        <v>0</v>
      </c>
      <c r="Q2" s="7">
        <v>4</v>
      </c>
      <c r="R2" s="7">
        <v>124</v>
      </c>
      <c r="S2" s="7">
        <v>3</v>
      </c>
      <c r="T2" s="7">
        <v>102</v>
      </c>
      <c r="U2" s="7">
        <v>0</v>
      </c>
      <c r="V2" s="7">
        <v>126</v>
      </c>
      <c r="W2" s="7">
        <v>192</v>
      </c>
      <c r="X2" s="7">
        <v>188</v>
      </c>
      <c r="Y2" s="6">
        <f t="shared" ref="Y2:Y23" si="0">SUM(G2:X2)</f>
        <v>885</v>
      </c>
    </row>
    <row r="3" spans="1:25" x14ac:dyDescent="0.25">
      <c r="A3" s="7" t="s">
        <v>16</v>
      </c>
      <c r="B3" s="7" t="s">
        <v>21</v>
      </c>
      <c r="C3" s="7" t="s">
        <v>22</v>
      </c>
      <c r="D3" s="7">
        <v>5056</v>
      </c>
      <c r="E3" s="7">
        <v>5032</v>
      </c>
      <c r="F3" s="7" t="s">
        <v>20</v>
      </c>
      <c r="G3" s="7">
        <v>14</v>
      </c>
      <c r="H3" s="7">
        <v>37</v>
      </c>
      <c r="I3" s="7">
        <v>43</v>
      </c>
      <c r="J3" s="7">
        <v>5</v>
      </c>
      <c r="K3" s="7">
        <v>17</v>
      </c>
      <c r="L3" s="7">
        <v>0</v>
      </c>
      <c r="M3" s="7">
        <v>16</v>
      </c>
      <c r="N3" s="7">
        <v>67</v>
      </c>
      <c r="O3" s="7">
        <v>44</v>
      </c>
      <c r="P3" s="7">
        <v>11</v>
      </c>
      <c r="Q3" s="7">
        <v>50</v>
      </c>
      <c r="R3" s="7">
        <v>211</v>
      </c>
      <c r="S3" s="7">
        <v>0</v>
      </c>
      <c r="T3" s="7">
        <v>111</v>
      </c>
      <c r="U3" s="7">
        <v>0</v>
      </c>
      <c r="V3" s="7">
        <v>144</v>
      </c>
      <c r="W3" s="7">
        <v>208</v>
      </c>
      <c r="X3" s="7">
        <v>209</v>
      </c>
      <c r="Y3" s="6">
        <f t="shared" si="0"/>
        <v>1187</v>
      </c>
    </row>
    <row r="4" spans="1:25" x14ac:dyDescent="0.25">
      <c r="A4" s="7" t="s">
        <v>16</v>
      </c>
      <c r="B4" s="7" t="s">
        <v>21</v>
      </c>
      <c r="C4" s="7" t="s">
        <v>24</v>
      </c>
      <c r="D4" s="7">
        <v>5058</v>
      </c>
      <c r="E4" s="7">
        <v>5032</v>
      </c>
      <c r="F4" s="7" t="s">
        <v>20</v>
      </c>
      <c r="G4" s="7">
        <v>9</v>
      </c>
      <c r="H4" s="7">
        <v>34</v>
      </c>
      <c r="I4" s="7">
        <v>34</v>
      </c>
      <c r="J4" s="7">
        <v>2</v>
      </c>
      <c r="K4" s="7">
        <v>16</v>
      </c>
      <c r="L4" s="7">
        <v>7</v>
      </c>
      <c r="M4" s="7">
        <v>45</v>
      </c>
      <c r="N4" s="7">
        <v>50</v>
      </c>
      <c r="O4" s="7">
        <v>33</v>
      </c>
      <c r="P4" s="7">
        <v>28</v>
      </c>
      <c r="Q4" s="7">
        <v>160</v>
      </c>
      <c r="R4" s="7">
        <v>158</v>
      </c>
      <c r="S4" s="7">
        <v>0</v>
      </c>
      <c r="T4" s="7">
        <v>136</v>
      </c>
      <c r="U4" s="7">
        <v>0</v>
      </c>
      <c r="V4" s="7">
        <v>178</v>
      </c>
      <c r="W4" s="7">
        <v>151</v>
      </c>
      <c r="X4" s="7">
        <v>151</v>
      </c>
      <c r="Y4" s="6">
        <f t="shared" si="0"/>
        <v>1192</v>
      </c>
    </row>
    <row r="5" spans="1:25" x14ac:dyDescent="0.25">
      <c r="A5" s="7" t="s">
        <v>16</v>
      </c>
      <c r="B5" s="7" t="s">
        <v>26</v>
      </c>
      <c r="C5" s="7" t="s">
        <v>27</v>
      </c>
      <c r="D5" s="7">
        <v>5068</v>
      </c>
      <c r="E5" s="7">
        <v>5058</v>
      </c>
      <c r="F5" s="7" t="s">
        <v>20</v>
      </c>
      <c r="G5" s="7">
        <v>11</v>
      </c>
      <c r="H5" s="7">
        <v>33</v>
      </c>
      <c r="I5" s="7">
        <v>35</v>
      </c>
      <c r="J5" s="7">
        <v>2</v>
      </c>
      <c r="K5" s="7">
        <v>11</v>
      </c>
      <c r="L5" s="7">
        <v>5</v>
      </c>
      <c r="M5" s="7">
        <v>23</v>
      </c>
      <c r="N5" s="7">
        <v>54</v>
      </c>
      <c r="O5" s="7">
        <v>36</v>
      </c>
      <c r="P5" s="7">
        <v>15</v>
      </c>
      <c r="Q5" s="7">
        <v>101</v>
      </c>
      <c r="R5" s="7">
        <v>151</v>
      </c>
      <c r="S5" s="7">
        <v>0</v>
      </c>
      <c r="T5" s="7">
        <v>134</v>
      </c>
      <c r="U5" s="7">
        <v>0</v>
      </c>
      <c r="V5" s="7">
        <v>174</v>
      </c>
      <c r="W5" s="7">
        <v>212</v>
      </c>
      <c r="X5" s="7">
        <v>208</v>
      </c>
      <c r="Y5" s="6">
        <f t="shared" si="0"/>
        <v>1205</v>
      </c>
    </row>
    <row r="6" spans="1:25" x14ac:dyDescent="0.25">
      <c r="A6" s="7" t="s">
        <v>16</v>
      </c>
      <c r="B6" s="7" t="s">
        <v>26</v>
      </c>
      <c r="C6" s="7" t="s">
        <v>29</v>
      </c>
      <c r="D6" s="7">
        <v>5071</v>
      </c>
      <c r="E6" s="7">
        <v>5058</v>
      </c>
      <c r="F6" s="7" t="s">
        <v>20</v>
      </c>
      <c r="G6" s="7">
        <v>9</v>
      </c>
      <c r="H6" s="7">
        <v>30</v>
      </c>
      <c r="I6" s="7">
        <v>26</v>
      </c>
      <c r="J6" s="7">
        <v>5</v>
      </c>
      <c r="K6" s="7">
        <v>7</v>
      </c>
      <c r="L6" s="7">
        <v>3</v>
      </c>
      <c r="M6" s="7">
        <v>14</v>
      </c>
      <c r="N6" s="7">
        <v>61</v>
      </c>
      <c r="O6" s="7">
        <v>38</v>
      </c>
      <c r="P6" s="7">
        <v>10</v>
      </c>
      <c r="Q6" s="7">
        <v>56</v>
      </c>
      <c r="R6" s="7">
        <v>170</v>
      </c>
      <c r="S6" s="7">
        <v>0</v>
      </c>
      <c r="T6" s="7">
        <v>105</v>
      </c>
      <c r="U6" s="7">
        <v>0</v>
      </c>
      <c r="V6" s="7">
        <v>138</v>
      </c>
      <c r="W6" s="7">
        <v>183</v>
      </c>
      <c r="X6" s="7">
        <v>181</v>
      </c>
      <c r="Y6" s="6">
        <f t="shared" si="0"/>
        <v>1036</v>
      </c>
    </row>
    <row r="7" spans="1:25" x14ac:dyDescent="0.25">
      <c r="A7" s="7" t="s">
        <v>16</v>
      </c>
      <c r="B7" s="7" t="s">
        <v>30</v>
      </c>
      <c r="C7" s="7" t="s">
        <v>31</v>
      </c>
      <c r="D7" s="7">
        <v>5075</v>
      </c>
      <c r="E7" s="7">
        <v>5058</v>
      </c>
      <c r="F7" s="7" t="s">
        <v>20</v>
      </c>
      <c r="G7" s="7">
        <v>0</v>
      </c>
      <c r="H7" s="7">
        <v>0</v>
      </c>
      <c r="I7" s="7">
        <v>0</v>
      </c>
      <c r="J7" s="7">
        <v>0</v>
      </c>
      <c r="K7" s="7">
        <v>13</v>
      </c>
      <c r="L7" s="7">
        <v>10</v>
      </c>
      <c r="M7" s="7">
        <v>54</v>
      </c>
      <c r="N7" s="7">
        <v>42</v>
      </c>
      <c r="O7" s="7">
        <v>34</v>
      </c>
      <c r="P7" s="7">
        <v>34</v>
      </c>
      <c r="Q7" s="7">
        <v>180</v>
      </c>
      <c r="R7" s="7">
        <v>169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6">
        <f t="shared" si="0"/>
        <v>536</v>
      </c>
    </row>
    <row r="8" spans="1:25" x14ac:dyDescent="0.25">
      <c r="A8" s="7" t="s">
        <v>16</v>
      </c>
      <c r="B8" s="7" t="s">
        <v>33</v>
      </c>
      <c r="C8" s="7" t="s">
        <v>34</v>
      </c>
      <c r="D8" s="7">
        <v>5079</v>
      </c>
      <c r="E8" s="7">
        <v>5058</v>
      </c>
      <c r="F8" s="7" t="s">
        <v>20</v>
      </c>
      <c r="G8" s="7">
        <v>13</v>
      </c>
      <c r="H8" s="7">
        <v>34</v>
      </c>
      <c r="I8" s="7">
        <v>34</v>
      </c>
      <c r="J8" s="7">
        <v>4</v>
      </c>
      <c r="K8" s="7">
        <v>9</v>
      </c>
      <c r="L8" s="7">
        <v>1</v>
      </c>
      <c r="M8" s="7">
        <v>2</v>
      </c>
      <c r="N8" s="7">
        <v>48</v>
      </c>
      <c r="O8" s="7">
        <v>32</v>
      </c>
      <c r="P8" s="7">
        <v>3</v>
      </c>
      <c r="Q8" s="7">
        <v>24</v>
      </c>
      <c r="R8" s="7">
        <v>172</v>
      </c>
      <c r="S8" s="7">
        <v>0</v>
      </c>
      <c r="T8" s="7">
        <v>131</v>
      </c>
      <c r="U8" s="7">
        <v>0</v>
      </c>
      <c r="V8" s="7">
        <v>170</v>
      </c>
      <c r="W8" s="7">
        <v>154</v>
      </c>
      <c r="X8" s="7">
        <v>156</v>
      </c>
      <c r="Y8" s="6">
        <f t="shared" si="0"/>
        <v>987</v>
      </c>
    </row>
    <row r="9" spans="1:25" x14ac:dyDescent="0.25">
      <c r="A9" s="7" t="s">
        <v>16</v>
      </c>
      <c r="B9" s="7" t="s">
        <v>36</v>
      </c>
      <c r="C9" s="7" t="s">
        <v>37</v>
      </c>
      <c r="D9" s="7">
        <v>5085</v>
      </c>
      <c r="E9" s="7">
        <v>5058</v>
      </c>
      <c r="F9" s="7" t="s">
        <v>20</v>
      </c>
      <c r="G9" s="7">
        <v>15</v>
      </c>
      <c r="H9" s="7">
        <v>37</v>
      </c>
      <c r="I9" s="7">
        <v>39</v>
      </c>
      <c r="J9" s="7">
        <v>5</v>
      </c>
      <c r="K9" s="7">
        <v>6</v>
      </c>
      <c r="L9" s="7">
        <v>5</v>
      </c>
      <c r="M9" s="7">
        <v>12</v>
      </c>
      <c r="N9" s="7">
        <v>51</v>
      </c>
      <c r="O9" s="7">
        <v>34</v>
      </c>
      <c r="P9" s="7">
        <v>9</v>
      </c>
      <c r="Q9" s="7">
        <v>51</v>
      </c>
      <c r="R9" s="7">
        <v>161</v>
      </c>
      <c r="S9" s="7">
        <v>0</v>
      </c>
      <c r="T9" s="7">
        <v>133</v>
      </c>
      <c r="U9" s="7">
        <v>0</v>
      </c>
      <c r="V9" s="7">
        <v>171</v>
      </c>
      <c r="W9" s="7">
        <v>161</v>
      </c>
      <c r="X9" s="7">
        <v>161</v>
      </c>
      <c r="Y9" s="6">
        <f t="shared" si="0"/>
        <v>1051</v>
      </c>
    </row>
    <row r="10" spans="1:25" x14ac:dyDescent="0.25">
      <c r="A10" s="7" t="s">
        <v>16</v>
      </c>
      <c r="B10" s="7" t="s">
        <v>36</v>
      </c>
      <c r="C10" s="7" t="s">
        <v>38</v>
      </c>
      <c r="D10" s="7">
        <v>5087</v>
      </c>
      <c r="E10" s="7">
        <v>5058</v>
      </c>
      <c r="F10" s="7" t="s">
        <v>20</v>
      </c>
      <c r="G10" s="7">
        <v>12</v>
      </c>
      <c r="H10" s="7">
        <v>35</v>
      </c>
      <c r="I10" s="7">
        <v>41</v>
      </c>
      <c r="J10" s="7">
        <v>3</v>
      </c>
      <c r="K10" s="7">
        <v>10</v>
      </c>
      <c r="L10" s="7">
        <v>7</v>
      </c>
      <c r="M10" s="7">
        <v>42</v>
      </c>
      <c r="N10" s="7">
        <v>49</v>
      </c>
      <c r="O10" s="7">
        <v>37</v>
      </c>
      <c r="P10" s="7">
        <v>29</v>
      </c>
      <c r="Q10" s="7">
        <v>153</v>
      </c>
      <c r="R10" s="7">
        <v>159</v>
      </c>
      <c r="S10" s="7">
        <v>0</v>
      </c>
      <c r="T10" s="7">
        <v>136</v>
      </c>
      <c r="U10" s="7">
        <v>0</v>
      </c>
      <c r="V10" s="7">
        <v>170</v>
      </c>
      <c r="W10" s="7">
        <v>154</v>
      </c>
      <c r="X10" s="7">
        <v>154</v>
      </c>
      <c r="Y10" s="6">
        <f t="shared" si="0"/>
        <v>1191</v>
      </c>
    </row>
    <row r="11" spans="1:25" x14ac:dyDescent="0.25">
      <c r="A11" s="7" t="s">
        <v>16</v>
      </c>
      <c r="B11" s="7" t="s">
        <v>40</v>
      </c>
      <c r="C11" s="7" t="s">
        <v>41</v>
      </c>
      <c r="D11" s="7">
        <v>5092</v>
      </c>
      <c r="E11" s="7">
        <v>5058</v>
      </c>
      <c r="F11" s="7" t="s">
        <v>20</v>
      </c>
      <c r="G11" s="7">
        <v>11</v>
      </c>
      <c r="H11" s="7">
        <v>35</v>
      </c>
      <c r="I11" s="7">
        <v>54</v>
      </c>
      <c r="J11" s="7">
        <v>2</v>
      </c>
      <c r="K11" s="7">
        <v>15</v>
      </c>
      <c r="L11" s="7">
        <v>10</v>
      </c>
      <c r="M11" s="7">
        <v>52</v>
      </c>
      <c r="N11" s="7">
        <v>38</v>
      </c>
      <c r="O11" s="7">
        <v>32</v>
      </c>
      <c r="P11" s="7">
        <v>32</v>
      </c>
      <c r="Q11" s="7">
        <v>173</v>
      </c>
      <c r="R11" s="7">
        <v>158</v>
      </c>
      <c r="S11" s="7">
        <v>1</v>
      </c>
      <c r="T11" s="7">
        <v>133</v>
      </c>
      <c r="U11" s="7">
        <v>0</v>
      </c>
      <c r="V11" s="7">
        <v>175</v>
      </c>
      <c r="W11" s="7">
        <v>127</v>
      </c>
      <c r="X11" s="7">
        <v>126</v>
      </c>
      <c r="Y11" s="6">
        <f t="shared" si="0"/>
        <v>1174</v>
      </c>
    </row>
    <row r="12" spans="1:25" x14ac:dyDescent="0.25">
      <c r="A12" s="7" t="s">
        <v>16</v>
      </c>
      <c r="B12" s="7" t="s">
        <v>40</v>
      </c>
      <c r="C12" s="7" t="s">
        <v>43</v>
      </c>
      <c r="D12" s="7">
        <v>5094</v>
      </c>
      <c r="E12" s="7">
        <v>5058</v>
      </c>
      <c r="F12" s="7" t="s">
        <v>20</v>
      </c>
      <c r="G12" s="7">
        <v>15</v>
      </c>
      <c r="H12" s="7">
        <v>33</v>
      </c>
      <c r="I12" s="7">
        <v>33</v>
      </c>
      <c r="J12" s="7">
        <v>1</v>
      </c>
      <c r="K12" s="7">
        <v>14</v>
      </c>
      <c r="L12" s="7">
        <v>8</v>
      </c>
      <c r="M12" s="7">
        <v>43</v>
      </c>
      <c r="N12" s="7">
        <v>51</v>
      </c>
      <c r="O12" s="7">
        <v>34</v>
      </c>
      <c r="P12" s="7">
        <v>30</v>
      </c>
      <c r="Q12" s="7">
        <v>149</v>
      </c>
      <c r="R12" s="7">
        <v>168</v>
      </c>
      <c r="S12" s="7">
        <v>0</v>
      </c>
      <c r="T12" s="7">
        <v>134</v>
      </c>
      <c r="U12" s="7">
        <v>0</v>
      </c>
      <c r="V12" s="7">
        <v>176</v>
      </c>
      <c r="W12" s="7">
        <v>130</v>
      </c>
      <c r="X12" s="7">
        <v>130</v>
      </c>
      <c r="Y12" s="6">
        <f t="shared" si="0"/>
        <v>1149</v>
      </c>
    </row>
    <row r="13" spans="1:25" x14ac:dyDescent="0.25">
      <c r="A13" s="7" t="s">
        <v>16</v>
      </c>
      <c r="B13" s="7" t="s">
        <v>44</v>
      </c>
      <c r="C13" s="7" t="s">
        <v>45</v>
      </c>
      <c r="D13" s="7">
        <v>5095</v>
      </c>
      <c r="E13" s="7">
        <v>5058</v>
      </c>
      <c r="F13" s="7" t="s">
        <v>20</v>
      </c>
      <c r="G13" s="7">
        <v>9</v>
      </c>
      <c r="H13" s="7">
        <v>35</v>
      </c>
      <c r="I13" s="7">
        <v>36</v>
      </c>
      <c r="J13" s="7">
        <v>3</v>
      </c>
      <c r="K13" s="7">
        <v>10</v>
      </c>
      <c r="L13" s="7">
        <v>1</v>
      </c>
      <c r="M13" s="7">
        <v>1</v>
      </c>
      <c r="N13" s="7">
        <v>42</v>
      </c>
      <c r="O13" s="7">
        <v>29</v>
      </c>
      <c r="P13" s="7">
        <v>1</v>
      </c>
      <c r="Q13" s="7">
        <v>23</v>
      </c>
      <c r="R13" s="7">
        <v>157</v>
      </c>
      <c r="S13" s="7">
        <v>0</v>
      </c>
      <c r="T13" s="7">
        <v>135</v>
      </c>
      <c r="U13" s="7">
        <v>0</v>
      </c>
      <c r="V13" s="7">
        <v>172</v>
      </c>
      <c r="W13" s="7">
        <v>139</v>
      </c>
      <c r="X13" s="7">
        <v>139</v>
      </c>
      <c r="Y13" s="6">
        <f t="shared" si="0"/>
        <v>932</v>
      </c>
    </row>
    <row r="14" spans="1:25" x14ac:dyDescent="0.25">
      <c r="A14" s="7" t="s">
        <v>46</v>
      </c>
      <c r="B14" s="7" t="s">
        <v>44</v>
      </c>
      <c r="C14" s="7" t="s">
        <v>47</v>
      </c>
      <c r="D14" s="7">
        <v>5096</v>
      </c>
      <c r="E14" s="7">
        <v>5050</v>
      </c>
      <c r="F14" s="7" t="s">
        <v>49</v>
      </c>
      <c r="G14" s="7">
        <v>0</v>
      </c>
      <c r="H14" s="7">
        <v>0</v>
      </c>
      <c r="I14" s="7">
        <v>0</v>
      </c>
      <c r="J14" s="7">
        <v>0</v>
      </c>
      <c r="K14" s="7">
        <v>12</v>
      </c>
      <c r="L14" s="7">
        <v>10</v>
      </c>
      <c r="M14" s="7">
        <v>58</v>
      </c>
      <c r="N14" s="7">
        <v>47</v>
      </c>
      <c r="O14" s="7">
        <v>18</v>
      </c>
      <c r="P14" s="7">
        <v>25</v>
      </c>
      <c r="Q14" s="7">
        <v>58</v>
      </c>
      <c r="R14" s="7">
        <v>41</v>
      </c>
      <c r="S14" s="7">
        <v>0</v>
      </c>
      <c r="T14" s="7">
        <v>5</v>
      </c>
      <c r="U14" s="7">
        <v>0</v>
      </c>
      <c r="V14" s="7">
        <v>1</v>
      </c>
      <c r="W14" s="7">
        <v>0</v>
      </c>
      <c r="X14" s="7">
        <v>1</v>
      </c>
      <c r="Y14" s="6">
        <f t="shared" si="0"/>
        <v>276</v>
      </c>
    </row>
    <row r="15" spans="1:25" x14ac:dyDescent="0.25">
      <c r="A15" s="7" t="s">
        <v>46</v>
      </c>
      <c r="B15" s="7" t="s">
        <v>50</v>
      </c>
      <c r="C15" s="7" t="s">
        <v>51</v>
      </c>
      <c r="D15" s="7">
        <v>5100</v>
      </c>
      <c r="E15" s="7">
        <v>5050</v>
      </c>
      <c r="F15" s="7" t="s">
        <v>49</v>
      </c>
      <c r="G15" s="7">
        <v>10</v>
      </c>
      <c r="H15" s="7">
        <v>0</v>
      </c>
      <c r="I15" s="7">
        <v>1</v>
      </c>
      <c r="J15" s="7">
        <v>0</v>
      </c>
      <c r="K15" s="7">
        <v>6</v>
      </c>
      <c r="L15" s="7">
        <v>15</v>
      </c>
      <c r="M15" s="7">
        <v>60</v>
      </c>
      <c r="N15" s="7">
        <v>37</v>
      </c>
      <c r="O15" s="7">
        <v>17</v>
      </c>
      <c r="P15" s="7">
        <v>31</v>
      </c>
      <c r="Q15" s="7">
        <v>73</v>
      </c>
      <c r="R15" s="7">
        <v>30</v>
      </c>
      <c r="S15" s="7">
        <v>0</v>
      </c>
      <c r="T15" s="7">
        <v>125</v>
      </c>
      <c r="U15" s="7">
        <v>1</v>
      </c>
      <c r="V15" s="7">
        <v>172</v>
      </c>
      <c r="W15" s="7">
        <v>151</v>
      </c>
      <c r="X15" s="7">
        <v>145</v>
      </c>
      <c r="Y15" s="6">
        <f t="shared" si="0"/>
        <v>874</v>
      </c>
    </row>
    <row r="16" spans="1:25" x14ac:dyDescent="0.25">
      <c r="A16" s="7" t="s">
        <v>16</v>
      </c>
      <c r="B16" s="7" t="s">
        <v>53</v>
      </c>
      <c r="C16" s="7" t="s">
        <v>54</v>
      </c>
      <c r="D16" s="7">
        <v>5102</v>
      </c>
      <c r="E16" s="7">
        <v>5058</v>
      </c>
      <c r="F16" s="7" t="s">
        <v>20</v>
      </c>
      <c r="G16" s="7">
        <v>6</v>
      </c>
      <c r="H16" s="7">
        <v>15</v>
      </c>
      <c r="I16" s="7">
        <v>27</v>
      </c>
      <c r="J16" s="7">
        <v>0</v>
      </c>
      <c r="K16" s="7">
        <v>14</v>
      </c>
      <c r="L16" s="7">
        <v>9</v>
      </c>
      <c r="M16" s="7">
        <v>53</v>
      </c>
      <c r="N16" s="7">
        <v>40</v>
      </c>
      <c r="O16" s="7">
        <v>39</v>
      </c>
      <c r="P16" s="7">
        <v>38</v>
      </c>
      <c r="Q16" s="7">
        <v>169</v>
      </c>
      <c r="R16" s="7">
        <v>179</v>
      </c>
      <c r="S16" s="7">
        <v>0</v>
      </c>
      <c r="T16" s="7">
        <v>72</v>
      </c>
      <c r="U16" s="7">
        <v>0</v>
      </c>
      <c r="V16" s="7">
        <v>98</v>
      </c>
      <c r="W16" s="7">
        <v>136</v>
      </c>
      <c r="X16" s="7">
        <v>83</v>
      </c>
      <c r="Y16" s="6">
        <f t="shared" si="0"/>
        <v>978</v>
      </c>
    </row>
    <row r="17" spans="1:25" x14ac:dyDescent="0.25">
      <c r="A17" s="7" t="s">
        <v>16</v>
      </c>
      <c r="B17" s="7" t="s">
        <v>56</v>
      </c>
      <c r="C17" s="7" t="s">
        <v>57</v>
      </c>
      <c r="D17" s="7">
        <v>5104</v>
      </c>
      <c r="E17" s="7">
        <v>5058</v>
      </c>
      <c r="F17" s="7" t="s">
        <v>20</v>
      </c>
      <c r="G17" s="7">
        <v>12</v>
      </c>
      <c r="H17" s="7">
        <v>34</v>
      </c>
      <c r="I17" s="7">
        <v>38</v>
      </c>
      <c r="J17" s="7">
        <v>3</v>
      </c>
      <c r="K17" s="7">
        <v>17</v>
      </c>
      <c r="L17" s="7">
        <v>9</v>
      </c>
      <c r="M17" s="7">
        <v>66</v>
      </c>
      <c r="N17" s="7">
        <v>45</v>
      </c>
      <c r="O17" s="7">
        <v>39</v>
      </c>
      <c r="P17" s="7">
        <v>41</v>
      </c>
      <c r="Q17" s="7">
        <v>183</v>
      </c>
      <c r="R17" s="7">
        <v>207</v>
      </c>
      <c r="S17" s="7">
        <v>0</v>
      </c>
      <c r="T17" s="7">
        <v>128</v>
      </c>
      <c r="U17" s="7">
        <v>0</v>
      </c>
      <c r="V17" s="7">
        <v>165</v>
      </c>
      <c r="W17" s="7">
        <v>233</v>
      </c>
      <c r="X17" s="7">
        <v>232</v>
      </c>
      <c r="Y17" s="6">
        <f t="shared" si="0"/>
        <v>1452</v>
      </c>
    </row>
    <row r="18" spans="1:25" x14ac:dyDescent="0.25">
      <c r="A18" s="7" t="s">
        <v>16</v>
      </c>
      <c r="B18" s="7" t="s">
        <v>56</v>
      </c>
      <c r="C18" s="7" t="s">
        <v>59</v>
      </c>
      <c r="D18" s="7">
        <v>5105</v>
      </c>
      <c r="E18" s="7">
        <v>5094</v>
      </c>
      <c r="F18" s="7" t="s">
        <v>20</v>
      </c>
      <c r="G18" s="7">
        <v>15</v>
      </c>
      <c r="H18" s="7">
        <v>34</v>
      </c>
      <c r="I18" s="7">
        <v>38</v>
      </c>
      <c r="J18" s="7">
        <v>2</v>
      </c>
      <c r="K18" s="7">
        <v>15</v>
      </c>
      <c r="L18" s="7">
        <v>9</v>
      </c>
      <c r="M18" s="7">
        <v>53</v>
      </c>
      <c r="N18" s="7">
        <v>48</v>
      </c>
      <c r="O18" s="7">
        <v>36</v>
      </c>
      <c r="P18" s="7">
        <v>35</v>
      </c>
      <c r="Q18" s="7">
        <v>174</v>
      </c>
      <c r="R18" s="7">
        <v>169</v>
      </c>
      <c r="S18" s="7">
        <v>0</v>
      </c>
      <c r="T18" s="7">
        <v>138</v>
      </c>
      <c r="U18" s="7">
        <v>0</v>
      </c>
      <c r="V18" s="7">
        <v>172</v>
      </c>
      <c r="W18" s="7">
        <v>226</v>
      </c>
      <c r="X18" s="7">
        <v>226</v>
      </c>
      <c r="Y18" s="6">
        <f t="shared" si="0"/>
        <v>1390</v>
      </c>
    </row>
    <row r="19" spans="1:25" x14ac:dyDescent="0.25">
      <c r="A19" s="7" t="s">
        <v>46</v>
      </c>
      <c r="B19" s="7" t="s">
        <v>61</v>
      </c>
      <c r="C19" s="7" t="s">
        <v>62</v>
      </c>
      <c r="D19" s="7">
        <v>5110</v>
      </c>
      <c r="E19" s="7">
        <v>5050</v>
      </c>
      <c r="F19" s="7" t="s">
        <v>49</v>
      </c>
      <c r="G19" s="7">
        <v>10</v>
      </c>
      <c r="H19" s="7">
        <v>0</v>
      </c>
      <c r="I19" s="7">
        <v>0</v>
      </c>
      <c r="J19" s="7">
        <v>0</v>
      </c>
      <c r="K19" s="7">
        <v>13</v>
      </c>
      <c r="L19" s="7">
        <v>1</v>
      </c>
      <c r="M19" s="7">
        <v>16</v>
      </c>
      <c r="N19" s="7">
        <v>55</v>
      </c>
      <c r="O19" s="7">
        <v>24</v>
      </c>
      <c r="P19" s="7">
        <v>5</v>
      </c>
      <c r="Q19" s="7">
        <v>14</v>
      </c>
      <c r="R19" s="7">
        <v>66</v>
      </c>
      <c r="S19" s="7">
        <v>0</v>
      </c>
      <c r="T19" s="7">
        <v>123</v>
      </c>
      <c r="U19" s="7">
        <v>0</v>
      </c>
      <c r="V19" s="7">
        <v>172</v>
      </c>
      <c r="W19" s="7">
        <v>144</v>
      </c>
      <c r="X19" s="7">
        <v>139</v>
      </c>
      <c r="Y19" s="6">
        <f t="shared" si="0"/>
        <v>782</v>
      </c>
    </row>
    <row r="20" spans="1:25" x14ac:dyDescent="0.25">
      <c r="A20" s="7" t="s">
        <v>64</v>
      </c>
      <c r="B20" s="7" t="s">
        <v>65</v>
      </c>
      <c r="C20" s="7" t="s">
        <v>66</v>
      </c>
      <c r="D20" s="7">
        <v>5113</v>
      </c>
      <c r="E20" s="7">
        <v>5105</v>
      </c>
      <c r="F20" s="7" t="s">
        <v>20</v>
      </c>
      <c r="G20" s="7">
        <v>11</v>
      </c>
      <c r="H20" s="7">
        <v>35</v>
      </c>
      <c r="I20" s="7">
        <v>39</v>
      </c>
      <c r="J20" s="7">
        <v>3</v>
      </c>
      <c r="K20" s="7">
        <v>4</v>
      </c>
      <c r="L20" s="7">
        <v>5</v>
      </c>
      <c r="M20" s="7">
        <v>13</v>
      </c>
      <c r="N20" s="7">
        <v>43</v>
      </c>
      <c r="O20" s="7">
        <v>33</v>
      </c>
      <c r="P20" s="7">
        <v>7</v>
      </c>
      <c r="Q20" s="7">
        <v>50</v>
      </c>
      <c r="R20" s="7">
        <v>160</v>
      </c>
      <c r="S20" s="7">
        <v>0</v>
      </c>
      <c r="T20" s="7">
        <v>125</v>
      </c>
      <c r="U20" s="7">
        <v>0</v>
      </c>
      <c r="V20" s="7">
        <v>157</v>
      </c>
      <c r="W20" s="7">
        <v>248</v>
      </c>
      <c r="X20" s="7">
        <v>241</v>
      </c>
      <c r="Y20" s="6">
        <f t="shared" si="0"/>
        <v>1174</v>
      </c>
    </row>
    <row r="21" spans="1:25" x14ac:dyDescent="0.25">
      <c r="A21" s="7" t="s">
        <v>46</v>
      </c>
      <c r="B21" s="7" t="s">
        <v>65</v>
      </c>
      <c r="C21" s="7" t="s">
        <v>68</v>
      </c>
      <c r="D21" s="7">
        <v>5114</v>
      </c>
      <c r="E21" s="7">
        <v>5110</v>
      </c>
      <c r="F21" s="7" t="s">
        <v>49</v>
      </c>
      <c r="G21" s="7">
        <v>0</v>
      </c>
      <c r="H21" s="7">
        <v>0</v>
      </c>
      <c r="I21" s="7">
        <v>1</v>
      </c>
      <c r="J21" s="7">
        <v>0</v>
      </c>
      <c r="K21" s="7">
        <v>23</v>
      </c>
      <c r="L21" s="7">
        <v>21</v>
      </c>
      <c r="M21" s="7">
        <v>104</v>
      </c>
      <c r="N21" s="7">
        <v>92</v>
      </c>
      <c r="O21" s="7">
        <v>40</v>
      </c>
      <c r="P21" s="7">
        <v>37</v>
      </c>
      <c r="Q21" s="7">
        <v>81</v>
      </c>
      <c r="R21" s="7">
        <v>85</v>
      </c>
      <c r="S21" s="7">
        <v>1</v>
      </c>
      <c r="T21" s="7">
        <v>34</v>
      </c>
      <c r="U21" s="7">
        <v>0</v>
      </c>
      <c r="V21" s="7">
        <v>81</v>
      </c>
      <c r="W21" s="7">
        <v>22</v>
      </c>
      <c r="X21" s="7">
        <v>21</v>
      </c>
      <c r="Y21" s="6">
        <f t="shared" si="0"/>
        <v>643</v>
      </c>
    </row>
    <row r="22" spans="1:25" x14ac:dyDescent="0.25">
      <c r="A22" s="7" t="s">
        <v>64</v>
      </c>
      <c r="B22" s="7" t="s">
        <v>70</v>
      </c>
      <c r="C22" s="7" t="s">
        <v>71</v>
      </c>
      <c r="D22" s="7">
        <v>5116</v>
      </c>
      <c r="E22" s="7">
        <v>5105</v>
      </c>
      <c r="F22" s="7" t="s">
        <v>20</v>
      </c>
      <c r="G22" s="7">
        <v>13</v>
      </c>
      <c r="H22" s="7">
        <v>36</v>
      </c>
      <c r="I22" s="7">
        <v>38</v>
      </c>
      <c r="J22" s="7">
        <v>6</v>
      </c>
      <c r="K22" s="7">
        <v>8</v>
      </c>
      <c r="L22" s="7">
        <v>1</v>
      </c>
      <c r="M22" s="7">
        <v>2</v>
      </c>
      <c r="N22" s="7">
        <v>40</v>
      </c>
      <c r="O22" s="7">
        <v>30</v>
      </c>
      <c r="P22" s="7">
        <v>1</v>
      </c>
      <c r="Q22" s="7">
        <v>28</v>
      </c>
      <c r="R22" s="7">
        <v>145</v>
      </c>
      <c r="S22" s="7">
        <v>0</v>
      </c>
      <c r="T22" s="7">
        <v>135</v>
      </c>
      <c r="U22" s="7">
        <v>0</v>
      </c>
      <c r="V22" s="7">
        <v>170</v>
      </c>
      <c r="W22" s="7">
        <v>268</v>
      </c>
      <c r="X22" s="7">
        <v>266</v>
      </c>
      <c r="Y22" s="6">
        <f t="shared" si="0"/>
        <v>1187</v>
      </c>
    </row>
    <row r="23" spans="1:25" x14ac:dyDescent="0.25">
      <c r="A23" s="7" t="s">
        <v>64</v>
      </c>
      <c r="B23" s="7" t="s">
        <v>73</v>
      </c>
      <c r="C23" s="7" t="s">
        <v>74</v>
      </c>
      <c r="D23" s="7">
        <v>5118</v>
      </c>
      <c r="E23" s="7">
        <v>5105</v>
      </c>
      <c r="F23" s="7" t="s">
        <v>20</v>
      </c>
      <c r="G23" s="7">
        <v>13</v>
      </c>
      <c r="H23" s="7">
        <v>36</v>
      </c>
      <c r="I23" s="7">
        <v>39</v>
      </c>
      <c r="J23" s="7">
        <v>3</v>
      </c>
      <c r="K23" s="7">
        <v>10</v>
      </c>
      <c r="L23" s="7">
        <v>5</v>
      </c>
      <c r="M23" s="7">
        <v>15</v>
      </c>
      <c r="N23" s="7">
        <v>48</v>
      </c>
      <c r="O23" s="7">
        <v>34</v>
      </c>
      <c r="P23" s="7">
        <v>19</v>
      </c>
      <c r="Q23" s="7">
        <v>86</v>
      </c>
      <c r="R23" s="7">
        <v>142</v>
      </c>
      <c r="S23" s="7">
        <v>0</v>
      </c>
      <c r="T23" s="7">
        <v>132</v>
      </c>
      <c r="U23" s="7">
        <v>0</v>
      </c>
      <c r="V23" s="7">
        <v>169</v>
      </c>
      <c r="W23" s="7">
        <v>242</v>
      </c>
      <c r="X23" s="7">
        <v>243</v>
      </c>
      <c r="Y23" s="6">
        <f t="shared" si="0"/>
        <v>1236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workbookViewId="0">
      <selection activeCell="R12" sqref="R12"/>
    </sheetView>
  </sheetViews>
  <sheetFormatPr defaultRowHeight="15" x14ac:dyDescent="0.25"/>
  <cols>
    <col min="1" max="1" width="10.28515625" style="25" bestFit="1" customWidth="1"/>
    <col min="2" max="2" width="10.140625" style="25" bestFit="1" customWidth="1"/>
    <col min="3" max="3" width="8" style="25" bestFit="1" customWidth="1"/>
    <col min="4" max="4" width="4.140625" style="25" bestFit="1" customWidth="1"/>
    <col min="5" max="9" width="10.28515625" style="18" customWidth="1"/>
    <col min="10" max="10" width="6.42578125" style="18" bestFit="1" customWidth="1"/>
    <col min="11" max="25" width="10.28515625" style="18" customWidth="1"/>
    <col min="26" max="26" width="6.42578125" style="18" bestFit="1" customWidth="1"/>
    <col min="27" max="28" width="10.28515625" style="18" customWidth="1"/>
    <col min="29" max="29" width="6.42578125" style="18" bestFit="1" customWidth="1"/>
    <col min="30" max="39" width="10.28515625" style="18" customWidth="1"/>
    <col min="40" max="40" width="7.42578125" style="18" bestFit="1" customWidth="1"/>
  </cols>
  <sheetData>
    <row r="1" spans="1:40" ht="120" customHeight="1" x14ac:dyDescent="0.25">
      <c r="A1" s="7" t="s">
        <v>0</v>
      </c>
      <c r="B1" s="7" t="s">
        <v>1</v>
      </c>
      <c r="C1" s="8" t="s">
        <v>5</v>
      </c>
      <c r="D1" s="7" t="s">
        <v>7</v>
      </c>
      <c r="E1" s="10" t="s">
        <v>117</v>
      </c>
      <c r="F1" s="10" t="s">
        <v>118</v>
      </c>
      <c r="G1" s="10" t="s">
        <v>119</v>
      </c>
      <c r="H1" s="10" t="s">
        <v>120</v>
      </c>
      <c r="I1" s="10" t="s">
        <v>121</v>
      </c>
      <c r="J1" s="10" t="s">
        <v>116</v>
      </c>
      <c r="K1" s="9" t="s">
        <v>122</v>
      </c>
      <c r="L1" s="9" t="s">
        <v>123</v>
      </c>
      <c r="M1" s="9" t="s">
        <v>124</v>
      </c>
      <c r="N1" s="9" t="s">
        <v>125</v>
      </c>
      <c r="O1" s="9" t="s">
        <v>126</v>
      </c>
      <c r="P1" s="9" t="s">
        <v>127</v>
      </c>
      <c r="Q1" s="9" t="s">
        <v>128</v>
      </c>
      <c r="R1" s="9" t="s">
        <v>129</v>
      </c>
      <c r="S1" s="9" t="s">
        <v>130</v>
      </c>
      <c r="T1" s="9" t="s">
        <v>131</v>
      </c>
      <c r="U1" s="9" t="s">
        <v>132</v>
      </c>
      <c r="V1" s="9" t="s">
        <v>133</v>
      </c>
      <c r="W1" s="9" t="s">
        <v>134</v>
      </c>
      <c r="X1" s="9" t="s">
        <v>135</v>
      </c>
      <c r="Y1" s="9" t="s">
        <v>136</v>
      </c>
      <c r="Z1" s="9" t="s">
        <v>116</v>
      </c>
      <c r="AA1" s="11" t="s">
        <v>137</v>
      </c>
      <c r="AB1" s="11" t="s">
        <v>138</v>
      </c>
      <c r="AC1" s="11" t="s">
        <v>116</v>
      </c>
      <c r="AD1" s="12" t="s">
        <v>139</v>
      </c>
      <c r="AE1" s="12" t="s">
        <v>140</v>
      </c>
      <c r="AF1" s="12" t="s">
        <v>141</v>
      </c>
      <c r="AG1" s="12" t="s">
        <v>142</v>
      </c>
      <c r="AH1" s="12" t="s">
        <v>143</v>
      </c>
      <c r="AI1" s="12" t="s">
        <v>144</v>
      </c>
      <c r="AJ1" s="12" t="s">
        <v>145</v>
      </c>
      <c r="AK1" s="12" t="s">
        <v>146</v>
      </c>
      <c r="AL1" s="12" t="s">
        <v>147</v>
      </c>
      <c r="AM1" s="12" t="s">
        <v>148</v>
      </c>
      <c r="AN1" s="12" t="s">
        <v>116</v>
      </c>
    </row>
    <row r="2" spans="1:40" x14ac:dyDescent="0.25">
      <c r="A2" s="7" t="s">
        <v>64</v>
      </c>
      <c r="B2" s="7" t="s">
        <v>65</v>
      </c>
      <c r="C2" s="7">
        <v>5113</v>
      </c>
      <c r="D2" s="7" t="s">
        <v>20</v>
      </c>
      <c r="E2" s="6">
        <v>1800</v>
      </c>
      <c r="F2" s="6">
        <v>1880</v>
      </c>
      <c r="G2" s="6">
        <v>42600</v>
      </c>
      <c r="H2" s="6">
        <v>750</v>
      </c>
      <c r="I2" s="6">
        <v>3320</v>
      </c>
      <c r="J2" s="19">
        <f t="shared" ref="J2:J8" si="0">SUM(E2:I2)</f>
        <v>50350</v>
      </c>
      <c r="K2" s="6">
        <v>1830</v>
      </c>
      <c r="L2" s="6">
        <v>15300</v>
      </c>
      <c r="M2" s="6">
        <v>4290</v>
      </c>
      <c r="N2" s="6">
        <v>9</v>
      </c>
      <c r="O2" s="6">
        <v>53800</v>
      </c>
      <c r="P2" s="6">
        <v>132</v>
      </c>
      <c r="Q2" s="6">
        <v>20</v>
      </c>
      <c r="R2" s="6">
        <v>5170</v>
      </c>
      <c r="S2" s="6">
        <v>1240</v>
      </c>
      <c r="T2" s="6">
        <v>1590</v>
      </c>
      <c r="U2" s="6">
        <v>888</v>
      </c>
      <c r="V2" s="6">
        <v>67</v>
      </c>
      <c r="W2" s="6">
        <v>4390</v>
      </c>
      <c r="X2" s="6">
        <v>4880</v>
      </c>
      <c r="Y2" s="6">
        <v>1000</v>
      </c>
      <c r="Z2" s="19">
        <f t="shared" ref="Z2:Z8" si="1">SUM(K2:Y2)</f>
        <v>94606</v>
      </c>
      <c r="AA2" s="6">
        <v>780</v>
      </c>
      <c r="AB2" s="6">
        <v>346</v>
      </c>
      <c r="AC2" s="19">
        <f t="shared" ref="AC2:AC8" si="2">SUM(AA2:AB2)</f>
        <v>1126</v>
      </c>
      <c r="AD2" s="6">
        <v>2390</v>
      </c>
      <c r="AE2" s="6">
        <v>291</v>
      </c>
      <c r="AF2" s="6">
        <v>40700</v>
      </c>
      <c r="AG2" s="6">
        <v>20100</v>
      </c>
      <c r="AH2" s="6">
        <v>67600</v>
      </c>
      <c r="AI2" s="6">
        <v>640</v>
      </c>
      <c r="AJ2" s="6">
        <v>4</v>
      </c>
      <c r="AK2" s="6">
        <v>119</v>
      </c>
      <c r="AL2" s="6">
        <v>54</v>
      </c>
      <c r="AM2" s="6">
        <v>74</v>
      </c>
      <c r="AN2" s="19">
        <f t="shared" ref="AN2:AN8" si="3">SUM(AD2:AM2)</f>
        <v>131972</v>
      </c>
    </row>
    <row r="3" spans="1:40" x14ac:dyDescent="0.25">
      <c r="A3" s="7" t="s">
        <v>64</v>
      </c>
      <c r="B3" s="7" t="s">
        <v>70</v>
      </c>
      <c r="C3" s="7">
        <v>5116</v>
      </c>
      <c r="D3" s="7" t="s">
        <v>20</v>
      </c>
      <c r="E3" s="6">
        <v>1790</v>
      </c>
      <c r="F3" s="6">
        <v>1860</v>
      </c>
      <c r="G3" s="6">
        <v>42600</v>
      </c>
      <c r="H3" s="6">
        <v>750</v>
      </c>
      <c r="I3" s="6">
        <v>3340</v>
      </c>
      <c r="J3" s="19">
        <f t="shared" si="0"/>
        <v>50340</v>
      </c>
      <c r="K3" s="6">
        <v>1780</v>
      </c>
      <c r="L3" s="6">
        <v>15900</v>
      </c>
      <c r="M3" s="6">
        <v>4300</v>
      </c>
      <c r="N3" s="6">
        <v>9</v>
      </c>
      <c r="O3" s="6">
        <v>54500</v>
      </c>
      <c r="P3" s="6">
        <v>130</v>
      </c>
      <c r="Q3" s="6">
        <v>20</v>
      </c>
      <c r="R3" s="6">
        <v>5310</v>
      </c>
      <c r="S3" s="6">
        <v>1230</v>
      </c>
      <c r="T3" s="6">
        <v>1580</v>
      </c>
      <c r="U3" s="6">
        <v>873</v>
      </c>
      <c r="V3" s="6">
        <v>66</v>
      </c>
      <c r="W3" s="6">
        <v>4460</v>
      </c>
      <c r="X3" s="6">
        <v>4930</v>
      </c>
      <c r="Y3" s="6">
        <v>998</v>
      </c>
      <c r="Z3" s="19">
        <f t="shared" si="1"/>
        <v>96086</v>
      </c>
      <c r="AA3" s="6">
        <v>755</v>
      </c>
      <c r="AB3" s="6">
        <v>328</v>
      </c>
      <c r="AC3" s="19">
        <f t="shared" si="2"/>
        <v>1083</v>
      </c>
      <c r="AD3" s="6">
        <v>2430</v>
      </c>
      <c r="AE3" s="6">
        <v>288</v>
      </c>
      <c r="AF3" s="6">
        <v>40700</v>
      </c>
      <c r="AG3" s="6">
        <v>20000</v>
      </c>
      <c r="AH3" s="6">
        <v>92500</v>
      </c>
      <c r="AI3" s="6">
        <v>657</v>
      </c>
      <c r="AJ3" s="6">
        <v>4</v>
      </c>
      <c r="AK3" s="6">
        <v>119</v>
      </c>
      <c r="AL3" s="6">
        <v>55</v>
      </c>
      <c r="AM3" s="6">
        <v>78</v>
      </c>
      <c r="AN3" s="19">
        <f t="shared" si="3"/>
        <v>156831</v>
      </c>
    </row>
    <row r="4" spans="1:40" x14ac:dyDescent="0.25">
      <c r="A4" s="7" t="s">
        <v>64</v>
      </c>
      <c r="B4" s="7" t="s">
        <v>73</v>
      </c>
      <c r="C4" s="7">
        <v>5118</v>
      </c>
      <c r="D4" s="7" t="s">
        <v>20</v>
      </c>
      <c r="E4" s="6">
        <v>1730</v>
      </c>
      <c r="F4" s="6">
        <v>1870</v>
      </c>
      <c r="G4" s="6">
        <v>42500</v>
      </c>
      <c r="H4" s="6">
        <v>750</v>
      </c>
      <c r="I4" s="6">
        <v>3300</v>
      </c>
      <c r="J4" s="19">
        <f t="shared" si="0"/>
        <v>50150</v>
      </c>
      <c r="K4" s="6">
        <v>1790</v>
      </c>
      <c r="L4" s="6">
        <v>15400</v>
      </c>
      <c r="M4" s="6">
        <v>4320</v>
      </c>
      <c r="N4" s="6">
        <v>9</v>
      </c>
      <c r="O4" s="6">
        <v>54300</v>
      </c>
      <c r="P4" s="6">
        <v>135</v>
      </c>
      <c r="Q4" s="6">
        <v>20</v>
      </c>
      <c r="R4" s="6">
        <v>5240</v>
      </c>
      <c r="S4" s="6">
        <v>1240</v>
      </c>
      <c r="T4" s="6">
        <v>1590</v>
      </c>
      <c r="U4" s="6">
        <v>864</v>
      </c>
      <c r="V4" s="6">
        <v>67</v>
      </c>
      <c r="W4" s="6">
        <v>4370</v>
      </c>
      <c r="X4" s="6">
        <v>4780</v>
      </c>
      <c r="Y4" s="6">
        <v>999</v>
      </c>
      <c r="Z4" s="19">
        <f t="shared" si="1"/>
        <v>95124</v>
      </c>
      <c r="AA4" s="6">
        <v>769</v>
      </c>
      <c r="AB4" s="6">
        <v>348</v>
      </c>
      <c r="AC4" s="19">
        <f t="shared" si="2"/>
        <v>1117</v>
      </c>
      <c r="AD4" s="6">
        <v>2390</v>
      </c>
      <c r="AE4" s="6">
        <v>285</v>
      </c>
      <c r="AF4" s="6">
        <v>40800</v>
      </c>
      <c r="AG4" s="6">
        <v>20000</v>
      </c>
      <c r="AH4" s="6">
        <v>119000</v>
      </c>
      <c r="AI4" s="6">
        <v>632</v>
      </c>
      <c r="AJ4" s="6">
        <v>4</v>
      </c>
      <c r="AK4" s="6">
        <v>116</v>
      </c>
      <c r="AL4" s="6">
        <v>54</v>
      </c>
      <c r="AM4" s="6">
        <v>77</v>
      </c>
      <c r="AN4" s="19">
        <f t="shared" si="3"/>
        <v>183358</v>
      </c>
    </row>
    <row r="5" spans="1:40" x14ac:dyDescent="0.25">
      <c r="A5" s="7" t="s">
        <v>64</v>
      </c>
      <c r="B5" s="7" t="s">
        <v>73</v>
      </c>
      <c r="C5" s="7">
        <v>5119</v>
      </c>
      <c r="D5" s="7" t="s">
        <v>20</v>
      </c>
      <c r="E5" s="6">
        <v>1670</v>
      </c>
      <c r="F5" s="6">
        <v>1900</v>
      </c>
      <c r="G5" s="6">
        <v>41300</v>
      </c>
      <c r="H5" s="6">
        <v>749</v>
      </c>
      <c r="I5" s="6">
        <v>3350</v>
      </c>
      <c r="J5" s="19">
        <f t="shared" si="0"/>
        <v>48969</v>
      </c>
      <c r="K5" s="6">
        <v>1810</v>
      </c>
      <c r="L5" s="6">
        <v>15000</v>
      </c>
      <c r="M5" s="6">
        <v>4280</v>
      </c>
      <c r="N5" s="6">
        <v>9</v>
      </c>
      <c r="O5" s="6">
        <v>50200</v>
      </c>
      <c r="P5" s="6">
        <v>120</v>
      </c>
      <c r="Q5" s="6">
        <v>20</v>
      </c>
      <c r="R5" s="6">
        <v>4940</v>
      </c>
      <c r="S5" s="6">
        <v>837</v>
      </c>
      <c r="T5" s="6">
        <v>1590</v>
      </c>
      <c r="U5" s="6">
        <v>867</v>
      </c>
      <c r="V5" s="6">
        <v>64</v>
      </c>
      <c r="W5" s="6">
        <v>3590</v>
      </c>
      <c r="X5" s="6">
        <v>3620</v>
      </c>
      <c r="Y5" s="6">
        <v>996</v>
      </c>
      <c r="Z5" s="19">
        <f t="shared" si="1"/>
        <v>87943</v>
      </c>
      <c r="AA5" s="6">
        <v>765</v>
      </c>
      <c r="AB5" s="6">
        <v>349</v>
      </c>
      <c r="AC5" s="19">
        <f t="shared" si="2"/>
        <v>1114</v>
      </c>
      <c r="AD5" s="6">
        <v>2350</v>
      </c>
      <c r="AE5" s="6">
        <v>290</v>
      </c>
      <c r="AF5" s="6">
        <v>40600</v>
      </c>
      <c r="AG5" s="6">
        <v>19900</v>
      </c>
      <c r="AH5" s="6">
        <v>76400</v>
      </c>
      <c r="AI5" s="6">
        <v>608</v>
      </c>
      <c r="AJ5" s="6">
        <v>4</v>
      </c>
      <c r="AK5" s="6">
        <v>102</v>
      </c>
      <c r="AL5" s="6">
        <v>53</v>
      </c>
      <c r="AM5" s="6">
        <v>77</v>
      </c>
      <c r="AN5" s="19">
        <f t="shared" si="3"/>
        <v>140384</v>
      </c>
    </row>
    <row r="6" spans="1:40" x14ac:dyDescent="0.25">
      <c r="A6" s="7" t="s">
        <v>149</v>
      </c>
      <c r="B6" s="7" t="s">
        <v>150</v>
      </c>
      <c r="C6" s="7">
        <v>5127</v>
      </c>
      <c r="D6" s="7" t="s">
        <v>20</v>
      </c>
      <c r="E6" s="6">
        <v>1650</v>
      </c>
      <c r="F6" s="6">
        <v>1900</v>
      </c>
      <c r="G6" s="6">
        <v>40300</v>
      </c>
      <c r="H6" s="6">
        <v>749</v>
      </c>
      <c r="I6" s="6">
        <v>3360</v>
      </c>
      <c r="J6" s="19">
        <f t="shared" si="0"/>
        <v>47959</v>
      </c>
      <c r="K6" s="6">
        <v>1840</v>
      </c>
      <c r="L6" s="6">
        <v>14200</v>
      </c>
      <c r="M6" s="6">
        <v>4310</v>
      </c>
      <c r="N6" s="6">
        <v>9</v>
      </c>
      <c r="O6" s="6">
        <v>51400</v>
      </c>
      <c r="P6" s="6">
        <v>96</v>
      </c>
      <c r="Q6" s="6">
        <v>20</v>
      </c>
      <c r="R6" s="6">
        <v>4870</v>
      </c>
      <c r="S6" s="6">
        <v>828</v>
      </c>
      <c r="T6" s="6">
        <v>1590</v>
      </c>
      <c r="U6" s="6">
        <v>883</v>
      </c>
      <c r="V6" s="6">
        <v>64</v>
      </c>
      <c r="W6" s="6">
        <v>2860</v>
      </c>
      <c r="X6" s="6">
        <v>3550</v>
      </c>
      <c r="Y6" s="6">
        <v>996</v>
      </c>
      <c r="Z6" s="19">
        <f t="shared" si="1"/>
        <v>87516</v>
      </c>
      <c r="AA6" s="6">
        <v>783</v>
      </c>
      <c r="AB6" s="6">
        <v>348</v>
      </c>
      <c r="AC6" s="19">
        <f t="shared" si="2"/>
        <v>1131</v>
      </c>
      <c r="AD6" s="6">
        <v>2380</v>
      </c>
      <c r="AE6" s="6">
        <v>301</v>
      </c>
      <c r="AF6" s="6">
        <v>40700</v>
      </c>
      <c r="AG6" s="6">
        <v>19900</v>
      </c>
      <c r="AH6" s="6">
        <v>95900</v>
      </c>
      <c r="AI6" s="6">
        <v>618</v>
      </c>
      <c r="AJ6" s="6">
        <v>4</v>
      </c>
      <c r="AK6" s="6">
        <v>122</v>
      </c>
      <c r="AL6" s="6">
        <v>53</v>
      </c>
      <c r="AM6" s="6">
        <v>76</v>
      </c>
      <c r="AN6" s="19">
        <f t="shared" si="3"/>
        <v>160054</v>
      </c>
    </row>
    <row r="7" spans="1:40" x14ac:dyDescent="0.25">
      <c r="A7" s="7" t="s">
        <v>149</v>
      </c>
      <c r="B7" s="7" t="s">
        <v>151</v>
      </c>
      <c r="C7" s="7">
        <v>5137</v>
      </c>
      <c r="D7" s="7" t="s">
        <v>20</v>
      </c>
      <c r="E7" s="6">
        <v>1650</v>
      </c>
      <c r="F7" s="6">
        <v>1900</v>
      </c>
      <c r="G7" s="6">
        <v>40300</v>
      </c>
      <c r="H7" s="6">
        <v>750</v>
      </c>
      <c r="I7" s="6">
        <v>3340</v>
      </c>
      <c r="J7" s="19">
        <f t="shared" si="0"/>
        <v>47940</v>
      </c>
      <c r="K7" s="6">
        <v>1840</v>
      </c>
      <c r="L7" s="6">
        <v>14200</v>
      </c>
      <c r="M7" s="6">
        <v>4290</v>
      </c>
      <c r="N7" s="6">
        <v>9</v>
      </c>
      <c r="O7" s="6">
        <v>51300</v>
      </c>
      <c r="P7" s="6">
        <v>95</v>
      </c>
      <c r="Q7" s="6">
        <v>20</v>
      </c>
      <c r="R7" s="6">
        <v>4970</v>
      </c>
      <c r="S7" s="6">
        <v>833</v>
      </c>
      <c r="T7" s="6">
        <v>1600</v>
      </c>
      <c r="U7" s="6">
        <v>908</v>
      </c>
      <c r="V7" s="6">
        <v>64</v>
      </c>
      <c r="W7" s="6">
        <v>2910</v>
      </c>
      <c r="X7" s="6">
        <v>3610</v>
      </c>
      <c r="Y7" s="6">
        <v>1000</v>
      </c>
      <c r="Z7" s="19">
        <f t="shared" si="1"/>
        <v>87649</v>
      </c>
      <c r="AA7" s="6">
        <v>775</v>
      </c>
      <c r="AB7" s="6">
        <v>304</v>
      </c>
      <c r="AC7" s="19">
        <f t="shared" si="2"/>
        <v>1079</v>
      </c>
      <c r="AD7" s="6">
        <v>2400</v>
      </c>
      <c r="AE7" s="6">
        <v>326</v>
      </c>
      <c r="AF7" s="6">
        <v>41000</v>
      </c>
      <c r="AG7" s="6">
        <v>20000</v>
      </c>
      <c r="AH7" s="6">
        <v>73300</v>
      </c>
      <c r="AI7" s="6">
        <v>612</v>
      </c>
      <c r="AJ7" s="6">
        <v>4</v>
      </c>
      <c r="AK7" s="6">
        <v>137</v>
      </c>
      <c r="AL7" s="6">
        <v>54</v>
      </c>
      <c r="AM7" s="6">
        <v>60</v>
      </c>
      <c r="AN7" s="19">
        <f t="shared" si="3"/>
        <v>137893</v>
      </c>
    </row>
    <row r="8" spans="1:40" x14ac:dyDescent="0.25">
      <c r="A8" s="7" t="s">
        <v>152</v>
      </c>
      <c r="B8" s="7" t="s">
        <v>153</v>
      </c>
      <c r="C8" s="7">
        <v>5146</v>
      </c>
      <c r="D8" s="7" t="s">
        <v>20</v>
      </c>
      <c r="E8" s="7">
        <v>1660</v>
      </c>
      <c r="F8" s="6">
        <v>1870</v>
      </c>
      <c r="G8" s="6">
        <v>41300</v>
      </c>
      <c r="H8" s="6">
        <v>752</v>
      </c>
      <c r="I8" s="6">
        <v>3340</v>
      </c>
      <c r="J8" s="19">
        <f t="shared" si="0"/>
        <v>48922</v>
      </c>
      <c r="K8" s="6">
        <v>1820</v>
      </c>
      <c r="L8" s="6">
        <v>15000</v>
      </c>
      <c r="M8" s="6">
        <v>4330</v>
      </c>
      <c r="N8" s="6">
        <v>9</v>
      </c>
      <c r="O8" s="6">
        <v>53400</v>
      </c>
      <c r="P8" s="6">
        <v>127</v>
      </c>
      <c r="Q8" s="6">
        <v>20</v>
      </c>
      <c r="R8" s="6">
        <v>4960</v>
      </c>
      <c r="S8" s="6">
        <v>843</v>
      </c>
      <c r="T8" s="6">
        <v>1590</v>
      </c>
      <c r="U8" s="6">
        <v>878</v>
      </c>
      <c r="V8" s="6">
        <v>64</v>
      </c>
      <c r="W8" s="6">
        <v>3590</v>
      </c>
      <c r="X8" s="6">
        <v>3600</v>
      </c>
      <c r="Y8" s="6">
        <v>1000</v>
      </c>
      <c r="Z8" s="19">
        <f t="shared" si="1"/>
        <v>91231</v>
      </c>
      <c r="AA8" s="6">
        <v>780</v>
      </c>
      <c r="AB8" s="6">
        <v>348</v>
      </c>
      <c r="AC8" s="19">
        <f t="shared" si="2"/>
        <v>1128</v>
      </c>
      <c r="AD8" s="6">
        <v>2380</v>
      </c>
      <c r="AE8" s="6">
        <v>310</v>
      </c>
      <c r="AF8" s="6">
        <v>40900</v>
      </c>
      <c r="AG8" s="6">
        <v>20000</v>
      </c>
      <c r="AH8" s="6">
        <v>68300</v>
      </c>
      <c r="AI8" s="6">
        <v>606</v>
      </c>
      <c r="AJ8" s="6">
        <v>4</v>
      </c>
      <c r="AK8" s="6">
        <v>132</v>
      </c>
      <c r="AL8" s="6">
        <v>54</v>
      </c>
      <c r="AM8" s="6">
        <v>71</v>
      </c>
      <c r="AN8" s="19">
        <f t="shared" si="3"/>
        <v>132757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"/>
  <sheetViews>
    <sheetView workbookViewId="0">
      <selection activeCell="P7" sqref="P7"/>
    </sheetView>
  </sheetViews>
  <sheetFormatPr defaultRowHeight="15" x14ac:dyDescent="0.25"/>
  <cols>
    <col min="1" max="1" width="10.28515625" style="25" bestFit="1" customWidth="1"/>
    <col min="2" max="2" width="10.140625" style="25" bestFit="1" customWidth="1"/>
    <col min="3" max="3" width="8" style="25" bestFit="1" customWidth="1"/>
    <col min="4" max="4" width="4.140625" style="25" bestFit="1" customWidth="1"/>
    <col min="5" max="36" width="9.85546875" style="25" customWidth="1"/>
  </cols>
  <sheetData>
    <row r="1" spans="1:36" ht="135" customHeight="1" x14ac:dyDescent="0.25">
      <c r="A1" s="7" t="s">
        <v>0</v>
      </c>
      <c r="B1" s="7" t="s">
        <v>1</v>
      </c>
      <c r="C1" s="8" t="s">
        <v>5</v>
      </c>
      <c r="D1" s="7" t="s">
        <v>7</v>
      </c>
      <c r="E1" s="10" t="s">
        <v>117</v>
      </c>
      <c r="F1" s="10" t="s">
        <v>118</v>
      </c>
      <c r="G1" s="10" t="s">
        <v>119</v>
      </c>
      <c r="H1" s="10" t="s">
        <v>120</v>
      </c>
      <c r="I1" s="10" t="s">
        <v>121</v>
      </c>
      <c r="J1" s="9" t="s">
        <v>122</v>
      </c>
      <c r="K1" s="9" t="s">
        <v>123</v>
      </c>
      <c r="L1" s="9" t="s">
        <v>124</v>
      </c>
      <c r="M1" s="9" t="s">
        <v>125</v>
      </c>
      <c r="N1" s="9" t="s">
        <v>126</v>
      </c>
      <c r="O1" s="9" t="s">
        <v>127</v>
      </c>
      <c r="P1" s="9" t="s">
        <v>128</v>
      </c>
      <c r="Q1" s="9" t="s">
        <v>129</v>
      </c>
      <c r="R1" s="9" t="s">
        <v>130</v>
      </c>
      <c r="S1" s="9" t="s">
        <v>131</v>
      </c>
      <c r="T1" s="9" t="s">
        <v>132</v>
      </c>
      <c r="U1" s="9" t="s">
        <v>133</v>
      </c>
      <c r="V1" s="9" t="s">
        <v>134</v>
      </c>
      <c r="W1" s="9" t="s">
        <v>135</v>
      </c>
      <c r="X1" s="9" t="s">
        <v>136</v>
      </c>
      <c r="Y1" s="11" t="s">
        <v>137</v>
      </c>
      <c r="Z1" s="11" t="s">
        <v>138</v>
      </c>
      <c r="AA1" s="12" t="s">
        <v>139</v>
      </c>
      <c r="AB1" s="12" t="s">
        <v>140</v>
      </c>
      <c r="AC1" s="12" t="s">
        <v>141</v>
      </c>
      <c r="AD1" s="12" t="s">
        <v>142</v>
      </c>
      <c r="AE1" s="12" t="s">
        <v>143</v>
      </c>
      <c r="AF1" s="12" t="s">
        <v>144</v>
      </c>
      <c r="AG1" s="12" t="s">
        <v>145</v>
      </c>
      <c r="AH1" s="12" t="s">
        <v>146</v>
      </c>
      <c r="AI1" s="12" t="s">
        <v>147</v>
      </c>
      <c r="AJ1" s="12" t="s">
        <v>148</v>
      </c>
    </row>
    <row r="2" spans="1:36" x14ac:dyDescent="0.25">
      <c r="A2" s="7" t="s">
        <v>64</v>
      </c>
      <c r="B2" s="7" t="s">
        <v>65</v>
      </c>
      <c r="C2" s="7">
        <v>5113</v>
      </c>
      <c r="D2" s="7" t="s">
        <v>20</v>
      </c>
      <c r="E2" s="7">
        <v>55.4</v>
      </c>
      <c r="F2" s="7">
        <v>80.5</v>
      </c>
      <c r="G2" s="7">
        <v>28.2</v>
      </c>
      <c r="H2" s="7">
        <v>909</v>
      </c>
      <c r="I2" s="7">
        <v>90.1</v>
      </c>
      <c r="J2" s="7">
        <v>74.2</v>
      </c>
      <c r="K2" s="7">
        <v>27.5</v>
      </c>
      <c r="L2" s="7">
        <v>34.299999999999997</v>
      </c>
      <c r="M2" s="7">
        <v>29.7</v>
      </c>
      <c r="N2" s="7">
        <v>97.9</v>
      </c>
      <c r="O2" s="7">
        <v>20</v>
      </c>
      <c r="P2" s="7">
        <v>27.5</v>
      </c>
      <c r="Q2" s="7">
        <v>44.7</v>
      </c>
      <c r="R2" s="7">
        <v>7.2</v>
      </c>
      <c r="S2" s="7">
        <v>250</v>
      </c>
      <c r="T2" s="7">
        <v>4160</v>
      </c>
      <c r="U2" s="7">
        <v>202</v>
      </c>
      <c r="V2" s="7">
        <v>1520</v>
      </c>
      <c r="W2" s="7">
        <v>615</v>
      </c>
      <c r="X2" s="7">
        <v>4370</v>
      </c>
      <c r="Y2" s="7">
        <v>189</v>
      </c>
      <c r="Z2" s="7">
        <v>85.6</v>
      </c>
      <c r="AA2" s="7">
        <v>10.1</v>
      </c>
      <c r="AB2" s="7">
        <v>15.4</v>
      </c>
      <c r="AC2" s="7">
        <v>16.7</v>
      </c>
      <c r="AD2" s="7">
        <v>4.26</v>
      </c>
      <c r="AE2" s="7">
        <v>22.6</v>
      </c>
      <c r="AF2" s="7">
        <v>132</v>
      </c>
      <c r="AG2" s="7">
        <v>18.5</v>
      </c>
      <c r="AH2" s="7">
        <v>13.8</v>
      </c>
      <c r="AI2" s="7">
        <v>8.65</v>
      </c>
      <c r="AJ2" s="7">
        <v>15.2</v>
      </c>
    </row>
    <row r="3" spans="1:36" x14ac:dyDescent="0.25">
      <c r="A3" s="7" t="s">
        <v>64</v>
      </c>
      <c r="B3" s="7" t="s">
        <v>70</v>
      </c>
      <c r="C3" s="7">
        <v>5116</v>
      </c>
      <c r="D3" s="7" t="s">
        <v>20</v>
      </c>
      <c r="E3" s="7">
        <v>55.7</v>
      </c>
      <c r="F3" s="7">
        <v>76.3</v>
      </c>
      <c r="G3" s="7">
        <v>27.1</v>
      </c>
      <c r="H3" s="7">
        <v>650</v>
      </c>
      <c r="I3" s="7">
        <v>85</v>
      </c>
      <c r="J3" s="7">
        <v>44.8</v>
      </c>
      <c r="K3" s="7">
        <v>29.1</v>
      </c>
      <c r="L3" s="7">
        <v>34.700000000000003</v>
      </c>
      <c r="M3" s="7">
        <v>13</v>
      </c>
      <c r="N3" s="7">
        <v>97.1</v>
      </c>
      <c r="O3" s="7">
        <v>18.8</v>
      </c>
      <c r="P3" s="7">
        <v>37.5</v>
      </c>
      <c r="Q3" s="7">
        <v>44.1</v>
      </c>
      <c r="R3" s="7">
        <v>8.92</v>
      </c>
      <c r="S3" s="7">
        <v>170</v>
      </c>
      <c r="T3" s="7">
        <v>2940</v>
      </c>
      <c r="U3" s="7">
        <v>177</v>
      </c>
      <c r="V3" s="7">
        <v>1210</v>
      </c>
      <c r="W3" s="7">
        <v>631</v>
      </c>
      <c r="X3" s="7">
        <v>2850</v>
      </c>
      <c r="Y3" s="7">
        <v>137</v>
      </c>
      <c r="Z3" s="7">
        <v>60.900000000000013</v>
      </c>
      <c r="AA3" s="7">
        <v>10.3</v>
      </c>
      <c r="AB3" s="7">
        <v>17.600000000000001</v>
      </c>
      <c r="AC3" s="7">
        <v>18</v>
      </c>
      <c r="AD3" s="7">
        <v>4.22</v>
      </c>
      <c r="AE3" s="7">
        <v>22.9</v>
      </c>
      <c r="AF3" s="7">
        <v>138</v>
      </c>
      <c r="AG3" s="7">
        <v>16</v>
      </c>
      <c r="AH3" s="7">
        <v>11.1</v>
      </c>
      <c r="AI3" s="7">
        <v>6.05</v>
      </c>
      <c r="AJ3" s="7">
        <v>24</v>
      </c>
    </row>
    <row r="4" spans="1:36" x14ac:dyDescent="0.25">
      <c r="A4" s="7" t="s">
        <v>64</v>
      </c>
      <c r="B4" s="7" t="s">
        <v>73</v>
      </c>
      <c r="C4" s="7">
        <v>5118</v>
      </c>
      <c r="D4" s="7" t="s">
        <v>20</v>
      </c>
      <c r="E4" s="7">
        <v>51</v>
      </c>
      <c r="F4" s="7">
        <v>75.2</v>
      </c>
      <c r="G4" s="7">
        <v>25.5</v>
      </c>
      <c r="H4" s="7">
        <v>528</v>
      </c>
      <c r="I4" s="7">
        <v>85.9</v>
      </c>
      <c r="J4" s="7">
        <v>49.4</v>
      </c>
      <c r="K4" s="7">
        <v>20</v>
      </c>
      <c r="L4" s="7">
        <v>29.3</v>
      </c>
      <c r="M4" s="7">
        <v>29.3</v>
      </c>
      <c r="N4" s="7">
        <v>85.2</v>
      </c>
      <c r="O4" s="7">
        <v>15.7</v>
      </c>
      <c r="P4" s="7">
        <v>25.3</v>
      </c>
      <c r="Q4" s="7">
        <v>38.200000000000003</v>
      </c>
      <c r="R4" s="7">
        <v>5.7</v>
      </c>
      <c r="S4" s="7">
        <v>126</v>
      </c>
      <c r="T4" s="7">
        <v>2920</v>
      </c>
      <c r="U4" s="7">
        <v>149</v>
      </c>
      <c r="V4" s="7">
        <v>1290</v>
      </c>
      <c r="W4" s="7">
        <v>598</v>
      </c>
      <c r="X4" s="7">
        <v>2210</v>
      </c>
      <c r="Y4" s="7">
        <v>144</v>
      </c>
      <c r="Z4" s="7">
        <v>52.7</v>
      </c>
      <c r="AA4" s="7">
        <v>9.0399999999999991</v>
      </c>
      <c r="AB4" s="7">
        <v>11.7</v>
      </c>
      <c r="AC4" s="7">
        <v>16.5</v>
      </c>
      <c r="AD4" s="7">
        <v>4.01</v>
      </c>
      <c r="AE4" s="7">
        <v>18</v>
      </c>
      <c r="AF4" s="7">
        <v>203</v>
      </c>
      <c r="AG4" s="7">
        <v>18</v>
      </c>
      <c r="AH4" s="7">
        <v>9.34</v>
      </c>
      <c r="AI4" s="7">
        <v>11.5</v>
      </c>
      <c r="AJ4" s="7">
        <v>16.600000000000001</v>
      </c>
    </row>
    <row r="5" spans="1:36" x14ac:dyDescent="0.25">
      <c r="A5" s="7" t="s">
        <v>64</v>
      </c>
      <c r="B5" s="7" t="s">
        <v>73</v>
      </c>
      <c r="C5" s="7">
        <v>5119</v>
      </c>
      <c r="D5" s="7" t="s">
        <v>20</v>
      </c>
      <c r="E5" s="7">
        <v>54.79999999999999</v>
      </c>
      <c r="F5" s="7">
        <v>77.099999999999994</v>
      </c>
      <c r="G5" s="7">
        <v>25.7</v>
      </c>
      <c r="H5" s="7">
        <v>404</v>
      </c>
      <c r="I5" s="7">
        <v>85.9</v>
      </c>
      <c r="J5" s="7">
        <v>30.2</v>
      </c>
      <c r="K5" s="7">
        <v>25.7</v>
      </c>
      <c r="L5" s="7">
        <v>24.9</v>
      </c>
      <c r="M5" s="7">
        <v>10.7</v>
      </c>
      <c r="N5" s="7">
        <v>93.7</v>
      </c>
      <c r="O5" s="7">
        <v>21.6</v>
      </c>
      <c r="P5" s="7">
        <v>25.8</v>
      </c>
      <c r="Q5" s="7">
        <v>39.6</v>
      </c>
      <c r="R5" s="7">
        <v>7.77</v>
      </c>
      <c r="S5" s="7">
        <v>144</v>
      </c>
      <c r="T5" s="7">
        <v>2820</v>
      </c>
      <c r="U5" s="7">
        <v>156</v>
      </c>
      <c r="V5" s="7">
        <v>1320</v>
      </c>
      <c r="W5" s="7">
        <v>709</v>
      </c>
      <c r="X5" s="7">
        <v>2610</v>
      </c>
      <c r="Y5" s="7">
        <v>113</v>
      </c>
      <c r="Z5" s="7">
        <v>32.299999999999997</v>
      </c>
      <c r="AA5" s="7">
        <v>10</v>
      </c>
      <c r="AB5" s="7">
        <v>12.1</v>
      </c>
      <c r="AC5" s="7">
        <v>16.600000000000001</v>
      </c>
      <c r="AD5" s="7">
        <v>3.37</v>
      </c>
      <c r="AE5" s="7">
        <v>20.2</v>
      </c>
      <c r="AF5" s="7">
        <v>89.7</v>
      </c>
      <c r="AG5" s="7">
        <v>11</v>
      </c>
      <c r="AH5" s="7">
        <v>14</v>
      </c>
      <c r="AI5" s="7">
        <v>9.73</v>
      </c>
      <c r="AJ5" s="7">
        <v>19.7</v>
      </c>
    </row>
    <row r="6" spans="1:36" x14ac:dyDescent="0.25">
      <c r="A6" s="7" t="s">
        <v>149</v>
      </c>
      <c r="B6" s="7" t="s">
        <v>150</v>
      </c>
      <c r="C6" s="7">
        <v>5127</v>
      </c>
      <c r="D6" s="7" t="s">
        <v>20</v>
      </c>
      <c r="E6" s="7">
        <v>51.8</v>
      </c>
      <c r="F6" s="7">
        <v>71.7</v>
      </c>
      <c r="G6" s="7">
        <v>24.5</v>
      </c>
      <c r="H6" s="7">
        <v>593</v>
      </c>
      <c r="I6" s="7">
        <v>85.7</v>
      </c>
      <c r="J6" s="7">
        <v>24.1</v>
      </c>
      <c r="K6" s="7">
        <v>25.3</v>
      </c>
      <c r="L6" s="7">
        <v>27.2</v>
      </c>
      <c r="M6" s="7">
        <v>12.3</v>
      </c>
      <c r="N6" s="7">
        <v>88.8</v>
      </c>
      <c r="O6" s="7">
        <v>15.9</v>
      </c>
      <c r="P6" s="7">
        <v>22.5</v>
      </c>
      <c r="Q6" s="7">
        <v>39.1</v>
      </c>
      <c r="R6" s="7">
        <v>11.1</v>
      </c>
      <c r="S6" s="7">
        <v>110</v>
      </c>
      <c r="T6" s="7">
        <v>2040</v>
      </c>
      <c r="U6" s="7">
        <v>152</v>
      </c>
      <c r="V6" s="7">
        <v>1620</v>
      </c>
      <c r="W6" s="7">
        <v>642</v>
      </c>
      <c r="X6" s="7">
        <v>2070</v>
      </c>
      <c r="Y6" s="7">
        <v>99.2</v>
      </c>
      <c r="Z6" s="7">
        <v>42.8</v>
      </c>
      <c r="AA6" s="7">
        <v>9.25</v>
      </c>
      <c r="AB6" s="7">
        <v>16.2</v>
      </c>
      <c r="AC6" s="7">
        <v>17</v>
      </c>
      <c r="AD6" s="7">
        <v>4.3</v>
      </c>
      <c r="AE6" s="7">
        <v>18.5</v>
      </c>
      <c r="AF6" s="7">
        <v>299</v>
      </c>
      <c r="AG6" s="7">
        <v>25</v>
      </c>
      <c r="AH6" s="7">
        <v>8.84</v>
      </c>
      <c r="AI6" s="7">
        <v>8.7899999999999991</v>
      </c>
      <c r="AJ6" s="7">
        <v>16.3</v>
      </c>
    </row>
    <row r="7" spans="1:36" x14ac:dyDescent="0.25">
      <c r="A7" s="7" t="s">
        <v>149</v>
      </c>
      <c r="B7" s="7" t="s">
        <v>151</v>
      </c>
      <c r="C7" s="7">
        <v>5137</v>
      </c>
      <c r="D7" s="7" t="s">
        <v>20</v>
      </c>
      <c r="E7" s="7">
        <v>54.29999999999999</v>
      </c>
      <c r="F7" s="7">
        <v>75.099999999999994</v>
      </c>
      <c r="G7" s="7">
        <v>25.1</v>
      </c>
      <c r="H7" s="7">
        <v>898</v>
      </c>
      <c r="I7" s="7">
        <v>85.9</v>
      </c>
      <c r="J7" s="7">
        <v>26.8</v>
      </c>
      <c r="K7" s="7">
        <v>25.3</v>
      </c>
      <c r="L7" s="7">
        <v>26.9</v>
      </c>
      <c r="M7" s="7">
        <v>10.7</v>
      </c>
      <c r="N7" s="7">
        <v>91</v>
      </c>
      <c r="O7" s="7">
        <v>19.2</v>
      </c>
      <c r="P7" s="7">
        <v>26.2</v>
      </c>
      <c r="Q7" s="7">
        <v>36</v>
      </c>
      <c r="R7" s="7">
        <v>9.11</v>
      </c>
      <c r="S7" s="7">
        <v>122</v>
      </c>
      <c r="T7" s="7">
        <v>3050</v>
      </c>
      <c r="U7" s="7">
        <v>161</v>
      </c>
      <c r="V7" s="7">
        <v>1390</v>
      </c>
      <c r="W7" s="7">
        <v>641</v>
      </c>
      <c r="X7" s="7">
        <v>2490</v>
      </c>
      <c r="Y7" s="7">
        <v>97.4</v>
      </c>
      <c r="Z7" s="7">
        <v>49.7</v>
      </c>
      <c r="AA7" s="7">
        <v>9.9600000000000009</v>
      </c>
      <c r="AB7" s="7">
        <v>11.9</v>
      </c>
      <c r="AC7" s="7">
        <v>18.100000000000001</v>
      </c>
      <c r="AD7" s="7">
        <v>4.54</v>
      </c>
      <c r="AE7" s="7">
        <v>21.9</v>
      </c>
      <c r="AF7" s="7">
        <v>79.099999999999994</v>
      </c>
      <c r="AG7" s="7">
        <v>19</v>
      </c>
      <c r="AH7" s="7">
        <v>26.4</v>
      </c>
      <c r="AI7" s="7">
        <v>17</v>
      </c>
      <c r="AJ7" s="7">
        <v>17.899999999999999</v>
      </c>
    </row>
    <row r="8" spans="1:36" x14ac:dyDescent="0.25">
      <c r="A8" s="7" t="s">
        <v>152</v>
      </c>
      <c r="B8" s="7" t="s">
        <v>153</v>
      </c>
      <c r="C8" s="7">
        <v>5146</v>
      </c>
      <c r="D8" s="7" t="s">
        <v>20</v>
      </c>
      <c r="E8" s="7">
        <v>55.599999999999987</v>
      </c>
      <c r="F8" s="7">
        <v>79.599999999999994</v>
      </c>
      <c r="G8" s="7">
        <v>26.7</v>
      </c>
      <c r="H8" s="7">
        <v>543</v>
      </c>
      <c r="I8" s="7">
        <v>88.2</v>
      </c>
      <c r="J8" s="7">
        <v>32.5</v>
      </c>
      <c r="K8" s="7">
        <v>25.4</v>
      </c>
      <c r="L8" s="7">
        <v>32.5</v>
      </c>
      <c r="M8" s="7">
        <v>10.7</v>
      </c>
      <c r="N8" s="7">
        <v>93.2</v>
      </c>
      <c r="O8" s="7">
        <v>22.2</v>
      </c>
      <c r="P8" s="7">
        <v>21.6</v>
      </c>
      <c r="Q8" s="7">
        <v>40</v>
      </c>
      <c r="R8" s="7">
        <v>8.08</v>
      </c>
      <c r="S8" s="7">
        <v>119</v>
      </c>
      <c r="T8" s="7">
        <v>3250</v>
      </c>
      <c r="U8" s="7">
        <v>189</v>
      </c>
      <c r="V8" s="7">
        <v>1720</v>
      </c>
      <c r="W8" s="7">
        <v>745</v>
      </c>
      <c r="X8" s="7">
        <v>2480</v>
      </c>
      <c r="Y8" s="7">
        <v>121</v>
      </c>
      <c r="Z8" s="7">
        <v>50.5</v>
      </c>
      <c r="AA8" s="7">
        <v>9.83</v>
      </c>
      <c r="AB8" s="7">
        <v>11.2</v>
      </c>
      <c r="AC8" s="7">
        <v>17.3</v>
      </c>
      <c r="AD8" s="7">
        <v>4.22</v>
      </c>
      <c r="AE8" s="7">
        <v>20.3</v>
      </c>
      <c r="AF8" s="7">
        <v>302</v>
      </c>
      <c r="AG8" s="7">
        <v>27</v>
      </c>
      <c r="AH8" s="7">
        <v>15.5</v>
      </c>
      <c r="AI8" s="7">
        <v>5.32</v>
      </c>
      <c r="AJ8" s="7">
        <v>20.7</v>
      </c>
    </row>
    <row r="9" spans="1:36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x14ac:dyDescent="0.25"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x14ac:dyDescent="0.25"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x14ac:dyDescent="0.25"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x14ac:dyDescent="0.25"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x14ac:dyDescent="0.25"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x14ac:dyDescent="0.25"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x14ac:dyDescent="0.25"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CIF</vt:lpstr>
      <vt:lpstr>DTS</vt:lpstr>
      <vt:lpstr>LAP</vt:lpstr>
      <vt:lpstr>SCAN</vt:lpstr>
      <vt:lpstr>HOMER</vt:lpstr>
      <vt:lpstr>node_balance</vt:lpstr>
      <vt:lpstr>SMS</vt:lpstr>
      <vt:lpstr>WS_count(1)</vt:lpstr>
      <vt:lpstr>WS_time(1)</vt:lpstr>
      <vt:lpstr>WS_count</vt:lpstr>
      <vt:lpstr>WS_time</vt:lpstr>
      <vt:lpstr>Справочник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Andrey Norvatov (RU)</cp:lastModifiedBy>
  <dcterms:created xsi:type="dcterms:W3CDTF">2015-06-05T18:19:34Z</dcterms:created>
  <dcterms:modified xsi:type="dcterms:W3CDTF">2021-12-30T06:46:26Z</dcterms:modified>
</cp:coreProperties>
</file>