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P\awr_parcer\data\new\"/>
    </mc:Choice>
  </mc:AlternateContent>
  <bookViews>
    <workbookView xWindow="0" yWindow="0" windowWidth="22260" windowHeight="12645" activeTab="5"/>
  </bookViews>
  <sheets>
    <sheet name="CIF" sheetId="1" r:id="rId1"/>
    <sheet name="DTS" sheetId="2" r:id="rId2"/>
    <sheet name="LAP" sheetId="3" r:id="rId3"/>
    <sheet name="SCAN" sheetId="4" r:id="rId4"/>
    <sheet name="HOMER" sheetId="5" r:id="rId5"/>
    <sheet name="node_balance" sheetId="6" r:id="rId6"/>
    <sheet name="SMS" sheetId="7" r:id="rId7"/>
  </sheets>
  <calcPr calcId="162913"/>
</workbook>
</file>

<file path=xl/calcChain.xml><?xml version="1.0" encoding="utf-8"?>
<calcChain xmlns="http://schemas.openxmlformats.org/spreadsheetml/2006/main">
  <c r="H10" i="6" l="1"/>
  <c r="K10" i="6"/>
  <c r="L10" i="6"/>
  <c r="M10" i="6"/>
  <c r="P10" i="6"/>
  <c r="Q10" i="6"/>
  <c r="R10" i="6"/>
  <c r="U10" i="6"/>
  <c r="V10" i="6"/>
  <c r="W10" i="6"/>
  <c r="Z10" i="6"/>
  <c r="AA10" i="6"/>
  <c r="Y10" i="7"/>
  <c r="Y9" i="7"/>
  <c r="Y8" i="7"/>
  <c r="Y7" i="7"/>
  <c r="Y6" i="7"/>
  <c r="Y5" i="7"/>
  <c r="Y4" i="7"/>
  <c r="Y3" i="7"/>
  <c r="Y2" i="7"/>
  <c r="W9" i="6"/>
  <c r="AA9" i="6" s="1"/>
  <c r="R9" i="6"/>
  <c r="V9" i="6" s="1"/>
  <c r="M9" i="6"/>
  <c r="Q9" i="6" s="1"/>
  <c r="H9" i="6"/>
  <c r="L9" i="6" s="1"/>
  <c r="W8" i="6"/>
  <c r="AA8" i="6" s="1"/>
  <c r="R8" i="6"/>
  <c r="V8" i="6" s="1"/>
  <c r="M8" i="6"/>
  <c r="Q8" i="6" s="1"/>
  <c r="H8" i="6"/>
  <c r="L8" i="6" s="1"/>
  <c r="W7" i="6"/>
  <c r="AA7" i="6" s="1"/>
  <c r="R7" i="6"/>
  <c r="V7" i="6" s="1"/>
  <c r="M7" i="6"/>
  <c r="Q7" i="6" s="1"/>
  <c r="H7" i="6"/>
  <c r="L7" i="6" s="1"/>
  <c r="W6" i="6"/>
  <c r="AA6" i="6" s="1"/>
  <c r="R6" i="6"/>
  <c r="V6" i="6" s="1"/>
  <c r="M6" i="6"/>
  <c r="Q6" i="6" s="1"/>
  <c r="H6" i="6"/>
  <c r="L6" i="6" s="1"/>
  <c r="W5" i="6"/>
  <c r="AA5" i="6" s="1"/>
  <c r="R5" i="6"/>
  <c r="V5" i="6" s="1"/>
  <c r="M5" i="6"/>
  <c r="Q5" i="6" s="1"/>
  <c r="H5" i="6"/>
  <c r="L5" i="6" s="1"/>
  <c r="W4" i="6"/>
  <c r="AA4" i="6" s="1"/>
  <c r="R4" i="6"/>
  <c r="V4" i="6" s="1"/>
  <c r="M4" i="6"/>
  <c r="Q4" i="6" s="1"/>
  <c r="H4" i="6"/>
  <c r="L4" i="6" s="1"/>
  <c r="W3" i="6"/>
  <c r="AA3" i="6" s="1"/>
  <c r="R3" i="6"/>
  <c r="V3" i="6" s="1"/>
  <c r="M3" i="6"/>
  <c r="Q3" i="6" s="1"/>
  <c r="H3" i="6"/>
  <c r="L3" i="6" s="1"/>
  <c r="W2" i="6"/>
  <c r="AA2" i="6" s="1"/>
  <c r="R2" i="6"/>
  <c r="V2" i="6" s="1"/>
  <c r="M2" i="6"/>
  <c r="Q2" i="6" s="1"/>
  <c r="H2" i="6"/>
  <c r="L2" i="6" s="1"/>
  <c r="K2" i="6" l="1"/>
  <c r="P2" i="6"/>
  <c r="U2" i="6"/>
  <c r="Z2" i="6"/>
  <c r="K3" i="6"/>
  <c r="P3" i="6"/>
  <c r="U3" i="6"/>
  <c r="Z3" i="6"/>
  <c r="K4" i="6"/>
  <c r="P4" i="6"/>
  <c r="U4" i="6"/>
  <c r="Z4" i="6"/>
  <c r="K5" i="6"/>
  <c r="P5" i="6"/>
  <c r="U5" i="6"/>
  <c r="Z5" i="6"/>
  <c r="K6" i="6"/>
  <c r="P6" i="6"/>
  <c r="U6" i="6"/>
  <c r="Z6" i="6"/>
  <c r="K7" i="6"/>
  <c r="P7" i="6"/>
  <c r="U7" i="6"/>
  <c r="Z7" i="6"/>
  <c r="K8" i="6"/>
  <c r="P8" i="6"/>
  <c r="U8" i="6"/>
  <c r="Z8" i="6"/>
  <c r="K9" i="6"/>
  <c r="P9" i="6"/>
  <c r="U9" i="6"/>
  <c r="Z9" i="6"/>
</calcChain>
</file>

<file path=xl/sharedStrings.xml><?xml version="1.0" encoding="utf-8"?>
<sst xmlns="http://schemas.openxmlformats.org/spreadsheetml/2006/main" count="436" uniqueCount="81">
  <si>
    <t>Release</t>
  </si>
  <si>
    <t>Date</t>
  </si>
  <si>
    <t>Test Time</t>
  </si>
  <si>
    <t>AWR time</t>
  </si>
  <si>
    <t>AWR elapsed time</t>
  </si>
  <si>
    <t>Test number</t>
  </si>
  <si>
    <t>Standart</t>
  </si>
  <si>
    <t>Env</t>
  </si>
  <si>
    <t>DB Time</t>
  </si>
  <si>
    <t>CPU Time</t>
  </si>
  <si>
    <t>Elapsed Time</t>
  </si>
  <si>
    <t>IO Time</t>
  </si>
  <si>
    <t>Buffer Gets</t>
  </si>
  <si>
    <t>Physical Reads</t>
  </si>
  <si>
    <t>Captured SQL Executions</t>
  </si>
  <si>
    <t>Cluster Wait Time</t>
  </si>
  <si>
    <t>R21.11.2</t>
  </si>
  <si>
    <t>08.11.2021</t>
  </si>
  <si>
    <t>18:48-19:48</t>
  </si>
  <si>
    <t>18:50-19:50</t>
  </si>
  <si>
    <t>L1</t>
  </si>
  <si>
    <t>09.11.2021</t>
  </si>
  <si>
    <t>13:02-14:02</t>
  </si>
  <si>
    <t>13:00-14:00</t>
  </si>
  <si>
    <t>16:24-17:24</t>
  </si>
  <si>
    <t>16:30-17:30</t>
  </si>
  <si>
    <t>11.11.2021</t>
  </si>
  <si>
    <t>11:35-12:35</t>
  </si>
  <si>
    <t>11:40-12:40</t>
  </si>
  <si>
    <t>17:10-18:10</t>
  </si>
  <si>
    <t>12.11.2021</t>
  </si>
  <si>
    <t>13:22-14:22</t>
  </si>
  <si>
    <t>13:30-14:30</t>
  </si>
  <si>
    <t>15.11.2021</t>
  </si>
  <si>
    <t>16:45-17:45</t>
  </si>
  <si>
    <t>16:50-17:50</t>
  </si>
  <si>
    <t>17.11.2021</t>
  </si>
  <si>
    <t>10:10-11:10</t>
  </si>
  <si>
    <t>14:55-15:55</t>
  </si>
  <si>
    <t>15:00-16:00</t>
  </si>
  <si>
    <t>16:30-17:31</t>
  </si>
  <si>
    <t>Test time</t>
  </si>
  <si>
    <t>CIF DBTime (sum)</t>
  </si>
  <si>
    <t>CIF DBTime node1 (min)</t>
  </si>
  <si>
    <t>CIF DBTime node2 (min)</t>
  </si>
  <si>
    <t>CIF DBTime node1 (%)</t>
  </si>
  <si>
    <t>CIF DBTime node2 (%)</t>
  </si>
  <si>
    <t>CIF Avg Active Sessions (sum)</t>
  </si>
  <si>
    <t>CIF Avg Active Sessions node1</t>
  </si>
  <si>
    <t>CIF Avg Active Sessions node2</t>
  </si>
  <si>
    <t>CIF Avg Active Sessions node1 (%)</t>
  </si>
  <si>
    <t>CIF Avg Active Sessions node2 (%)</t>
  </si>
  <si>
    <t>LAP DBTime (sum)</t>
  </si>
  <si>
    <t>LAP DBTime node1 (min)</t>
  </si>
  <si>
    <t>LAP DBTime node2 (min)</t>
  </si>
  <si>
    <t>LAP DBTime node1 (%)</t>
  </si>
  <si>
    <t>LAP DBTime node2 (%)</t>
  </si>
  <si>
    <t>LAP Avg Active Sessions (sum)</t>
  </si>
  <si>
    <t>LAP Avg Active Sessions node1</t>
  </si>
  <si>
    <t>LAP Avg Active Sessions node2</t>
  </si>
  <si>
    <t>LAP Avg Active Sessions node1 (%)</t>
  </si>
  <si>
    <t>LAP Avg Active Sessions node2 (%)</t>
  </si>
  <si>
    <t>CREDIT_CARD_RELEASE_IS_APPROVED</t>
  </si>
  <si>
    <t>CREDIT_IS_APPROVED</t>
  </si>
  <si>
    <t>CREDIT_IS_ISSUED</t>
  </si>
  <si>
    <t>CREDIT_IS_ISSUED_ON_OTHER_BANK_ACCOUNT</t>
  </si>
  <si>
    <t>EHUB_KARTA_POPOLNENIE</t>
  </si>
  <si>
    <t>EHUB_KARTA_POPOLNENIE_OF</t>
  </si>
  <si>
    <t>EHUB_KARTA_POPOLNENIE_OFF_PUSH</t>
  </si>
  <si>
    <t>EHUB_KARTA_POPOLNENIE_PUSH</t>
  </si>
  <si>
    <t>EHUB_KNPK_POPOLNENIE</t>
  </si>
  <si>
    <t>EHUB_KNPK_POPOLNENIE_OF</t>
  </si>
  <si>
    <t>EHUB_KNPK_POPOLNENIE_OF_PUSH</t>
  </si>
  <si>
    <t>EHUB_KNPK_POPOLNENIE_PUSH</t>
  </si>
  <si>
    <t>HOMER_CREDITCARD_REJECT</t>
  </si>
  <si>
    <t>PK_NK_APPR</t>
  </si>
  <si>
    <t>PK_NK_PRE_APPR</t>
  </si>
  <si>
    <t>PK_NK_WLCM</t>
  </si>
  <si>
    <t>RK_APPR</t>
  </si>
  <si>
    <t>RK_WLCM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</si>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</sst>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9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145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3" formatCode="#,##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ont>
        <strike val="0"/>
        <outline val="0"/>
        <shadow val="0"/>
        <vertAlign val="baseline"/>
        <sz val="11"/>
        <color theme="1" tint="4.9989318521683403E-2"/>
        <name val="Calibri"/>
        <scheme val="minor"/>
      </font>
      <alignment horizontal="center" vertical="center" wrapText="1"/>
    </dxf>
    <dxf>
      <numFmt numFmtId="13" formatCode="0%"/>
      <alignment horizontal="center" vertical="center"/>
    </dxf>
    <dxf>
      <numFmt numFmtId="13" formatCode="0%"/>
      <alignment horizontal="center" vertical="center"/>
    </dxf>
    <dxf>
      <alignment horizontal="center" vertical="center"/>
    </dxf>
    <dxf>
      <alignment horizontal="center" vertical="center"/>
    </dxf>
    <dxf>
      <numFmt numFmtId="0" formatCode="General"/>
      <alignment horizontal="center" vertical="center"/>
    </dxf>
    <dxf>
      <numFmt numFmtId="13" formatCode="0%"/>
      <alignment horizontal="center" vertical="center"/>
    </dxf>
    <dxf>
      <numFmt numFmtId="13" formatCode="0%"/>
      <alignment horizontal="center" vertical="center"/>
    </dxf>
    <dxf>
      <alignment horizontal="center" vertical="center"/>
    </dxf>
    <dxf>
      <alignment horizontal="center" vertical="center"/>
    </dxf>
    <dxf>
      <numFmt numFmtId="0" formatCode="General"/>
      <alignment horizontal="center" vertical="center"/>
    </dxf>
    <dxf>
      <numFmt numFmtId="13" formatCode="0%"/>
      <alignment horizontal="center" vertical="center"/>
    </dxf>
    <dxf>
      <numFmt numFmtId="13" formatCode="0%"/>
      <alignment horizontal="center" vertical="center"/>
    </dxf>
    <dxf>
      <alignment horizontal="center" vertical="center"/>
    </dxf>
    <dxf>
      <alignment horizontal="center" vertical="center"/>
    </dxf>
    <dxf>
      <numFmt numFmtId="0" formatCode="General"/>
      <alignment horizontal="center" vertical="center"/>
    </dxf>
    <dxf>
      <numFmt numFmtId="13" formatCode="0%"/>
      <alignment horizontal="center" vertical="center"/>
    </dxf>
    <dxf>
      <numFmt numFmtId="13" formatCode="0%"/>
      <alignment horizontal="center" vertical="center"/>
    </dxf>
    <dxf>
      <alignment horizontal="center" vertical="center"/>
    </dxf>
    <dxf>
      <alignment horizontal="center" vertical="center"/>
    </dxf>
    <dxf>
      <numFmt numFmtId="0" formatCode="General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ont>
        <strike val="0"/>
        <outline val="0"/>
        <shadow val="0"/>
        <vertAlign val="baseline"/>
        <sz val="11"/>
        <color theme="1" tint="4.9989318521683403E-2"/>
        <name val="Calibri"/>
        <scheme val="minor"/>
      </font>
      <alignment horizontal="center" vertical="center" wrapText="1"/>
    </dxf>
    <dxf>
      <numFmt numFmtId="4" formatCode="#,##0.0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164" formatCode="#,##0.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4" formatCode="#,##0.0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164" formatCode="#,##0.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4" formatCode="#,##0.0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1" displayName="Таблица1" ref="A1:P10" totalsRowShown="0" headerRowDxfId="144" dataDxfId="143">
  <autoFilter ref="A1:P10"/>
  <tableColumns count="16">
    <tableColumn id="1" name="Release" dataDxfId="142"/>
    <tableColumn id="2" name="Date" dataDxfId="141"/>
    <tableColumn id="3" name="Test Time" dataDxfId="140"/>
    <tableColumn id="4" name="AWR time" dataDxfId="139"/>
    <tableColumn id="5" name="AWR elapsed time" dataDxfId="138"/>
    <tableColumn id="6" name="Test number" dataDxfId="137"/>
    <tableColumn id="7" name="Standart" dataDxfId="136"/>
    <tableColumn id="8" name="Env" dataDxfId="135"/>
    <tableColumn id="9" name="DB Time" dataDxfId="134"/>
    <tableColumn id="10" name="CPU Time" dataDxfId="133"/>
    <tableColumn id="11" name="Elapsed Time" dataDxfId="132"/>
    <tableColumn id="12" name="IO Time" dataDxfId="131"/>
    <tableColumn id="13" name="Buffer Gets" dataDxfId="130"/>
    <tableColumn id="14" name="Physical Reads" dataDxfId="129"/>
    <tableColumn id="15" name="Captured SQL Executions" dataDxfId="128"/>
    <tableColumn id="16" name="Cluster Wait Time" dataDxfId="12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Таблица4" displayName="Таблица4" ref="A1:O10" totalsRowShown="0" headerRowDxfId="126" dataDxfId="125">
  <autoFilter ref="A1:O10"/>
  <tableColumns count="15">
    <tableColumn id="1" name="Release" dataDxfId="124"/>
    <tableColumn id="2" name="Date" dataDxfId="123"/>
    <tableColumn id="3" name="Test Time" dataDxfId="122"/>
    <tableColumn id="4" name="AWR time" dataDxfId="121"/>
    <tableColumn id="5" name="AWR elapsed time" dataDxfId="120"/>
    <tableColumn id="6" name="Test number" dataDxfId="119"/>
    <tableColumn id="7" name="Standart" dataDxfId="118"/>
    <tableColumn id="8" name="Env" dataDxfId="117"/>
    <tableColumn id="9" name="DB Time" dataDxfId="116"/>
    <tableColumn id="10" name="CPU Time" dataDxfId="115"/>
    <tableColumn id="11" name="Elapsed Time" dataDxfId="114"/>
    <tableColumn id="12" name="IO Time" dataDxfId="113"/>
    <tableColumn id="13" name="Buffer Gets" dataDxfId="112"/>
    <tableColumn id="14" name="Physical Reads" dataDxfId="111"/>
    <tableColumn id="15" name="Captured SQL Executions" dataDxfId="1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Таблица5" displayName="Таблица5" ref="A1:P10" totalsRowShown="0" headerRowDxfId="109" dataDxfId="108">
  <autoFilter ref="A1:P10"/>
  <tableColumns count="16">
    <tableColumn id="1" name="Release" dataDxfId="107"/>
    <tableColumn id="2" name="Date" dataDxfId="106"/>
    <tableColumn id="3" name="Test Time" dataDxfId="105"/>
    <tableColumn id="4" name="AWR time" dataDxfId="104"/>
    <tableColumn id="5" name="AWR elapsed time" dataDxfId="103"/>
    <tableColumn id="6" name="Test number" dataDxfId="102"/>
    <tableColumn id="7" name="Standart" dataDxfId="101"/>
    <tableColumn id="8" name="Env" dataDxfId="100"/>
    <tableColumn id="9" name="DB Time" dataDxfId="99"/>
    <tableColumn id="10" name="CPU Time" dataDxfId="98"/>
    <tableColumn id="11" name="Elapsed Time" dataDxfId="97"/>
    <tableColumn id="12" name="IO Time" dataDxfId="96"/>
    <tableColumn id="13" name="Buffer Gets" dataDxfId="95"/>
    <tableColumn id="14" name="Physical Reads" dataDxfId="94"/>
    <tableColumn id="15" name="Captured SQL Executions" dataDxfId="93"/>
    <tableColumn id="16" name="Cluster Wait Time" dataDxfId="9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Таблица6" displayName="Таблица6" ref="B1:O10" totalsRowShown="0" headerRowDxfId="91" dataDxfId="90">
  <autoFilter ref="B1:O10"/>
  <tableColumns count="14">
    <tableColumn id="1" name="Date" dataDxfId="89"/>
    <tableColumn id="2" name="Test Time" dataDxfId="88"/>
    <tableColumn id="3" name="AWR time" dataDxfId="87"/>
    <tableColumn id="4" name="AWR elapsed time" dataDxfId="86"/>
    <tableColumn id="5" name="Test number" dataDxfId="85"/>
    <tableColumn id="6" name="Standart" dataDxfId="84"/>
    <tableColumn id="7" name="Env" dataDxfId="83"/>
    <tableColumn id="8" name="DB Time" dataDxfId="82"/>
    <tableColumn id="9" name="CPU Time" dataDxfId="81"/>
    <tableColumn id="10" name="Elapsed Time" dataDxfId="80"/>
    <tableColumn id="11" name="IO Time" dataDxfId="79"/>
    <tableColumn id="12" name="Buffer Gets" dataDxfId="78"/>
    <tableColumn id="13" name="Physical Reads" dataDxfId="77"/>
    <tableColumn id="14" name="Captured SQL Executions" dataDxfId="7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Таблица7" displayName="Таблица7" ref="A1:P10" totalsRowShown="0" headerRowDxfId="75" dataDxfId="74">
  <autoFilter ref="A1:P10"/>
  <tableColumns count="16">
    <tableColumn id="1" name="Release" dataDxfId="73"/>
    <tableColumn id="2" name="Date" dataDxfId="72"/>
    <tableColumn id="3" name="Test Time" dataDxfId="71"/>
    <tableColumn id="4" name="AWR time" dataDxfId="70"/>
    <tableColumn id="5" name="AWR elapsed time" dataDxfId="69"/>
    <tableColumn id="6" name="Test number" dataDxfId="68"/>
    <tableColumn id="7" name="Standart" dataDxfId="67"/>
    <tableColumn id="8" name="Env" dataDxfId="66"/>
    <tableColumn id="9" name="DB Time" dataDxfId="65"/>
    <tableColumn id="10" name="CPU Time" dataDxfId="64"/>
    <tableColumn id="11" name="Elapsed Time" dataDxfId="63"/>
    <tableColumn id="12" name="IO Time" dataDxfId="62"/>
    <tableColumn id="13" name="Buffer Gets" dataDxfId="61"/>
    <tableColumn id="14" name="Physical Reads" dataDxfId="60"/>
    <tableColumn id="15" name="Captured SQL Executions" dataDxfId="59"/>
    <tableColumn id="16" name="Cluster Wait Time" dataDxfId="5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Таблица2" displayName="Таблица2" ref="A1:AA10" totalsRowShown="0" headerRowDxfId="57">
  <autoFilter ref="A1:AA10"/>
  <tableColumns count="27">
    <tableColumn id="1" name="Release" dataDxfId="56"/>
    <tableColumn id="2" name="Date" dataDxfId="55"/>
    <tableColumn id="3" name="Test time" dataDxfId="54"/>
    <tableColumn id="4" name="AWR time" dataDxfId="53"/>
    <tableColumn id="5" name="AWR elapsed time" dataDxfId="52"/>
    <tableColumn id="6" name="Test number" dataDxfId="51"/>
    <tableColumn id="7" name="Env" dataDxfId="50"/>
    <tableColumn id="8" name="CIF DBTime (sum)" dataDxfId="49">
      <calculatedColumnFormula>SUM(Таблица2[[#This Row],[CIF DBTime node1 (min)]:[CIF DBTime node2 (min)]])</calculatedColumnFormula>
    </tableColumn>
    <tableColumn id="9" name="CIF DBTime node1 (min)" dataDxfId="48"/>
    <tableColumn id="10" name="CIF DBTime node2 (min)" dataDxfId="47"/>
    <tableColumn id="11" name="CIF DBTime node1 (%)" dataDxfId="46">
      <calculatedColumnFormula>Таблица2[[#This Row],[CIF DBTime node1 (min)]]/Таблица2[[#This Row],[CIF DBTime (sum)]]</calculatedColumnFormula>
    </tableColumn>
    <tableColumn id="12" name="CIF DBTime node2 (%)" dataDxfId="45">
      <calculatedColumnFormula>Таблица2[[#This Row],[CIF DBTime node2 (min)]]/Таблица2[[#This Row],[CIF DBTime (sum)]]</calculatedColumnFormula>
    </tableColumn>
    <tableColumn id="13" name="CIF Avg Active Sessions (sum)" dataDxfId="44">
      <calculatedColumnFormula>SUM(Таблица2[[#This Row],[CIF Avg Active Sessions node1]:[CIF Avg Active Sessions node2]])</calculatedColumnFormula>
    </tableColumn>
    <tableColumn id="14" name="CIF Avg Active Sessions node1" dataDxfId="43"/>
    <tableColumn id="15" name="CIF Avg Active Sessions node2" dataDxfId="42"/>
    <tableColumn id="16" name="CIF Avg Active Sessions node1 (%)" dataDxfId="41">
      <calculatedColumnFormula>Таблица2[[#This Row],[CIF Avg Active Sessions node1]]/Таблица2[[#This Row],[CIF Avg Active Sessions (sum)]]</calculatedColumnFormula>
    </tableColumn>
    <tableColumn id="17" name="CIF Avg Active Sessions node2 (%)" dataDxfId="40">
      <calculatedColumnFormula>Таблица2[[#This Row],[CIF Avg Active Sessions node2]]/Таблица2[[#This Row],[CIF Avg Active Sessions (sum)]]</calculatedColumnFormula>
    </tableColumn>
    <tableColumn id="18" name="LAP DBTime (sum)" dataDxfId="39">
      <calculatedColumnFormula>SUM(Таблица2[[#This Row],[LAP DBTime node1 (min)]:[LAP DBTime node2 (min)]])</calculatedColumnFormula>
    </tableColumn>
    <tableColumn id="19" name="LAP DBTime node1 (min)" dataDxfId="38"/>
    <tableColumn id="20" name="LAP DBTime node2 (min)" dataDxfId="37"/>
    <tableColumn id="21" name="LAP DBTime node1 (%)" dataDxfId="36">
      <calculatedColumnFormula>Таблица2[[#This Row],[LAP DBTime node1 (min)]]/Таблица2[[#This Row],[LAP DBTime (sum)]]</calculatedColumnFormula>
    </tableColumn>
    <tableColumn id="22" name="LAP DBTime node2 (%)" dataDxfId="35">
      <calculatedColumnFormula>Таблица2[[#This Row],[LAP DBTime node2 (min)]]/Таблица2[[#This Row],[LAP DBTime (sum)]]</calculatedColumnFormula>
    </tableColumn>
    <tableColumn id="23" name="LAP Avg Active Sessions (sum)" dataDxfId="34">
      <calculatedColumnFormula>SUM(Таблица2[[#This Row],[LAP Avg Active Sessions node1]:[LAP Avg Active Sessions node2]])</calculatedColumnFormula>
    </tableColumn>
    <tableColumn id="24" name="LAP Avg Active Sessions node1" dataDxfId="33"/>
    <tableColumn id="25" name="LAP Avg Active Sessions node2" dataDxfId="32"/>
    <tableColumn id="26" name="LAP Avg Active Sessions node1 (%)" dataDxfId="31">
      <calculatedColumnFormula>Таблица2[[#This Row],[LAP Avg Active Sessions node1]]/Таблица2[[#This Row],[LAP Avg Active Sessions (sum)]]</calculatedColumnFormula>
    </tableColumn>
    <tableColumn id="27" name="LAP Avg Active Sessions node2 (%)" dataDxfId="30">
      <calculatedColumnFormula>Таблица2[[#This Row],[LAP Avg Active Sessions node2]]/Таблица2[[#This Row],[LAP Avg Active Sessions (sum)]]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Таблица8" displayName="Таблица8" ref="A1:Y10" totalsRowShown="0" headerRowDxfId="29" dataDxfId="28">
  <autoFilter ref="A1:Y10"/>
  <tableColumns count="25">
    <tableColumn id="1" name="Release" dataDxfId="27"/>
    <tableColumn id="2" name="Date" dataDxfId="26"/>
    <tableColumn id="3" name="Test Time" dataDxfId="25"/>
    <tableColumn id="4" name="Test number" dataDxfId="24"/>
    <tableColumn id="5" name="Standart" dataDxfId="23"/>
    <tableColumn id="6" name="Env" dataDxfId="22"/>
    <tableColumn id="7" name="CREDIT_CARD_RELEASE_IS_APPROVED" dataDxfId="21"/>
    <tableColumn id="8" name="CREDIT_IS_APPROVED" dataDxfId="20"/>
    <tableColumn id="9" name="CREDIT_IS_ISSUED" dataDxfId="19"/>
    <tableColumn id="10" name="CREDIT_IS_ISSUED_ON_OTHER_BANK_ACCOUNT" dataDxfId="18"/>
    <tableColumn id="11" name="EHUB_KARTA_POPOLNENIE" dataDxfId="17"/>
    <tableColumn id="12" name="EHUB_KARTA_POPOLNENIE_OF" dataDxfId="16"/>
    <tableColumn id="13" name="EHUB_KARTA_POPOLNENIE_OFF_PUSH" dataDxfId="15"/>
    <tableColumn id="14" name="EHUB_KARTA_POPOLNENIE_PUSH" dataDxfId="14"/>
    <tableColumn id="15" name="EHUB_KNPK_POPOLNENIE" dataDxfId="13"/>
    <tableColumn id="16" name="EHUB_KNPK_POPOLNENIE_OF" dataDxfId="12"/>
    <tableColumn id="17" name="EHUB_KNPK_POPOLNENIE_OF_PUSH" dataDxfId="11"/>
    <tableColumn id="18" name="EHUB_KNPK_POPOLNENIE_PUSH" dataDxfId="10"/>
    <tableColumn id="19" name="HOMER_CREDITCARD_REJECT" dataDxfId="9"/>
    <tableColumn id="20" name="PK_NK_APPR" dataDxfId="8"/>
    <tableColumn id="21" name="PK_NK_PRE_APPR" dataDxfId="7"/>
    <tableColumn id="22" name="PK_NK_WLCM" dataDxfId="6"/>
    <tableColumn id="23" name="RK_APPR" dataDxfId="5"/>
    <tableColumn id="24" name="RK_WLCM" dataDxfId="4"/>
    <tableColumn id="25" name="Итого" dataDxfId="3">
      <calculatedColumnFormula>SUM(G2:X2)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A12" sqref="A12"/>
    </sheetView>
  </sheetViews>
  <sheetFormatPr defaultRowHeight="15" x14ac:dyDescent="0.25"/>
  <cols>
    <col min="1" max="1" width="12.5703125" style="7" bestFit="1" customWidth="1"/>
    <col min="2" max="2" width="10.140625" style="7" bestFit="1" customWidth="1"/>
    <col min="3" max="3" width="14.140625" style="7" bestFit="1" customWidth="1"/>
    <col min="4" max="4" width="14.5703125" style="7" bestFit="1" customWidth="1"/>
    <col min="5" max="5" width="22.28515625" style="7" bestFit="1" customWidth="1"/>
    <col min="6" max="6" width="16.7109375" style="7" bestFit="1" customWidth="1"/>
    <col min="7" max="7" width="13" style="7" bestFit="1" customWidth="1"/>
    <col min="8" max="8" width="8.7109375" style="7" bestFit="1" customWidth="1"/>
    <col min="9" max="9" width="12.85546875" style="7" bestFit="1" customWidth="1"/>
    <col min="10" max="10" width="14.140625" style="7" bestFit="1" customWidth="1"/>
    <col min="11" max="11" width="17.28515625" style="7" bestFit="1" customWidth="1"/>
    <col min="12" max="12" width="12.42578125" style="7" bestFit="1" customWidth="1"/>
    <col min="13" max="13" width="15.7109375" style="7" bestFit="1" customWidth="1"/>
    <col min="14" max="14" width="18.5703125" style="7" bestFit="1" customWidth="1"/>
    <col min="15" max="15" width="27.85546875" style="7" bestFit="1" customWidth="1"/>
    <col min="16" max="16" width="21.5703125" style="7" bestFit="1" customWidth="1"/>
    <col min="17" max="17" width="9.140625" style="7" customWidth="1"/>
  </cols>
  <sheetData>
    <row r="1" spans="1:16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</row>
    <row r="2" spans="1:16" x14ac:dyDescent="0.25">
      <c r="A2" s="7" t="s">
        <v>16</v>
      </c>
      <c r="B2" s="7" t="s">
        <v>17</v>
      </c>
      <c r="C2" s="7" t="s">
        <v>18</v>
      </c>
      <c r="D2" s="7" t="s">
        <v>19</v>
      </c>
      <c r="E2" s="7">
        <v>60</v>
      </c>
      <c r="F2" s="7">
        <v>5053</v>
      </c>
      <c r="G2" s="7">
        <v>5032</v>
      </c>
      <c r="H2" s="7" t="s">
        <v>20</v>
      </c>
      <c r="I2" s="1">
        <v>66.75</v>
      </c>
      <c r="J2" s="1">
        <v>2782.12</v>
      </c>
      <c r="K2" s="1">
        <v>2002.86</v>
      </c>
      <c r="L2" s="1">
        <v>1280</v>
      </c>
      <c r="M2" s="6">
        <v>53414972</v>
      </c>
      <c r="N2" s="6">
        <v>4289037</v>
      </c>
      <c r="O2" s="6">
        <v>3827214</v>
      </c>
      <c r="P2" s="1">
        <v>398.05</v>
      </c>
    </row>
    <row r="3" spans="1:16" x14ac:dyDescent="0.25">
      <c r="A3" s="7" t="s">
        <v>16</v>
      </c>
      <c r="B3" s="7" t="s">
        <v>21</v>
      </c>
      <c r="C3" s="7" t="s">
        <v>22</v>
      </c>
      <c r="D3" s="7" t="s">
        <v>23</v>
      </c>
      <c r="E3" s="7">
        <v>60</v>
      </c>
      <c r="F3" s="7">
        <v>5056</v>
      </c>
      <c r="G3" s="7">
        <v>5032</v>
      </c>
      <c r="H3" s="7" t="s">
        <v>20</v>
      </c>
      <c r="I3" s="1">
        <v>69.099999999999994</v>
      </c>
      <c r="J3" s="1">
        <v>2899.77</v>
      </c>
      <c r="K3" s="1">
        <v>2198.63</v>
      </c>
      <c r="L3" s="1">
        <v>1244.92</v>
      </c>
      <c r="M3" s="6">
        <v>53724904</v>
      </c>
      <c r="N3" s="6">
        <v>4110308</v>
      </c>
      <c r="O3" s="6">
        <v>4192357</v>
      </c>
      <c r="P3" s="1">
        <v>413.38</v>
      </c>
    </row>
    <row r="4" spans="1:16" x14ac:dyDescent="0.25">
      <c r="A4" s="7" t="s">
        <v>16</v>
      </c>
      <c r="B4" s="7" t="s">
        <v>21</v>
      </c>
      <c r="C4" s="7" t="s">
        <v>24</v>
      </c>
      <c r="D4" s="7" t="s">
        <v>25</v>
      </c>
      <c r="E4" s="7">
        <v>60</v>
      </c>
      <c r="F4" s="7">
        <v>5058</v>
      </c>
      <c r="G4" s="7">
        <v>5032</v>
      </c>
      <c r="H4" s="7" t="s">
        <v>20</v>
      </c>
      <c r="I4" s="1">
        <v>63.92</v>
      </c>
      <c r="J4" s="1">
        <v>2664.22</v>
      </c>
      <c r="K4" s="1">
        <v>2021.16</v>
      </c>
      <c r="L4" s="1">
        <v>1228.04</v>
      </c>
      <c r="M4" s="6">
        <v>51281859</v>
      </c>
      <c r="N4" s="6">
        <v>4410944</v>
      </c>
      <c r="O4" s="6">
        <v>3670235</v>
      </c>
      <c r="P4" s="1">
        <v>361.28</v>
      </c>
    </row>
    <row r="5" spans="1:16" x14ac:dyDescent="0.25">
      <c r="A5" s="7" t="s">
        <v>16</v>
      </c>
      <c r="B5" s="7" t="s">
        <v>26</v>
      </c>
      <c r="C5" s="7" t="s">
        <v>27</v>
      </c>
      <c r="D5" s="7" t="s">
        <v>28</v>
      </c>
      <c r="E5" s="7">
        <v>60</v>
      </c>
      <c r="F5" s="7">
        <v>5068</v>
      </c>
      <c r="G5" s="7">
        <v>5058</v>
      </c>
      <c r="H5" s="7" t="s">
        <v>20</v>
      </c>
      <c r="I5" s="1">
        <v>65.92</v>
      </c>
      <c r="J5" s="1">
        <v>2787.05</v>
      </c>
      <c r="K5" s="1">
        <v>2121.94</v>
      </c>
      <c r="L5" s="1">
        <v>1209.03</v>
      </c>
      <c r="M5" s="6">
        <v>52805424</v>
      </c>
      <c r="N5" s="6">
        <v>4148802</v>
      </c>
      <c r="O5" s="6">
        <v>3873454</v>
      </c>
      <c r="P5" s="1">
        <v>367.17</v>
      </c>
    </row>
    <row r="6" spans="1:16" x14ac:dyDescent="0.25">
      <c r="A6" s="7" t="s">
        <v>16</v>
      </c>
      <c r="B6" s="7" t="s">
        <v>26</v>
      </c>
      <c r="C6" s="7" t="s">
        <v>29</v>
      </c>
      <c r="D6" s="7" t="s">
        <v>29</v>
      </c>
      <c r="E6" s="7">
        <v>60</v>
      </c>
      <c r="F6" s="7">
        <v>5071</v>
      </c>
      <c r="G6" s="7">
        <v>5058</v>
      </c>
      <c r="H6" s="7" t="s">
        <v>20</v>
      </c>
      <c r="I6" s="1">
        <v>64.78</v>
      </c>
      <c r="J6" s="1">
        <v>2700.59</v>
      </c>
      <c r="K6" s="1">
        <v>2078.31</v>
      </c>
      <c r="L6" s="1">
        <v>1267.08</v>
      </c>
      <c r="M6" s="6">
        <v>51465177</v>
      </c>
      <c r="N6" s="6">
        <v>4100810</v>
      </c>
      <c r="O6" s="6">
        <v>3942766</v>
      </c>
      <c r="P6" s="1">
        <v>331.46</v>
      </c>
    </row>
    <row r="7" spans="1:16" x14ac:dyDescent="0.25">
      <c r="A7" s="7" t="s">
        <v>16</v>
      </c>
      <c r="B7" s="7" t="s">
        <v>30</v>
      </c>
      <c r="C7" s="7" t="s">
        <v>31</v>
      </c>
      <c r="D7" s="7" t="s">
        <v>32</v>
      </c>
      <c r="E7" s="7">
        <v>60</v>
      </c>
      <c r="F7" s="7">
        <v>5075</v>
      </c>
      <c r="G7" s="7">
        <v>5058</v>
      </c>
      <c r="H7" s="7" t="s">
        <v>20</v>
      </c>
      <c r="I7" s="1">
        <v>60.510000000000012</v>
      </c>
      <c r="J7" s="1">
        <v>2551.5100000000002</v>
      </c>
      <c r="K7" s="1">
        <v>1935.45</v>
      </c>
      <c r="L7" s="1">
        <v>1177.2</v>
      </c>
      <c r="M7" s="6">
        <v>49624557</v>
      </c>
      <c r="N7" s="6">
        <v>4113295</v>
      </c>
      <c r="O7" s="6">
        <v>3662910</v>
      </c>
      <c r="P7" s="1">
        <v>317.77</v>
      </c>
    </row>
    <row r="8" spans="1:16" x14ac:dyDescent="0.25">
      <c r="A8" s="7" t="s">
        <v>16</v>
      </c>
      <c r="B8" s="7" t="s">
        <v>33</v>
      </c>
      <c r="C8" s="7" t="s">
        <v>34</v>
      </c>
      <c r="D8" s="7" t="s">
        <v>35</v>
      </c>
      <c r="E8" s="7">
        <v>59</v>
      </c>
      <c r="F8" s="7">
        <v>5079</v>
      </c>
      <c r="G8" s="7">
        <v>5058</v>
      </c>
      <c r="H8" s="7" t="s">
        <v>20</v>
      </c>
      <c r="I8" s="1">
        <v>63.16</v>
      </c>
      <c r="J8" s="1">
        <v>2614.41</v>
      </c>
      <c r="K8" s="1">
        <v>1935.02</v>
      </c>
      <c r="L8" s="1">
        <v>1126.47</v>
      </c>
      <c r="M8" s="6">
        <v>50701197</v>
      </c>
      <c r="N8" s="6">
        <v>4075118</v>
      </c>
      <c r="O8" s="6">
        <v>3801272</v>
      </c>
      <c r="P8" s="1">
        <v>457.21</v>
      </c>
    </row>
    <row r="9" spans="1:16" x14ac:dyDescent="0.25">
      <c r="A9" s="7" t="s">
        <v>16</v>
      </c>
      <c r="B9" s="7" t="s">
        <v>36</v>
      </c>
      <c r="C9" s="7" t="s">
        <v>37</v>
      </c>
      <c r="D9" s="7" t="s">
        <v>37</v>
      </c>
      <c r="E9" s="7">
        <v>59</v>
      </c>
      <c r="F9" s="7">
        <v>5085</v>
      </c>
      <c r="G9" s="7">
        <v>5058</v>
      </c>
      <c r="H9" s="7" t="s">
        <v>20</v>
      </c>
      <c r="I9" s="1">
        <v>67.87</v>
      </c>
      <c r="J9" s="1">
        <v>2837.99</v>
      </c>
      <c r="K9" s="1">
        <v>2059.81</v>
      </c>
      <c r="L9" s="1">
        <v>1240.1199999999999</v>
      </c>
      <c r="M9" s="6">
        <v>54134406</v>
      </c>
      <c r="N9" s="6">
        <v>4224290</v>
      </c>
      <c r="O9" s="6">
        <v>4255261</v>
      </c>
      <c r="P9" s="1">
        <v>424.54</v>
      </c>
    </row>
    <row r="10" spans="1:16" x14ac:dyDescent="0.25">
      <c r="A10" s="7" t="s">
        <v>16</v>
      </c>
      <c r="B10" s="7" t="s">
        <v>36</v>
      </c>
      <c r="C10" s="7" t="s">
        <v>38</v>
      </c>
      <c r="D10" s="7" t="s">
        <v>39</v>
      </c>
      <c r="E10" s="7">
        <v>60</v>
      </c>
      <c r="F10" s="7">
        <v>5087</v>
      </c>
      <c r="G10" s="7">
        <v>5058</v>
      </c>
      <c r="H10" s="7" t="s">
        <v>20</v>
      </c>
      <c r="I10" s="1">
        <v>64.52000000000001</v>
      </c>
      <c r="J10" s="1">
        <v>2652.4</v>
      </c>
      <c r="K10" s="1">
        <v>2004.88</v>
      </c>
      <c r="L10" s="1">
        <v>1237.1300000000001</v>
      </c>
      <c r="M10" s="6">
        <v>50272816</v>
      </c>
      <c r="N10" s="6">
        <v>4396761</v>
      </c>
      <c r="O10" s="6">
        <v>3639640</v>
      </c>
      <c r="P10" s="1">
        <v>388.97</v>
      </c>
    </row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O12" sqref="O12"/>
    </sheetView>
  </sheetViews>
  <sheetFormatPr defaultRowHeight="15" x14ac:dyDescent="0.25"/>
  <cols>
    <col min="1" max="1" width="10.140625" style="7" customWidth="1"/>
    <col min="2" max="2" width="10.140625" style="7" bestFit="1" customWidth="1"/>
    <col min="3" max="3" width="11.7109375" style="7" customWidth="1"/>
    <col min="4" max="4" width="12.140625" style="7" customWidth="1"/>
    <col min="5" max="5" width="19.5703125" style="7" customWidth="1"/>
    <col min="6" max="6" width="14.28515625" style="7" customWidth="1"/>
    <col min="7" max="7" width="10.5703125" style="7" customWidth="1"/>
    <col min="8" max="8" width="6.28515625" style="7" customWidth="1"/>
    <col min="9" max="9" width="10.42578125" style="7" customWidth="1"/>
    <col min="10" max="10" width="11.7109375" style="7" customWidth="1"/>
    <col min="11" max="11" width="14.85546875" style="7" customWidth="1"/>
    <col min="12" max="12" width="10" style="7" customWidth="1"/>
    <col min="13" max="13" width="13.28515625" style="7" customWidth="1"/>
    <col min="14" max="14" width="16" style="7" customWidth="1"/>
    <col min="15" max="15" width="25" style="7" customWidth="1"/>
    <col min="16" max="16" width="9.140625" style="7" customWidth="1"/>
  </cols>
  <sheetData>
    <row r="1" spans="1:15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</row>
    <row r="2" spans="1:15" x14ac:dyDescent="0.25">
      <c r="A2" s="7" t="s">
        <v>16</v>
      </c>
      <c r="B2" s="7" t="s">
        <v>17</v>
      </c>
      <c r="C2" s="7" t="s">
        <v>18</v>
      </c>
      <c r="D2" s="7" t="s">
        <v>19</v>
      </c>
      <c r="E2" s="7">
        <v>60</v>
      </c>
      <c r="F2" s="7">
        <v>5053</v>
      </c>
      <c r="G2" s="7">
        <v>5032</v>
      </c>
      <c r="H2" s="7" t="s">
        <v>20</v>
      </c>
      <c r="I2" s="5">
        <v>4.0999999999999996</v>
      </c>
      <c r="J2" s="1">
        <v>217.47</v>
      </c>
      <c r="K2" s="1">
        <v>113.48</v>
      </c>
      <c r="L2" s="1">
        <v>46.88</v>
      </c>
      <c r="M2" s="6">
        <v>1215098</v>
      </c>
      <c r="N2" s="6">
        <v>4113</v>
      </c>
      <c r="O2" s="6">
        <v>156493</v>
      </c>
    </row>
    <row r="3" spans="1:15" x14ac:dyDescent="0.25">
      <c r="A3" s="7" t="s">
        <v>16</v>
      </c>
      <c r="B3" s="7" t="s">
        <v>21</v>
      </c>
      <c r="C3" s="7" t="s">
        <v>22</v>
      </c>
      <c r="D3" s="7" t="s">
        <v>23</v>
      </c>
      <c r="E3" s="7">
        <v>60</v>
      </c>
      <c r="F3" s="7">
        <v>5056</v>
      </c>
      <c r="G3" s="7">
        <v>5032</v>
      </c>
      <c r="H3" s="7" t="s">
        <v>20</v>
      </c>
      <c r="I3" s="5">
        <v>4.3</v>
      </c>
      <c r="J3" s="1">
        <v>228.85</v>
      </c>
      <c r="K3" s="1">
        <v>115.42</v>
      </c>
      <c r="L3" s="1">
        <v>46.03</v>
      </c>
      <c r="M3" s="6">
        <v>1261816</v>
      </c>
      <c r="N3" s="6">
        <v>4467</v>
      </c>
      <c r="O3" s="6">
        <v>175681</v>
      </c>
    </row>
    <row r="4" spans="1:15" x14ac:dyDescent="0.25">
      <c r="A4" s="7" t="s">
        <v>16</v>
      </c>
      <c r="B4" s="7" t="s">
        <v>21</v>
      </c>
      <c r="C4" s="7" t="s">
        <v>24</v>
      </c>
      <c r="D4" s="7" t="s">
        <v>40</v>
      </c>
      <c r="E4" s="7">
        <v>60</v>
      </c>
      <c r="F4" s="7">
        <v>5058</v>
      </c>
      <c r="G4" s="7">
        <v>5032</v>
      </c>
      <c r="H4" s="7" t="s">
        <v>20</v>
      </c>
      <c r="I4" s="5">
        <v>3.8</v>
      </c>
      <c r="J4" s="1">
        <v>218.92</v>
      </c>
      <c r="K4" s="1">
        <v>99.28</v>
      </c>
      <c r="L4" s="1">
        <v>32.4</v>
      </c>
      <c r="M4" s="6">
        <v>1174093</v>
      </c>
      <c r="N4" s="6">
        <v>3126</v>
      </c>
      <c r="O4" s="6">
        <v>157854</v>
      </c>
    </row>
    <row r="5" spans="1:15" x14ac:dyDescent="0.25">
      <c r="A5" s="7" t="s">
        <v>16</v>
      </c>
      <c r="B5" s="7" t="s">
        <v>26</v>
      </c>
      <c r="C5" s="7" t="s">
        <v>27</v>
      </c>
      <c r="D5" s="7" t="s">
        <v>28</v>
      </c>
      <c r="E5" s="7">
        <v>60</v>
      </c>
      <c r="F5" s="7">
        <v>5068</v>
      </c>
      <c r="G5" s="7">
        <v>5058</v>
      </c>
      <c r="H5" s="7" t="s">
        <v>20</v>
      </c>
      <c r="I5" s="5">
        <v>4.5999999999999996</v>
      </c>
      <c r="J5" s="1">
        <v>226.89</v>
      </c>
      <c r="K5" s="1">
        <v>123.08</v>
      </c>
      <c r="L5" s="1">
        <v>54.39</v>
      </c>
      <c r="M5" s="6">
        <v>1295007</v>
      </c>
      <c r="N5" s="6">
        <v>6136</v>
      </c>
      <c r="O5" s="6">
        <v>152554</v>
      </c>
    </row>
    <row r="6" spans="1:15" x14ac:dyDescent="0.25">
      <c r="A6" s="7" t="s">
        <v>16</v>
      </c>
      <c r="B6" s="7" t="s">
        <v>26</v>
      </c>
      <c r="C6" s="7" t="s">
        <v>29</v>
      </c>
      <c r="D6" s="7" t="s">
        <v>29</v>
      </c>
      <c r="E6" s="7">
        <v>60</v>
      </c>
      <c r="F6" s="7">
        <v>5071</v>
      </c>
      <c r="G6" s="7">
        <v>5058</v>
      </c>
      <c r="H6" s="7" t="s">
        <v>20</v>
      </c>
      <c r="I6" s="5">
        <v>4</v>
      </c>
      <c r="J6" s="1">
        <v>223.31</v>
      </c>
      <c r="K6" s="1">
        <v>103.73</v>
      </c>
      <c r="L6" s="1">
        <v>31.31</v>
      </c>
      <c r="M6" s="6">
        <v>1275735</v>
      </c>
      <c r="N6" s="6">
        <v>3016</v>
      </c>
      <c r="O6" s="6">
        <v>167803</v>
      </c>
    </row>
    <row r="7" spans="1:15" x14ac:dyDescent="0.25">
      <c r="A7" s="7" t="s">
        <v>16</v>
      </c>
      <c r="B7" s="7" t="s">
        <v>30</v>
      </c>
      <c r="C7" s="7" t="s">
        <v>31</v>
      </c>
      <c r="D7" s="7" t="s">
        <v>32</v>
      </c>
      <c r="E7" s="7">
        <v>60</v>
      </c>
      <c r="F7" s="7">
        <v>5075</v>
      </c>
      <c r="G7" s="7">
        <v>5058</v>
      </c>
      <c r="H7" s="7" t="s">
        <v>20</v>
      </c>
      <c r="I7" s="5">
        <v>3.8</v>
      </c>
      <c r="J7" s="1">
        <v>215.38</v>
      </c>
      <c r="K7" s="1">
        <v>99.42</v>
      </c>
      <c r="L7" s="1">
        <v>33.99</v>
      </c>
      <c r="M7" s="6">
        <v>1162311</v>
      </c>
      <c r="N7" s="6">
        <v>3382</v>
      </c>
      <c r="O7" s="6">
        <v>149272</v>
      </c>
    </row>
    <row r="8" spans="1:15" x14ac:dyDescent="0.25">
      <c r="A8" s="7" t="s">
        <v>16</v>
      </c>
      <c r="B8" s="7" t="s">
        <v>33</v>
      </c>
      <c r="C8" s="7" t="s">
        <v>34</v>
      </c>
      <c r="D8" s="7" t="s">
        <v>35</v>
      </c>
      <c r="E8" s="7">
        <v>60</v>
      </c>
      <c r="F8" s="7">
        <v>5079</v>
      </c>
      <c r="G8" s="7">
        <v>5058</v>
      </c>
      <c r="H8" s="7" t="s">
        <v>20</v>
      </c>
      <c r="I8" s="5">
        <v>4.2</v>
      </c>
      <c r="J8" s="1">
        <v>227.13</v>
      </c>
      <c r="K8" s="1">
        <v>109.08</v>
      </c>
      <c r="L8" s="1">
        <v>41.12</v>
      </c>
      <c r="M8" s="6">
        <v>1208013</v>
      </c>
      <c r="N8" s="6">
        <v>4016</v>
      </c>
      <c r="O8" s="6">
        <v>157447</v>
      </c>
    </row>
    <row r="9" spans="1:15" x14ac:dyDescent="0.25">
      <c r="A9" s="7" t="s">
        <v>16</v>
      </c>
      <c r="B9" s="7" t="s">
        <v>36</v>
      </c>
      <c r="C9" s="7" t="s">
        <v>37</v>
      </c>
      <c r="D9" s="7" t="s">
        <v>37</v>
      </c>
      <c r="E9" s="7">
        <v>59</v>
      </c>
      <c r="F9" s="7">
        <v>5085</v>
      </c>
      <c r="G9" s="7">
        <v>5058</v>
      </c>
      <c r="H9" s="7" t="s">
        <v>20</v>
      </c>
      <c r="I9" s="5">
        <v>4.4000000000000004</v>
      </c>
      <c r="J9" s="1">
        <v>224.79</v>
      </c>
      <c r="K9" s="1">
        <v>116.73</v>
      </c>
      <c r="L9" s="1">
        <v>52.25</v>
      </c>
      <c r="M9" s="6">
        <v>1268609</v>
      </c>
      <c r="N9" s="6">
        <v>5246</v>
      </c>
      <c r="O9" s="6">
        <v>169952</v>
      </c>
    </row>
    <row r="10" spans="1:15" x14ac:dyDescent="0.25">
      <c r="A10" s="7" t="s">
        <v>16</v>
      </c>
      <c r="B10" s="7" t="s">
        <v>36</v>
      </c>
      <c r="C10" s="7" t="s">
        <v>38</v>
      </c>
      <c r="D10" s="7" t="s">
        <v>39</v>
      </c>
      <c r="E10" s="7">
        <v>60</v>
      </c>
      <c r="F10" s="7">
        <v>5087</v>
      </c>
      <c r="G10" s="7">
        <v>5058</v>
      </c>
      <c r="H10" s="7" t="s">
        <v>20</v>
      </c>
      <c r="I10" s="5">
        <v>3.8</v>
      </c>
      <c r="J10" s="1">
        <v>219.54</v>
      </c>
      <c r="K10" s="1">
        <v>98.71</v>
      </c>
      <c r="L10" s="1">
        <v>30.22</v>
      </c>
      <c r="M10" s="6">
        <v>1190108</v>
      </c>
      <c r="N10" s="6">
        <v>2859</v>
      </c>
      <c r="O10" s="6">
        <v>158211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P11" sqref="P11"/>
    </sheetView>
  </sheetViews>
  <sheetFormatPr defaultRowHeight="15" x14ac:dyDescent="0.25"/>
  <cols>
    <col min="1" max="1" width="10.140625" style="7" customWidth="1"/>
    <col min="2" max="2" width="10.140625" style="7" bestFit="1" customWidth="1"/>
    <col min="3" max="3" width="11.7109375" style="7" customWidth="1"/>
    <col min="4" max="4" width="12.140625" style="7" customWidth="1"/>
    <col min="5" max="5" width="19.5703125" style="7" customWidth="1"/>
    <col min="6" max="6" width="14.28515625" style="7" customWidth="1"/>
    <col min="7" max="7" width="10.5703125" style="7" customWidth="1"/>
    <col min="8" max="8" width="6.28515625" style="7" customWidth="1"/>
    <col min="9" max="9" width="10.42578125" style="7" customWidth="1"/>
    <col min="10" max="10" width="11.7109375" style="7" customWidth="1"/>
    <col min="11" max="11" width="14.85546875" style="7" customWidth="1"/>
    <col min="12" max="12" width="10" style="7" customWidth="1"/>
    <col min="13" max="13" width="13.28515625" style="7" customWidth="1"/>
    <col min="14" max="14" width="16" style="7" customWidth="1"/>
    <col min="15" max="15" width="25" style="7" customWidth="1"/>
    <col min="16" max="16" width="19" style="7" customWidth="1"/>
    <col min="17" max="17" width="9.140625" style="7" customWidth="1"/>
  </cols>
  <sheetData>
    <row r="1" spans="1:16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</row>
    <row r="2" spans="1:16" x14ac:dyDescent="0.25">
      <c r="A2" s="7" t="s">
        <v>16</v>
      </c>
      <c r="B2" s="7" t="s">
        <v>17</v>
      </c>
      <c r="C2" s="7" t="s">
        <v>18</v>
      </c>
      <c r="D2" s="7" t="s">
        <v>19</v>
      </c>
      <c r="E2" s="7">
        <v>60</v>
      </c>
      <c r="F2" s="7">
        <v>5053</v>
      </c>
      <c r="G2" s="7">
        <v>5032</v>
      </c>
      <c r="H2" s="7" t="s">
        <v>20</v>
      </c>
      <c r="I2" s="1">
        <v>5.17</v>
      </c>
      <c r="J2" s="1">
        <v>274.5</v>
      </c>
      <c r="K2" s="1">
        <v>226.35</v>
      </c>
      <c r="L2" s="1">
        <v>14.03</v>
      </c>
      <c r="M2" s="6">
        <v>4123752</v>
      </c>
      <c r="N2" s="6">
        <v>999021</v>
      </c>
      <c r="O2" s="6">
        <v>53133</v>
      </c>
      <c r="P2" s="1">
        <v>4.67</v>
      </c>
    </row>
    <row r="3" spans="1:16" x14ac:dyDescent="0.25">
      <c r="A3" s="7" t="s">
        <v>16</v>
      </c>
      <c r="B3" s="7" t="s">
        <v>21</v>
      </c>
      <c r="C3" s="7" t="s">
        <v>22</v>
      </c>
      <c r="D3" s="7" t="s">
        <v>23</v>
      </c>
      <c r="E3" s="7">
        <v>60</v>
      </c>
      <c r="F3" s="7">
        <v>5056</v>
      </c>
      <c r="G3" s="7">
        <v>5032</v>
      </c>
      <c r="H3" s="7" t="s">
        <v>20</v>
      </c>
      <c r="I3" s="1">
        <v>5.0599999999999996</v>
      </c>
      <c r="J3" s="1">
        <v>271.42</v>
      </c>
      <c r="K3" s="1">
        <v>213.55</v>
      </c>
      <c r="L3" s="1">
        <v>13.91</v>
      </c>
      <c r="M3" s="6">
        <v>3938148</v>
      </c>
      <c r="N3" s="6">
        <v>1001673</v>
      </c>
      <c r="O3" s="6">
        <v>61445</v>
      </c>
      <c r="P3" s="1">
        <v>5.2</v>
      </c>
    </row>
    <row r="4" spans="1:16" x14ac:dyDescent="0.25">
      <c r="A4" s="7" t="s">
        <v>16</v>
      </c>
      <c r="B4" s="7" t="s">
        <v>21</v>
      </c>
      <c r="C4" s="7" t="s">
        <v>24</v>
      </c>
      <c r="D4" s="7" t="s">
        <v>25</v>
      </c>
      <c r="E4" s="7">
        <v>60</v>
      </c>
      <c r="F4" s="7">
        <v>5058</v>
      </c>
      <c r="G4" s="7">
        <v>5032</v>
      </c>
      <c r="H4" s="7" t="s">
        <v>20</v>
      </c>
      <c r="I4" s="1">
        <v>5.27</v>
      </c>
      <c r="J4" s="1">
        <v>283.5</v>
      </c>
      <c r="K4" s="1">
        <v>224.63</v>
      </c>
      <c r="L4" s="1">
        <v>14.33</v>
      </c>
      <c r="M4" s="6">
        <v>4170079</v>
      </c>
      <c r="N4" s="6">
        <v>1004013</v>
      </c>
      <c r="O4" s="6">
        <v>55890</v>
      </c>
      <c r="P4" s="1">
        <v>5.0199999999999996</v>
      </c>
    </row>
    <row r="5" spans="1:16" x14ac:dyDescent="0.25">
      <c r="A5" s="7" t="s">
        <v>16</v>
      </c>
      <c r="B5" s="7" t="s">
        <v>26</v>
      </c>
      <c r="C5" s="7" t="s">
        <v>27</v>
      </c>
      <c r="D5" s="7" t="s">
        <v>28</v>
      </c>
      <c r="E5" s="7">
        <v>60</v>
      </c>
      <c r="F5" s="7">
        <v>5068</v>
      </c>
      <c r="G5" s="7">
        <v>5058</v>
      </c>
      <c r="H5" s="7" t="s">
        <v>20</v>
      </c>
      <c r="I5" s="1">
        <v>5.57</v>
      </c>
      <c r="J5" s="1">
        <v>287.24</v>
      </c>
      <c r="K5" s="1">
        <v>237.97</v>
      </c>
      <c r="L5" s="1">
        <v>20.7</v>
      </c>
      <c r="M5" s="6">
        <v>4669762</v>
      </c>
      <c r="N5" s="6">
        <v>1499087</v>
      </c>
      <c r="O5" s="6">
        <v>63028</v>
      </c>
      <c r="P5" s="1">
        <v>4.7</v>
      </c>
    </row>
    <row r="6" spans="1:16" x14ac:dyDescent="0.25">
      <c r="A6" s="7" t="s">
        <v>16</v>
      </c>
      <c r="B6" s="7" t="s">
        <v>26</v>
      </c>
      <c r="C6" s="7" t="s">
        <v>29</v>
      </c>
      <c r="D6" s="7" t="s">
        <v>29</v>
      </c>
      <c r="E6" s="7">
        <v>60</v>
      </c>
      <c r="F6" s="7">
        <v>5071</v>
      </c>
      <c r="G6" s="7">
        <v>5058</v>
      </c>
      <c r="H6" s="7" t="s">
        <v>20</v>
      </c>
      <c r="I6" s="1">
        <v>5.0199999999999996</v>
      </c>
      <c r="J6" s="1">
        <v>267.56</v>
      </c>
      <c r="K6" s="1">
        <v>214.34</v>
      </c>
      <c r="L6" s="1">
        <v>15</v>
      </c>
      <c r="M6" s="6">
        <v>3890884</v>
      </c>
      <c r="N6" s="6">
        <v>1009668</v>
      </c>
      <c r="O6" s="6">
        <v>58280</v>
      </c>
      <c r="P6" s="1">
        <v>5.0199999999999996</v>
      </c>
    </row>
    <row r="7" spans="1:16" x14ac:dyDescent="0.25">
      <c r="A7" s="7" t="s">
        <v>16</v>
      </c>
      <c r="B7" s="7" t="s">
        <v>30</v>
      </c>
      <c r="C7" s="7" t="s">
        <v>31</v>
      </c>
      <c r="D7" s="7" t="s">
        <v>32</v>
      </c>
      <c r="E7" s="7">
        <v>60</v>
      </c>
      <c r="F7" s="7">
        <v>5075</v>
      </c>
      <c r="G7" s="7">
        <v>5058</v>
      </c>
      <c r="H7" s="7" t="s">
        <v>20</v>
      </c>
      <c r="I7" s="1">
        <v>5.1099999999999994</v>
      </c>
      <c r="J7" s="1">
        <v>276.33999999999997</v>
      </c>
      <c r="K7" s="1">
        <v>237.49</v>
      </c>
      <c r="L7" s="1">
        <v>17.739999999999998</v>
      </c>
      <c r="M7" s="6">
        <v>4442102</v>
      </c>
      <c r="N7" s="6">
        <v>1058895</v>
      </c>
      <c r="O7" s="6">
        <v>34453</v>
      </c>
      <c r="P7" s="1">
        <v>10.49</v>
      </c>
    </row>
    <row r="8" spans="1:16" x14ac:dyDescent="0.25">
      <c r="A8" s="7" t="s">
        <v>16</v>
      </c>
      <c r="B8" s="7" t="s">
        <v>33</v>
      </c>
      <c r="C8" s="7" t="s">
        <v>34</v>
      </c>
      <c r="D8" s="7" t="s">
        <v>35</v>
      </c>
      <c r="E8" s="7">
        <v>59</v>
      </c>
      <c r="F8" s="7">
        <v>5079</v>
      </c>
      <c r="G8" s="7">
        <v>5058</v>
      </c>
      <c r="H8" s="7" t="s">
        <v>20</v>
      </c>
      <c r="I8" s="1">
        <v>5.12</v>
      </c>
      <c r="J8" s="1">
        <v>269</v>
      </c>
      <c r="K8" s="1">
        <v>217.57</v>
      </c>
      <c r="L8" s="1">
        <v>13.21</v>
      </c>
      <c r="M8" s="6">
        <v>3928427</v>
      </c>
      <c r="N8" s="6">
        <v>1022876</v>
      </c>
      <c r="O8" s="6">
        <v>51741</v>
      </c>
      <c r="P8" s="1">
        <v>6.96</v>
      </c>
    </row>
    <row r="9" spans="1:16" x14ac:dyDescent="0.25">
      <c r="A9" s="7" t="s">
        <v>16</v>
      </c>
      <c r="B9" s="7" t="s">
        <v>36</v>
      </c>
      <c r="C9" s="7" t="s">
        <v>37</v>
      </c>
      <c r="D9" s="7" t="s">
        <v>37</v>
      </c>
      <c r="E9" s="7">
        <v>60</v>
      </c>
      <c r="F9" s="7">
        <v>5085</v>
      </c>
      <c r="G9" s="7">
        <v>5058</v>
      </c>
      <c r="H9" s="7" t="s">
        <v>20</v>
      </c>
      <c r="I9" s="1">
        <v>5.27</v>
      </c>
      <c r="J9" s="1">
        <v>278.58</v>
      </c>
      <c r="K9" s="1">
        <v>224.18</v>
      </c>
      <c r="L9" s="1">
        <v>13.28</v>
      </c>
      <c r="M9" s="6">
        <v>4025689</v>
      </c>
      <c r="N9" s="6">
        <v>1028071</v>
      </c>
      <c r="O9" s="6">
        <v>55274</v>
      </c>
      <c r="P9" s="1">
        <v>5.94</v>
      </c>
    </row>
    <row r="10" spans="1:16" x14ac:dyDescent="0.25">
      <c r="A10" s="7" t="s">
        <v>16</v>
      </c>
      <c r="B10" s="7" t="s">
        <v>36</v>
      </c>
      <c r="C10" s="7" t="s">
        <v>38</v>
      </c>
      <c r="D10" s="7" t="s">
        <v>39</v>
      </c>
      <c r="E10" s="7">
        <v>60</v>
      </c>
      <c r="F10" s="7">
        <v>5087</v>
      </c>
      <c r="G10" s="7">
        <v>5058</v>
      </c>
      <c r="H10" s="7" t="s">
        <v>20</v>
      </c>
      <c r="I10" s="1">
        <v>62.66</v>
      </c>
      <c r="J10" s="1">
        <v>3595.96</v>
      </c>
      <c r="K10" s="1">
        <v>3668.75</v>
      </c>
      <c r="L10" s="1">
        <v>15.1</v>
      </c>
      <c r="M10" s="6">
        <v>118447271</v>
      </c>
      <c r="N10" s="6">
        <v>3107008</v>
      </c>
      <c r="O10" s="6">
        <v>56044</v>
      </c>
      <c r="P10" s="1">
        <v>5.87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opLeftCell="B1" workbookViewId="0">
      <selection activeCell="P9" sqref="P9"/>
    </sheetView>
  </sheetViews>
  <sheetFormatPr defaultRowHeight="15" x14ac:dyDescent="0.25"/>
  <cols>
    <col min="1" max="1" width="8.28515625" style="7" bestFit="1" customWidth="1"/>
    <col min="2" max="2" width="10.140625" style="7" bestFit="1" customWidth="1"/>
    <col min="3" max="3" width="11.7109375" style="7" customWidth="1"/>
    <col min="4" max="4" width="12.140625" style="7" customWidth="1"/>
    <col min="5" max="5" width="19.5703125" style="7" customWidth="1"/>
    <col min="6" max="6" width="14.28515625" style="7" customWidth="1"/>
    <col min="7" max="7" width="10.5703125" style="7" customWidth="1"/>
    <col min="8" max="8" width="6.28515625" style="7" customWidth="1"/>
    <col min="9" max="9" width="10.42578125" style="7" customWidth="1"/>
    <col min="10" max="10" width="11.7109375" style="7" customWidth="1"/>
    <col min="11" max="11" width="14.85546875" style="7" customWidth="1"/>
    <col min="12" max="12" width="10" style="7" customWidth="1"/>
    <col min="13" max="13" width="13.28515625" style="7" customWidth="1"/>
    <col min="14" max="14" width="16" style="7" customWidth="1"/>
    <col min="15" max="15" width="25" style="7" customWidth="1"/>
    <col min="16" max="16" width="9.140625" style="7" customWidth="1"/>
  </cols>
  <sheetData>
    <row r="1" spans="1:15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</row>
    <row r="2" spans="1:15" x14ac:dyDescent="0.25">
      <c r="A2" s="7" t="s">
        <v>16</v>
      </c>
      <c r="B2" s="7" t="s">
        <v>17</v>
      </c>
      <c r="C2" s="7" t="s">
        <v>18</v>
      </c>
      <c r="D2" s="7" t="s">
        <v>19</v>
      </c>
      <c r="E2" s="7">
        <v>60</v>
      </c>
      <c r="F2" s="7">
        <v>5053</v>
      </c>
      <c r="G2" s="7">
        <v>5032</v>
      </c>
      <c r="H2" s="7" t="s">
        <v>20</v>
      </c>
      <c r="I2" s="5">
        <v>14.5</v>
      </c>
      <c r="J2" s="1">
        <v>271.39</v>
      </c>
      <c r="K2" s="1">
        <v>731.07</v>
      </c>
      <c r="L2" s="1">
        <v>635.79999999999995</v>
      </c>
      <c r="M2" s="6">
        <v>6021531</v>
      </c>
      <c r="N2" s="6">
        <v>241418</v>
      </c>
      <c r="O2" s="6">
        <v>479521</v>
      </c>
    </row>
    <row r="3" spans="1:15" x14ac:dyDescent="0.25">
      <c r="A3" s="7" t="s">
        <v>16</v>
      </c>
      <c r="B3" s="7" t="s">
        <v>21</v>
      </c>
      <c r="C3" s="7" t="s">
        <v>22</v>
      </c>
      <c r="D3" s="7" t="s">
        <v>23</v>
      </c>
      <c r="E3" s="7">
        <v>60</v>
      </c>
      <c r="F3" s="7">
        <v>5056</v>
      </c>
      <c r="G3" s="7">
        <v>5032</v>
      </c>
      <c r="H3" s="7" t="s">
        <v>20</v>
      </c>
      <c r="I3" s="5">
        <v>14.5</v>
      </c>
      <c r="J3" s="1">
        <v>287.63</v>
      </c>
      <c r="K3" s="1">
        <v>720.56</v>
      </c>
      <c r="L3" s="1">
        <v>624.29999999999995</v>
      </c>
      <c r="M3" s="6">
        <v>6239690</v>
      </c>
      <c r="N3" s="6">
        <v>215749</v>
      </c>
      <c r="O3" s="6">
        <v>522098</v>
      </c>
    </row>
    <row r="4" spans="1:15" x14ac:dyDescent="0.25">
      <c r="A4" s="7" t="s">
        <v>16</v>
      </c>
      <c r="B4" s="7" t="s">
        <v>21</v>
      </c>
      <c r="C4" s="7" t="s">
        <v>24</v>
      </c>
      <c r="D4" s="7" t="s">
        <v>25</v>
      </c>
      <c r="E4" s="7">
        <v>60</v>
      </c>
      <c r="F4" s="7">
        <v>5058</v>
      </c>
      <c r="G4" s="7">
        <v>5032</v>
      </c>
      <c r="H4" s="7" t="s">
        <v>20</v>
      </c>
      <c r="I4" s="5">
        <v>15.1</v>
      </c>
      <c r="J4" s="1">
        <v>301.44</v>
      </c>
      <c r="K4" s="1">
        <v>757.97</v>
      </c>
      <c r="L4" s="1">
        <v>654.71</v>
      </c>
      <c r="M4" s="6">
        <v>6737980</v>
      </c>
      <c r="N4" s="6">
        <v>272586</v>
      </c>
      <c r="O4" s="6">
        <v>584214</v>
      </c>
    </row>
    <row r="5" spans="1:15" x14ac:dyDescent="0.25">
      <c r="A5" s="7" t="s">
        <v>16</v>
      </c>
      <c r="B5" s="7" t="s">
        <v>26</v>
      </c>
      <c r="C5" s="7" t="s">
        <v>27</v>
      </c>
      <c r="D5" s="7" t="s">
        <v>28</v>
      </c>
      <c r="E5" s="7">
        <v>59</v>
      </c>
      <c r="F5" s="7">
        <v>5068</v>
      </c>
      <c r="G5" s="7">
        <v>5058</v>
      </c>
      <c r="H5" s="7" t="s">
        <v>20</v>
      </c>
      <c r="I5" s="5">
        <v>14.3</v>
      </c>
      <c r="J5" s="1">
        <v>271.14</v>
      </c>
      <c r="K5" s="1">
        <v>721.45</v>
      </c>
      <c r="L5" s="1">
        <v>628.91</v>
      </c>
      <c r="M5" s="6">
        <v>5884637</v>
      </c>
      <c r="N5" s="6">
        <v>268321</v>
      </c>
      <c r="O5" s="6">
        <v>465902</v>
      </c>
    </row>
    <row r="6" spans="1:15" x14ac:dyDescent="0.25">
      <c r="A6" s="7" t="s">
        <v>16</v>
      </c>
      <c r="B6" s="7" t="s">
        <v>26</v>
      </c>
      <c r="C6" s="7" t="s">
        <v>29</v>
      </c>
      <c r="D6" s="7" t="s">
        <v>29</v>
      </c>
      <c r="E6" s="7">
        <v>60</v>
      </c>
      <c r="F6" s="7">
        <v>5071</v>
      </c>
      <c r="G6" s="7">
        <v>5058</v>
      </c>
      <c r="H6" s="7" t="s">
        <v>20</v>
      </c>
      <c r="I6" s="5">
        <v>14.2</v>
      </c>
      <c r="J6" s="1">
        <v>293.58999999999997</v>
      </c>
      <c r="K6" s="1">
        <v>711.81</v>
      </c>
      <c r="L6" s="1">
        <v>609.39</v>
      </c>
      <c r="M6" s="6">
        <v>6783809</v>
      </c>
      <c r="N6" s="6">
        <v>259873</v>
      </c>
      <c r="O6" s="6">
        <v>546433</v>
      </c>
    </row>
    <row r="7" spans="1:15" x14ac:dyDescent="0.25">
      <c r="A7" s="7" t="s">
        <v>16</v>
      </c>
      <c r="B7" s="7" t="s">
        <v>30</v>
      </c>
      <c r="C7" s="7" t="s">
        <v>31</v>
      </c>
      <c r="D7" s="7" t="s">
        <v>32</v>
      </c>
      <c r="E7" s="7">
        <v>60</v>
      </c>
      <c r="F7" s="7">
        <v>5075</v>
      </c>
      <c r="G7" s="7">
        <v>5058</v>
      </c>
      <c r="H7" s="7" t="s">
        <v>20</v>
      </c>
      <c r="I7" s="5">
        <v>10.3</v>
      </c>
      <c r="J7" s="1">
        <v>254.18</v>
      </c>
      <c r="K7" s="1">
        <v>489.2</v>
      </c>
      <c r="L7" s="1">
        <v>403.35</v>
      </c>
      <c r="M7" s="6">
        <v>4920314</v>
      </c>
      <c r="N7" s="6">
        <v>157331</v>
      </c>
      <c r="O7" s="6">
        <v>404109</v>
      </c>
    </row>
    <row r="8" spans="1:15" x14ac:dyDescent="0.25">
      <c r="A8" s="7" t="s">
        <v>16</v>
      </c>
      <c r="B8" s="7" t="s">
        <v>33</v>
      </c>
      <c r="C8" s="7" t="s">
        <v>34</v>
      </c>
      <c r="D8" s="7" t="s">
        <v>35</v>
      </c>
      <c r="E8" s="7">
        <v>60</v>
      </c>
      <c r="F8" s="7">
        <v>5079</v>
      </c>
      <c r="G8" s="7">
        <v>5058</v>
      </c>
      <c r="H8" s="7" t="s">
        <v>20</v>
      </c>
      <c r="I8" s="5">
        <v>14.6</v>
      </c>
      <c r="J8" s="1">
        <v>304.95999999999998</v>
      </c>
      <c r="K8" s="1">
        <v>740.69</v>
      </c>
      <c r="L8" s="1">
        <v>631.07000000000005</v>
      </c>
      <c r="M8" s="6">
        <v>7580696</v>
      </c>
      <c r="N8" s="6">
        <v>320878</v>
      </c>
      <c r="O8" s="6">
        <v>596062</v>
      </c>
    </row>
    <row r="9" spans="1:15" x14ac:dyDescent="0.25">
      <c r="A9" s="7" t="s">
        <v>16</v>
      </c>
      <c r="B9" s="7" t="s">
        <v>36</v>
      </c>
      <c r="C9" s="7" t="s">
        <v>37</v>
      </c>
      <c r="D9" s="7" t="s">
        <v>37</v>
      </c>
      <c r="E9" s="7">
        <v>59</v>
      </c>
      <c r="F9" s="7">
        <v>5085</v>
      </c>
      <c r="G9" s="7">
        <v>5058</v>
      </c>
      <c r="H9" s="7" t="s">
        <v>20</v>
      </c>
      <c r="I9" s="5">
        <v>15.1</v>
      </c>
      <c r="J9" s="1">
        <v>288.01</v>
      </c>
      <c r="K9" s="1">
        <v>760.83</v>
      </c>
      <c r="L9" s="1">
        <v>658.86</v>
      </c>
      <c r="M9" s="6">
        <v>6396645</v>
      </c>
      <c r="N9" s="6">
        <v>269125</v>
      </c>
      <c r="O9" s="6">
        <v>550177</v>
      </c>
    </row>
    <row r="10" spans="1:15" x14ac:dyDescent="0.25">
      <c r="A10" s="7" t="s">
        <v>16</v>
      </c>
      <c r="B10" s="7" t="s">
        <v>36</v>
      </c>
      <c r="C10" s="7" t="s">
        <v>38</v>
      </c>
      <c r="D10" s="7" t="s">
        <v>39</v>
      </c>
      <c r="E10" s="7">
        <v>60</v>
      </c>
      <c r="F10" s="7">
        <v>5087</v>
      </c>
      <c r="G10" s="7">
        <v>5058</v>
      </c>
      <c r="H10" s="7" t="s">
        <v>20</v>
      </c>
      <c r="I10" s="5">
        <v>12.3</v>
      </c>
      <c r="J10" s="1">
        <v>274.73</v>
      </c>
      <c r="K10" s="1">
        <v>592.62</v>
      </c>
      <c r="L10" s="1">
        <v>497.31</v>
      </c>
      <c r="M10" s="6">
        <v>5489633</v>
      </c>
      <c r="N10" s="6">
        <v>195979</v>
      </c>
      <c r="O10" s="6">
        <v>454565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P22" sqref="P22"/>
    </sheetView>
  </sheetViews>
  <sheetFormatPr defaultRowHeight="15" x14ac:dyDescent="0.25"/>
  <cols>
    <col min="1" max="1" width="10.140625" style="7" customWidth="1"/>
    <col min="2" max="2" width="10.140625" style="7" bestFit="1" customWidth="1"/>
    <col min="3" max="3" width="11.7109375" style="7" customWidth="1"/>
    <col min="4" max="4" width="12.140625" style="7" customWidth="1"/>
    <col min="5" max="5" width="19.5703125" style="7" customWidth="1"/>
    <col min="6" max="6" width="14.28515625" style="7" customWidth="1"/>
    <col min="7" max="7" width="10.5703125" style="7" customWidth="1"/>
    <col min="8" max="8" width="6.28515625" style="7" customWidth="1"/>
    <col min="9" max="9" width="10.42578125" style="7" customWidth="1"/>
    <col min="10" max="10" width="11.7109375" style="7" customWidth="1"/>
    <col min="11" max="11" width="14.85546875" style="7" customWidth="1"/>
    <col min="12" max="12" width="10" style="7" customWidth="1"/>
    <col min="13" max="13" width="15.7109375" style="7" bestFit="1" customWidth="1"/>
    <col min="14" max="14" width="16" style="7" customWidth="1"/>
    <col min="15" max="15" width="25" style="7" customWidth="1"/>
    <col min="16" max="16" width="19" style="7" customWidth="1"/>
    <col min="17" max="17" width="9.140625" style="7" customWidth="1"/>
  </cols>
  <sheetData>
    <row r="1" spans="1:16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</row>
    <row r="2" spans="1:16" x14ac:dyDescent="0.25">
      <c r="A2" s="7" t="s">
        <v>16</v>
      </c>
      <c r="B2" s="7" t="s">
        <v>17</v>
      </c>
      <c r="C2" s="7" t="s">
        <v>18</v>
      </c>
      <c r="D2" s="7" t="s">
        <v>19</v>
      </c>
      <c r="E2" s="7">
        <v>59</v>
      </c>
      <c r="F2" s="7">
        <v>5053</v>
      </c>
      <c r="G2" s="7">
        <v>5032</v>
      </c>
      <c r="H2" s="7" t="s">
        <v>20</v>
      </c>
      <c r="I2" s="1">
        <v>1816.64</v>
      </c>
      <c r="J2" s="1">
        <v>91428.32</v>
      </c>
      <c r="K2" s="1">
        <v>41028.160000000003</v>
      </c>
      <c r="L2" s="1">
        <v>4892.3599999999997</v>
      </c>
      <c r="M2" s="6">
        <v>2627927781</v>
      </c>
      <c r="N2" s="6">
        <v>28662482</v>
      </c>
      <c r="O2" s="6">
        <v>16606637</v>
      </c>
      <c r="P2" s="1">
        <v>14492.54</v>
      </c>
    </row>
    <row r="3" spans="1:16" x14ac:dyDescent="0.25">
      <c r="A3" s="7" t="s">
        <v>16</v>
      </c>
      <c r="B3" s="7" t="s">
        <v>21</v>
      </c>
      <c r="C3" s="7" t="s">
        <v>22</v>
      </c>
      <c r="D3" s="7" t="s">
        <v>23</v>
      </c>
      <c r="E3" s="7">
        <v>60</v>
      </c>
      <c r="F3" s="7">
        <v>5056</v>
      </c>
      <c r="G3" s="7">
        <v>5032</v>
      </c>
      <c r="H3" s="7" t="s">
        <v>20</v>
      </c>
      <c r="I3" s="1">
        <v>1977.32</v>
      </c>
      <c r="J3" s="1">
        <v>97708.66</v>
      </c>
      <c r="K3" s="1">
        <v>41873.43</v>
      </c>
      <c r="L3" s="1">
        <v>4926.99</v>
      </c>
      <c r="M3" s="6">
        <v>2856795518</v>
      </c>
      <c r="N3" s="6">
        <v>14865767</v>
      </c>
      <c r="O3" s="6">
        <v>18533897</v>
      </c>
      <c r="P3" s="1">
        <v>16707.11</v>
      </c>
    </row>
    <row r="4" spans="1:16" x14ac:dyDescent="0.25">
      <c r="A4" s="7" t="s">
        <v>16</v>
      </c>
      <c r="B4" s="7" t="s">
        <v>21</v>
      </c>
      <c r="C4" s="7" t="s">
        <v>24</v>
      </c>
      <c r="D4" s="7" t="s">
        <v>25</v>
      </c>
      <c r="E4" s="7">
        <v>60</v>
      </c>
      <c r="F4" s="7">
        <v>5058</v>
      </c>
      <c r="G4" s="7">
        <v>5032</v>
      </c>
      <c r="H4" s="7" t="s">
        <v>20</v>
      </c>
      <c r="I4" s="1">
        <v>1944.56</v>
      </c>
      <c r="J4" s="1">
        <v>95715.51</v>
      </c>
      <c r="K4" s="1">
        <v>39472.080000000002</v>
      </c>
      <c r="L4" s="1">
        <v>4289.0200000000004</v>
      </c>
      <c r="M4" s="6">
        <v>2718715043</v>
      </c>
      <c r="N4" s="6">
        <v>14036420</v>
      </c>
      <c r="O4" s="6">
        <v>16818576</v>
      </c>
      <c r="P4" s="1">
        <v>17313.810000000001</v>
      </c>
    </row>
    <row r="5" spans="1:16" x14ac:dyDescent="0.25">
      <c r="A5" s="7" t="s">
        <v>16</v>
      </c>
      <c r="B5" s="7" t="s">
        <v>26</v>
      </c>
      <c r="C5" s="7" t="s">
        <v>27</v>
      </c>
      <c r="D5" s="7" t="s">
        <v>28</v>
      </c>
      <c r="E5" s="7">
        <v>60</v>
      </c>
      <c r="F5" s="7">
        <v>5068</v>
      </c>
      <c r="G5" s="7">
        <v>5058</v>
      </c>
      <c r="H5" s="7" t="s">
        <v>20</v>
      </c>
      <c r="I5" s="1">
        <v>2081.67</v>
      </c>
      <c r="J5" s="1">
        <v>100437.53</v>
      </c>
      <c r="K5" s="1">
        <v>51739.28</v>
      </c>
      <c r="L5" s="1">
        <v>6321.73</v>
      </c>
      <c r="M5" s="6">
        <v>2664001785</v>
      </c>
      <c r="N5" s="6">
        <v>49027836</v>
      </c>
      <c r="O5" s="6">
        <v>17685341</v>
      </c>
      <c r="P5" s="1">
        <v>21418.17</v>
      </c>
    </row>
    <row r="6" spans="1:16" x14ac:dyDescent="0.25">
      <c r="A6" s="7" t="s">
        <v>16</v>
      </c>
      <c r="B6" s="7" t="s">
        <v>26</v>
      </c>
      <c r="C6" s="7" t="s">
        <v>29</v>
      </c>
      <c r="D6" s="7" t="s">
        <v>29</v>
      </c>
      <c r="E6" s="7">
        <v>59</v>
      </c>
      <c r="F6" s="7">
        <v>5071</v>
      </c>
      <c r="G6" s="7">
        <v>5058</v>
      </c>
      <c r="H6" s="7" t="s">
        <v>20</v>
      </c>
      <c r="I6" s="1">
        <v>1947.41</v>
      </c>
      <c r="J6" s="1">
        <v>96376.35</v>
      </c>
      <c r="K6" s="1">
        <v>46696.639999999999</v>
      </c>
      <c r="L6" s="1">
        <v>6131.75</v>
      </c>
      <c r="M6" s="6">
        <v>2546692030</v>
      </c>
      <c r="N6" s="6">
        <v>43651876</v>
      </c>
      <c r="O6" s="6">
        <v>17890333</v>
      </c>
      <c r="P6" s="1">
        <v>17596.400000000001</v>
      </c>
    </row>
    <row r="7" spans="1:16" x14ac:dyDescent="0.25">
      <c r="A7" s="7" t="s">
        <v>16</v>
      </c>
      <c r="B7" s="7" t="s">
        <v>30</v>
      </c>
      <c r="C7" s="7" t="s">
        <v>31</v>
      </c>
      <c r="D7" s="7" t="s">
        <v>32</v>
      </c>
      <c r="E7" s="7">
        <v>60</v>
      </c>
      <c r="F7" s="7">
        <v>5075</v>
      </c>
      <c r="G7" s="7">
        <v>5058</v>
      </c>
      <c r="H7" s="7" t="s">
        <v>20</v>
      </c>
      <c r="I7" s="1">
        <v>1866.11</v>
      </c>
      <c r="J7" s="1">
        <v>92489.35</v>
      </c>
      <c r="K7" s="1">
        <v>42713.56</v>
      </c>
      <c r="L7" s="1">
        <v>3557.26</v>
      </c>
      <c r="M7" s="6">
        <v>2494774147</v>
      </c>
      <c r="N7" s="6">
        <v>31873700</v>
      </c>
      <c r="O7" s="6">
        <v>17171090</v>
      </c>
      <c r="P7" s="1">
        <v>15602.87</v>
      </c>
    </row>
    <row r="8" spans="1:16" x14ac:dyDescent="0.25">
      <c r="A8" s="7" t="s">
        <v>16</v>
      </c>
      <c r="B8" s="7" t="s">
        <v>33</v>
      </c>
      <c r="C8" s="7" t="s">
        <v>34</v>
      </c>
      <c r="D8" s="7" t="s">
        <v>35</v>
      </c>
      <c r="E8" s="7">
        <v>60</v>
      </c>
      <c r="F8" s="7">
        <v>5079</v>
      </c>
      <c r="G8" s="7">
        <v>5058</v>
      </c>
      <c r="H8" s="7" t="s">
        <v>20</v>
      </c>
      <c r="I8" s="1">
        <v>2043.37</v>
      </c>
      <c r="J8" s="1">
        <v>101124.25</v>
      </c>
      <c r="K8" s="1">
        <v>46598.95</v>
      </c>
      <c r="L8" s="1">
        <v>3570.01</v>
      </c>
      <c r="M8" s="6">
        <v>2619525904</v>
      </c>
      <c r="N8" s="6">
        <v>23372040</v>
      </c>
      <c r="O8" s="6">
        <v>19001711</v>
      </c>
      <c r="P8" s="1">
        <v>17534.560000000001</v>
      </c>
    </row>
    <row r="9" spans="1:16" x14ac:dyDescent="0.25">
      <c r="A9" s="7" t="s">
        <v>16</v>
      </c>
      <c r="B9" s="7" t="s">
        <v>36</v>
      </c>
      <c r="C9" s="7" t="s">
        <v>37</v>
      </c>
      <c r="D9" s="7" t="s">
        <v>37</v>
      </c>
      <c r="E9" s="7">
        <v>60</v>
      </c>
      <c r="F9" s="7">
        <v>5085</v>
      </c>
      <c r="G9" s="7">
        <v>5058</v>
      </c>
      <c r="H9" s="7" t="s">
        <v>20</v>
      </c>
      <c r="I9" s="1">
        <v>2416.75</v>
      </c>
      <c r="J9" s="1">
        <v>114266.54</v>
      </c>
      <c r="K9" s="1">
        <v>57807.86</v>
      </c>
      <c r="L9" s="1">
        <v>4317.2</v>
      </c>
      <c r="M9" s="6">
        <v>3652761610</v>
      </c>
      <c r="N9" s="6">
        <v>24336628</v>
      </c>
      <c r="O9" s="6">
        <v>20279971</v>
      </c>
      <c r="P9" s="1">
        <v>24959.48</v>
      </c>
    </row>
    <row r="10" spans="1:16" x14ac:dyDescent="0.25">
      <c r="A10" s="7" t="s">
        <v>16</v>
      </c>
      <c r="B10" s="7" t="s">
        <v>36</v>
      </c>
      <c r="C10" s="7" t="s">
        <v>38</v>
      </c>
      <c r="D10" s="7" t="s">
        <v>39</v>
      </c>
      <c r="E10" s="7">
        <v>60</v>
      </c>
      <c r="F10" s="7">
        <v>5087</v>
      </c>
      <c r="G10" s="7">
        <v>5058</v>
      </c>
      <c r="H10" s="7" t="s">
        <v>20</v>
      </c>
      <c r="I10" s="1">
        <v>2086.44</v>
      </c>
      <c r="J10" s="1">
        <v>103459.28</v>
      </c>
      <c r="K10" s="1">
        <v>50255.94</v>
      </c>
      <c r="L10" s="1">
        <v>3670.38</v>
      </c>
      <c r="M10" s="6">
        <v>3351609013</v>
      </c>
      <c r="N10" s="6">
        <v>23932734</v>
      </c>
      <c r="O10" s="6">
        <v>18346780</v>
      </c>
      <c r="P10" s="1">
        <v>17459.599999999999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tabSelected="1" workbookViewId="0">
      <selection activeCell="L6" sqref="L6"/>
    </sheetView>
  </sheetViews>
  <sheetFormatPr defaultRowHeight="15" x14ac:dyDescent="0.25"/>
  <cols>
    <col min="1" max="1" width="10.140625" customWidth="1"/>
    <col min="2" max="2" width="10.140625" bestFit="1" customWidth="1"/>
    <col min="3" max="3" width="11.42578125" customWidth="1"/>
    <col min="4" max="4" width="12.140625" customWidth="1"/>
    <col min="5" max="5" width="11.28515625" customWidth="1"/>
    <col min="6" max="6" width="14.28515625" customWidth="1"/>
    <col min="7" max="7" width="6.28515625" customWidth="1"/>
    <col min="8" max="27" width="11.42578125" customWidth="1"/>
  </cols>
  <sheetData>
    <row r="1" spans="1:27" ht="75" customHeight="1" x14ac:dyDescent="0.25">
      <c r="A1" s="2" t="s">
        <v>0</v>
      </c>
      <c r="B1" s="2" t="s">
        <v>1</v>
      </c>
      <c r="C1" s="2" t="s">
        <v>41</v>
      </c>
      <c r="D1" s="2" t="s">
        <v>3</v>
      </c>
      <c r="E1" s="3" t="s">
        <v>4</v>
      </c>
      <c r="F1" s="2" t="s">
        <v>5</v>
      </c>
      <c r="G1" s="2" t="s">
        <v>7</v>
      </c>
      <c r="H1" s="3" t="s">
        <v>42</v>
      </c>
      <c r="I1" s="3" t="s">
        <v>43</v>
      </c>
      <c r="J1" s="3" t="s">
        <v>44</v>
      </c>
      <c r="K1" s="3" t="s">
        <v>45</v>
      </c>
      <c r="L1" s="3" t="s">
        <v>46</v>
      </c>
      <c r="M1" s="3" t="s">
        <v>47</v>
      </c>
      <c r="N1" s="3" t="s">
        <v>48</v>
      </c>
      <c r="O1" s="3" t="s">
        <v>49</v>
      </c>
      <c r="P1" s="3" t="s">
        <v>50</v>
      </c>
      <c r="Q1" s="3" t="s">
        <v>51</v>
      </c>
      <c r="R1" s="3" t="s">
        <v>52</v>
      </c>
      <c r="S1" s="3" t="s">
        <v>53</v>
      </c>
      <c r="T1" s="3" t="s">
        <v>54</v>
      </c>
      <c r="U1" s="3" t="s">
        <v>55</v>
      </c>
      <c r="V1" s="3" t="s">
        <v>56</v>
      </c>
      <c r="W1" s="3" t="s">
        <v>57</v>
      </c>
      <c r="X1" s="3" t="s">
        <v>58</v>
      </c>
      <c r="Y1" s="3" t="s">
        <v>59</v>
      </c>
      <c r="Z1" s="3" t="s">
        <v>60</v>
      </c>
      <c r="AA1" s="3" t="s">
        <v>61</v>
      </c>
    </row>
    <row r="2" spans="1:27" x14ac:dyDescent="0.25">
      <c r="A2" s="7" t="s">
        <v>16</v>
      </c>
      <c r="B2" s="7" t="s">
        <v>17</v>
      </c>
      <c r="C2" s="7" t="s">
        <v>18</v>
      </c>
      <c r="D2" s="7" t="s">
        <v>19</v>
      </c>
      <c r="E2" s="7">
        <v>60</v>
      </c>
      <c r="F2" s="7">
        <v>5053</v>
      </c>
      <c r="G2" s="7" t="s">
        <v>20</v>
      </c>
      <c r="H2" s="7">
        <f>SUM(Таблица2[[#This Row],[CIF DBTime node1 (min)]:[CIF DBTime node2 (min)]])</f>
        <v>66.75</v>
      </c>
      <c r="I2" s="7">
        <v>38.82</v>
      </c>
      <c r="J2" s="7">
        <v>27.93</v>
      </c>
      <c r="K2" s="4">
        <f>Таблица2[[#This Row],[CIF DBTime node1 (min)]]/Таблица2[[#This Row],[CIF DBTime (sum)]]</f>
        <v>0.58157303370786517</v>
      </c>
      <c r="L2" s="4">
        <f>Таблица2[[#This Row],[CIF DBTime node2 (min)]]/Таблица2[[#This Row],[CIF DBTime (sum)]]</f>
        <v>0.41842696629213483</v>
      </c>
      <c r="M2" s="7">
        <f>SUM(Таблица2[[#This Row],[CIF Avg Active Sessions node1]:[CIF Avg Active Sessions node2]])</f>
        <v>1.1200000000000001</v>
      </c>
      <c r="N2" s="7">
        <v>0.65</v>
      </c>
      <c r="O2" s="7">
        <v>0.47</v>
      </c>
      <c r="P2" s="4">
        <f>Таблица2[[#This Row],[CIF Avg Active Sessions node1]]/Таблица2[[#This Row],[CIF Avg Active Sessions (sum)]]</f>
        <v>0.58035714285714279</v>
      </c>
      <c r="Q2" s="4">
        <f>Таблица2[[#This Row],[CIF Avg Active Sessions node2]]/Таблица2[[#This Row],[CIF Avg Active Sessions (sum)]]</f>
        <v>0.4196428571428571</v>
      </c>
      <c r="R2" s="7">
        <f>SUM(Таблица2[[#This Row],[LAP DBTime node1 (min)]:[LAP DBTime node2 (min)]])</f>
        <v>5.17</v>
      </c>
      <c r="S2" s="7">
        <v>1.94</v>
      </c>
      <c r="T2" s="7">
        <v>3.23</v>
      </c>
      <c r="U2" s="4">
        <f>Таблица2[[#This Row],[LAP DBTime node1 (min)]]/Таблица2[[#This Row],[LAP DBTime (sum)]]</f>
        <v>0.37524177949709864</v>
      </c>
      <c r="V2" s="4">
        <f>Таблица2[[#This Row],[LAP DBTime node2 (min)]]/Таблица2[[#This Row],[LAP DBTime (sum)]]</f>
        <v>0.62475822050290131</v>
      </c>
      <c r="W2" s="7">
        <f>SUM(Таблица2[[#This Row],[LAP Avg Active Sessions node1]:[LAP Avg Active Sessions node2]])</f>
        <v>0.08</v>
      </c>
      <c r="X2" s="7">
        <v>0.03</v>
      </c>
      <c r="Y2" s="7">
        <v>0.05</v>
      </c>
      <c r="Z2" s="4">
        <f>Таблица2[[#This Row],[LAP Avg Active Sessions node1]]/Таблица2[[#This Row],[LAP Avg Active Sessions (sum)]]</f>
        <v>0.375</v>
      </c>
      <c r="AA2" s="4">
        <f>Таблица2[[#This Row],[LAP Avg Active Sessions node2]]/Таблица2[[#This Row],[LAP Avg Active Sessions (sum)]]</f>
        <v>0.625</v>
      </c>
    </row>
    <row r="3" spans="1:27" x14ac:dyDescent="0.25">
      <c r="A3" s="7" t="s">
        <v>16</v>
      </c>
      <c r="B3" s="7" t="s">
        <v>21</v>
      </c>
      <c r="C3" s="7" t="s">
        <v>22</v>
      </c>
      <c r="D3" s="7" t="s">
        <v>23</v>
      </c>
      <c r="E3" s="7">
        <v>60</v>
      </c>
      <c r="F3" s="7">
        <v>5056</v>
      </c>
      <c r="G3" s="7" t="s">
        <v>20</v>
      </c>
      <c r="H3" s="7">
        <f>SUM(Таблица2[[#This Row],[CIF DBTime node1 (min)]:[CIF DBTime node2 (min)]])</f>
        <v>69.099999999999994</v>
      </c>
      <c r="I3" s="7">
        <v>36.049999999999997</v>
      </c>
      <c r="J3" s="7">
        <v>33.049999999999997</v>
      </c>
      <c r="K3" s="4">
        <f>Таблица2[[#This Row],[CIF DBTime node1 (min)]]/Таблица2[[#This Row],[CIF DBTime (sum)]]</f>
        <v>0.52170767004341534</v>
      </c>
      <c r="L3" s="4">
        <f>Таблица2[[#This Row],[CIF DBTime node2 (min)]]/Таблица2[[#This Row],[CIF DBTime (sum)]]</f>
        <v>0.47829232995658466</v>
      </c>
      <c r="M3" s="7">
        <f>SUM(Таблица2[[#This Row],[CIF Avg Active Sessions node1]:[CIF Avg Active Sessions node2]])</f>
        <v>1.1499999999999999</v>
      </c>
      <c r="N3" s="7">
        <v>0.6</v>
      </c>
      <c r="O3" s="7">
        <v>0.55000000000000004</v>
      </c>
      <c r="P3" s="4">
        <f>Таблица2[[#This Row],[CIF Avg Active Sessions node1]]/Таблица2[[#This Row],[CIF Avg Active Sessions (sum)]]</f>
        <v>0.52173913043478259</v>
      </c>
      <c r="Q3" s="4">
        <f>Таблица2[[#This Row],[CIF Avg Active Sessions node2]]/Таблица2[[#This Row],[CIF Avg Active Sessions (sum)]]</f>
        <v>0.47826086956521746</v>
      </c>
      <c r="R3" s="7">
        <f>SUM(Таблица2[[#This Row],[LAP DBTime node1 (min)]:[LAP DBTime node2 (min)]])</f>
        <v>5.0600000000000005</v>
      </c>
      <c r="S3" s="7">
        <v>1.94</v>
      </c>
      <c r="T3" s="7">
        <v>3.12</v>
      </c>
      <c r="U3" s="4">
        <f>Таблица2[[#This Row],[LAP DBTime node1 (min)]]/Таблица2[[#This Row],[LAP DBTime (sum)]]</f>
        <v>0.38339920948616596</v>
      </c>
      <c r="V3" s="4">
        <f>Таблица2[[#This Row],[LAP DBTime node2 (min)]]/Таблица2[[#This Row],[LAP DBTime (sum)]]</f>
        <v>0.61660079051383399</v>
      </c>
      <c r="W3" s="7">
        <f>SUM(Таблица2[[#This Row],[LAP Avg Active Sessions node1]:[LAP Avg Active Sessions node2]])</f>
        <v>0.08</v>
      </c>
      <c r="X3" s="7">
        <v>0.03</v>
      </c>
      <c r="Y3" s="7">
        <v>0.05</v>
      </c>
      <c r="Z3" s="4">
        <f>Таблица2[[#This Row],[LAP Avg Active Sessions node1]]/Таблица2[[#This Row],[LAP Avg Active Sessions (sum)]]</f>
        <v>0.375</v>
      </c>
      <c r="AA3" s="4">
        <f>Таблица2[[#This Row],[LAP Avg Active Sessions node2]]/Таблица2[[#This Row],[LAP Avg Active Sessions (sum)]]</f>
        <v>0.625</v>
      </c>
    </row>
    <row r="4" spans="1:27" x14ac:dyDescent="0.25">
      <c r="A4" s="7" t="s">
        <v>16</v>
      </c>
      <c r="B4" s="7" t="s">
        <v>21</v>
      </c>
      <c r="C4" s="7" t="s">
        <v>24</v>
      </c>
      <c r="D4" s="7" t="s">
        <v>25</v>
      </c>
      <c r="E4" s="7">
        <v>60</v>
      </c>
      <c r="F4" s="7">
        <v>5058</v>
      </c>
      <c r="G4" s="7" t="s">
        <v>20</v>
      </c>
      <c r="H4" s="7">
        <f>SUM(Таблица2[[#This Row],[CIF DBTime node1 (min)]:[CIF DBTime node2 (min)]])</f>
        <v>63.92</v>
      </c>
      <c r="I4" s="7">
        <v>38.06</v>
      </c>
      <c r="J4" s="7">
        <v>25.86</v>
      </c>
      <c r="K4" s="4">
        <f>Таблица2[[#This Row],[CIF DBTime node1 (min)]]/Таблица2[[#This Row],[CIF DBTime (sum)]]</f>
        <v>0.59543178973717148</v>
      </c>
      <c r="L4" s="4">
        <f>Таблица2[[#This Row],[CIF DBTime node2 (min)]]/Таблица2[[#This Row],[CIF DBTime (sum)]]</f>
        <v>0.40456821026282852</v>
      </c>
      <c r="M4" s="7">
        <f>SUM(Таблица2[[#This Row],[CIF Avg Active Sessions node1]:[CIF Avg Active Sessions node2]])</f>
        <v>1.06</v>
      </c>
      <c r="N4" s="7">
        <v>0.63</v>
      </c>
      <c r="O4" s="7">
        <v>0.43</v>
      </c>
      <c r="P4" s="4">
        <f>Таблица2[[#This Row],[CIF Avg Active Sessions node1]]/Таблица2[[#This Row],[CIF Avg Active Sessions (sum)]]</f>
        <v>0.59433962264150941</v>
      </c>
      <c r="Q4" s="4">
        <f>Таблица2[[#This Row],[CIF Avg Active Sessions node2]]/Таблица2[[#This Row],[CIF Avg Active Sessions (sum)]]</f>
        <v>0.40566037735849053</v>
      </c>
      <c r="R4" s="7">
        <f>SUM(Таблица2[[#This Row],[LAP DBTime node1 (min)]:[LAP DBTime node2 (min)]])</f>
        <v>5.27</v>
      </c>
      <c r="S4" s="7">
        <v>1.97</v>
      </c>
      <c r="T4" s="7">
        <v>3.3</v>
      </c>
      <c r="U4" s="4">
        <f>Таблица2[[#This Row],[LAP DBTime node1 (min)]]/Таблица2[[#This Row],[LAP DBTime (sum)]]</f>
        <v>0.37381404174573057</v>
      </c>
      <c r="V4" s="4">
        <f>Таблица2[[#This Row],[LAP DBTime node2 (min)]]/Таблица2[[#This Row],[LAP DBTime (sum)]]</f>
        <v>0.62618595825426948</v>
      </c>
      <c r="W4" s="7">
        <f>SUM(Таблица2[[#This Row],[LAP Avg Active Sessions node1]:[LAP Avg Active Sessions node2]])</f>
        <v>0.08</v>
      </c>
      <c r="X4" s="7">
        <v>0.03</v>
      </c>
      <c r="Y4" s="7">
        <v>0.05</v>
      </c>
      <c r="Z4" s="4">
        <f>Таблица2[[#This Row],[LAP Avg Active Sessions node1]]/Таблица2[[#This Row],[LAP Avg Active Sessions (sum)]]</f>
        <v>0.375</v>
      </c>
      <c r="AA4" s="4">
        <f>Таблица2[[#This Row],[LAP Avg Active Sessions node2]]/Таблица2[[#This Row],[LAP Avg Active Sessions (sum)]]</f>
        <v>0.625</v>
      </c>
    </row>
    <row r="5" spans="1:27" x14ac:dyDescent="0.25">
      <c r="A5" s="7" t="s">
        <v>16</v>
      </c>
      <c r="B5" s="7" t="s">
        <v>26</v>
      </c>
      <c r="C5" s="7" t="s">
        <v>27</v>
      </c>
      <c r="D5" s="7" t="s">
        <v>28</v>
      </c>
      <c r="E5" s="7">
        <v>60</v>
      </c>
      <c r="F5" s="7">
        <v>5068</v>
      </c>
      <c r="G5" s="7" t="s">
        <v>20</v>
      </c>
      <c r="H5" s="7">
        <f>SUM(Таблица2[[#This Row],[CIF DBTime node1 (min)]:[CIF DBTime node2 (min)]])</f>
        <v>65.92</v>
      </c>
      <c r="I5" s="7">
        <v>21.63</v>
      </c>
      <c r="J5" s="7">
        <v>44.29</v>
      </c>
      <c r="K5" s="4">
        <f>Таблица2[[#This Row],[CIF DBTime node1 (min)]]/Таблица2[[#This Row],[CIF DBTime (sum)]]</f>
        <v>0.328125</v>
      </c>
      <c r="L5" s="4">
        <f>Таблица2[[#This Row],[CIF DBTime node2 (min)]]/Таблица2[[#This Row],[CIF DBTime (sum)]]</f>
        <v>0.671875</v>
      </c>
      <c r="M5" s="7">
        <f>SUM(Таблица2[[#This Row],[CIF Avg Active Sessions node1]:[CIF Avg Active Sessions node2]])</f>
        <v>1.1000000000000001</v>
      </c>
      <c r="N5" s="7">
        <v>0.36</v>
      </c>
      <c r="O5" s="7">
        <v>0.74</v>
      </c>
      <c r="P5" s="4">
        <f>Таблица2[[#This Row],[CIF Avg Active Sessions node1]]/Таблица2[[#This Row],[CIF Avg Active Sessions (sum)]]</f>
        <v>0.32727272727272722</v>
      </c>
      <c r="Q5" s="4">
        <f>Таблица2[[#This Row],[CIF Avg Active Sessions node2]]/Таблица2[[#This Row],[CIF Avg Active Sessions (sum)]]</f>
        <v>0.67272727272727262</v>
      </c>
      <c r="R5" s="7">
        <f>SUM(Таблица2[[#This Row],[LAP DBTime node1 (min)]:[LAP DBTime node2 (min)]])</f>
        <v>5.57</v>
      </c>
      <c r="S5" s="7">
        <v>2.11</v>
      </c>
      <c r="T5" s="7">
        <v>3.46</v>
      </c>
      <c r="U5" s="4">
        <f>Таблица2[[#This Row],[LAP DBTime node1 (min)]]/Таблица2[[#This Row],[LAP DBTime (sum)]]</f>
        <v>0.37881508078994608</v>
      </c>
      <c r="V5" s="4">
        <f>Таблица2[[#This Row],[LAP DBTime node2 (min)]]/Таблица2[[#This Row],[LAP DBTime (sum)]]</f>
        <v>0.62118491921005381</v>
      </c>
      <c r="W5" s="7">
        <f>SUM(Таблица2[[#This Row],[LAP Avg Active Sessions node1]:[LAP Avg Active Sessions node2]])</f>
        <v>0.09</v>
      </c>
      <c r="X5" s="7">
        <v>0.03</v>
      </c>
      <c r="Y5" s="7">
        <v>0.06</v>
      </c>
      <c r="Z5" s="4">
        <f>Таблица2[[#This Row],[LAP Avg Active Sessions node1]]/Таблица2[[#This Row],[LAP Avg Active Sessions (sum)]]</f>
        <v>0.33333333333333331</v>
      </c>
      <c r="AA5" s="4">
        <f>Таблица2[[#This Row],[LAP Avg Active Sessions node2]]/Таблица2[[#This Row],[LAP Avg Active Sessions (sum)]]</f>
        <v>0.66666666666666663</v>
      </c>
    </row>
    <row r="6" spans="1:27" x14ac:dyDescent="0.25">
      <c r="A6" s="7" t="s">
        <v>16</v>
      </c>
      <c r="B6" s="7" t="s">
        <v>26</v>
      </c>
      <c r="C6" s="7" t="s">
        <v>29</v>
      </c>
      <c r="D6" s="7" t="s">
        <v>29</v>
      </c>
      <c r="E6" s="7">
        <v>60</v>
      </c>
      <c r="F6" s="7">
        <v>5071</v>
      </c>
      <c r="G6" s="7" t="s">
        <v>20</v>
      </c>
      <c r="H6" s="7">
        <f>SUM(Таблица2[[#This Row],[CIF DBTime node1 (min)]:[CIF DBTime node2 (min)]])</f>
        <v>64.78</v>
      </c>
      <c r="I6" s="7">
        <v>21.06</v>
      </c>
      <c r="J6" s="7">
        <v>43.72</v>
      </c>
      <c r="K6" s="4">
        <f>Таблица2[[#This Row],[CIF DBTime node1 (min)]]/Таблица2[[#This Row],[CIF DBTime (sum)]]</f>
        <v>0.325100339610991</v>
      </c>
      <c r="L6" s="4">
        <f>Таблица2[[#This Row],[CIF DBTime node2 (min)]]/Таблица2[[#This Row],[CIF DBTime (sum)]]</f>
        <v>0.67489966038900895</v>
      </c>
      <c r="M6" s="7">
        <f>SUM(Таблица2[[#This Row],[CIF Avg Active Sessions node1]:[CIF Avg Active Sessions node2]])</f>
        <v>1.08</v>
      </c>
      <c r="N6" s="7">
        <v>0.35</v>
      </c>
      <c r="O6" s="7">
        <v>0.73</v>
      </c>
      <c r="P6" s="4">
        <f>Таблица2[[#This Row],[CIF Avg Active Sessions node1]]/Таблица2[[#This Row],[CIF Avg Active Sessions (sum)]]</f>
        <v>0.32407407407407401</v>
      </c>
      <c r="Q6" s="4">
        <f>Таблица2[[#This Row],[CIF Avg Active Sessions node2]]/Таблица2[[#This Row],[CIF Avg Active Sessions (sum)]]</f>
        <v>0.67592592592592582</v>
      </c>
      <c r="R6" s="7">
        <f>SUM(Таблица2[[#This Row],[LAP DBTime node1 (min)]:[LAP DBTime node2 (min)]])</f>
        <v>5.0199999999999996</v>
      </c>
      <c r="S6" s="7">
        <v>1.97</v>
      </c>
      <c r="T6" s="7">
        <v>3.05</v>
      </c>
      <c r="U6" s="4">
        <f>Таблица2[[#This Row],[LAP DBTime node1 (min)]]/Таблица2[[#This Row],[LAP DBTime (sum)]]</f>
        <v>0.39243027888446219</v>
      </c>
      <c r="V6" s="4">
        <f>Таблица2[[#This Row],[LAP DBTime node2 (min)]]/Таблица2[[#This Row],[LAP DBTime (sum)]]</f>
        <v>0.60756972111553786</v>
      </c>
      <c r="W6" s="7">
        <f>SUM(Таблица2[[#This Row],[LAP Avg Active Sessions node1]:[LAP Avg Active Sessions node2]])</f>
        <v>0.08</v>
      </c>
      <c r="X6" s="7">
        <v>0.03</v>
      </c>
      <c r="Y6" s="7">
        <v>0.05</v>
      </c>
      <c r="Z6" s="4">
        <f>Таблица2[[#This Row],[LAP Avg Active Sessions node1]]/Таблица2[[#This Row],[LAP Avg Active Sessions (sum)]]</f>
        <v>0.375</v>
      </c>
      <c r="AA6" s="4">
        <f>Таблица2[[#This Row],[LAP Avg Active Sessions node2]]/Таблица2[[#This Row],[LAP Avg Active Sessions (sum)]]</f>
        <v>0.625</v>
      </c>
    </row>
    <row r="7" spans="1:27" x14ac:dyDescent="0.25">
      <c r="A7" s="7" t="s">
        <v>16</v>
      </c>
      <c r="B7" s="7" t="s">
        <v>30</v>
      </c>
      <c r="C7" s="7" t="s">
        <v>31</v>
      </c>
      <c r="D7" s="7" t="s">
        <v>32</v>
      </c>
      <c r="E7" s="7">
        <v>60</v>
      </c>
      <c r="F7" s="7">
        <v>5075</v>
      </c>
      <c r="G7" s="7" t="s">
        <v>20</v>
      </c>
      <c r="H7" s="7">
        <f>SUM(Таблица2[[#This Row],[CIF DBTime node1 (min)]:[CIF DBTime node2 (min)]])</f>
        <v>60.510000000000005</v>
      </c>
      <c r="I7" s="7">
        <v>20.170000000000002</v>
      </c>
      <c r="J7" s="7">
        <v>40.340000000000003</v>
      </c>
      <c r="K7" s="4">
        <f>Таблица2[[#This Row],[CIF DBTime node1 (min)]]/Таблица2[[#This Row],[CIF DBTime (sum)]]</f>
        <v>0.33333333333333331</v>
      </c>
      <c r="L7" s="4">
        <f>Таблица2[[#This Row],[CIF DBTime node2 (min)]]/Таблица2[[#This Row],[CIF DBTime (sum)]]</f>
        <v>0.66666666666666663</v>
      </c>
      <c r="M7" s="7">
        <f>SUM(Таблица2[[#This Row],[CIF Avg Active Sessions node1]:[CIF Avg Active Sessions node2]])</f>
        <v>1.01</v>
      </c>
      <c r="N7" s="7">
        <v>0.34</v>
      </c>
      <c r="O7" s="7">
        <v>0.67</v>
      </c>
      <c r="P7" s="4">
        <f>Таблица2[[#This Row],[CIF Avg Active Sessions node1]]/Таблица2[[#This Row],[CIF Avg Active Sessions (sum)]]</f>
        <v>0.33663366336633666</v>
      </c>
      <c r="Q7" s="4">
        <f>Таблица2[[#This Row],[CIF Avg Active Sessions node2]]/Таблица2[[#This Row],[CIF Avg Active Sessions (sum)]]</f>
        <v>0.6633663366336634</v>
      </c>
      <c r="R7" s="7">
        <f>SUM(Таблица2[[#This Row],[LAP DBTime node1 (min)]:[LAP DBTime node2 (min)]])</f>
        <v>5.1099999999999994</v>
      </c>
      <c r="S7" s="7">
        <v>2.1</v>
      </c>
      <c r="T7" s="7">
        <v>3.01</v>
      </c>
      <c r="U7" s="4">
        <f>Таблица2[[#This Row],[LAP DBTime node1 (min)]]/Таблица2[[#This Row],[LAP DBTime (sum)]]</f>
        <v>0.41095890410958913</v>
      </c>
      <c r="V7" s="4">
        <f>Таблица2[[#This Row],[LAP DBTime node2 (min)]]/Таблица2[[#This Row],[LAP DBTime (sum)]]</f>
        <v>0.58904109589041098</v>
      </c>
      <c r="W7" s="7">
        <f>SUM(Таблица2[[#This Row],[LAP Avg Active Sessions node1]:[LAP Avg Active Sessions node2]])</f>
        <v>0.08</v>
      </c>
      <c r="X7" s="7">
        <v>0.03</v>
      </c>
      <c r="Y7" s="7">
        <v>0.05</v>
      </c>
      <c r="Z7" s="4">
        <f>Таблица2[[#This Row],[LAP Avg Active Sessions node1]]/Таблица2[[#This Row],[LAP Avg Active Sessions (sum)]]</f>
        <v>0.375</v>
      </c>
      <c r="AA7" s="4">
        <f>Таблица2[[#This Row],[LAP Avg Active Sessions node2]]/Таблица2[[#This Row],[LAP Avg Active Sessions (sum)]]</f>
        <v>0.625</v>
      </c>
    </row>
    <row r="8" spans="1:27" x14ac:dyDescent="0.25">
      <c r="A8" s="7" t="s">
        <v>16</v>
      </c>
      <c r="B8" s="7" t="s">
        <v>33</v>
      </c>
      <c r="C8" s="7" t="s">
        <v>34</v>
      </c>
      <c r="D8" s="7" t="s">
        <v>35</v>
      </c>
      <c r="E8" s="7">
        <v>59</v>
      </c>
      <c r="F8" s="7">
        <v>5079</v>
      </c>
      <c r="G8" s="7" t="s">
        <v>20</v>
      </c>
      <c r="H8" s="7">
        <f>SUM(Таблица2[[#This Row],[CIF DBTime node1 (min)]:[CIF DBTime node2 (min)]])</f>
        <v>63.160000000000004</v>
      </c>
      <c r="I8" s="7">
        <v>25.89</v>
      </c>
      <c r="J8" s="7">
        <v>37.270000000000003</v>
      </c>
      <c r="K8" s="4">
        <f>Таблица2[[#This Row],[CIF DBTime node1 (min)]]/Таблица2[[#This Row],[CIF DBTime (sum)]]</f>
        <v>0.40991133628879034</v>
      </c>
      <c r="L8" s="4">
        <f>Таблица2[[#This Row],[CIF DBTime node2 (min)]]/Таблица2[[#This Row],[CIF DBTime (sum)]]</f>
        <v>0.5900886637112096</v>
      </c>
      <c r="M8" s="7">
        <f>SUM(Таблица2[[#This Row],[CIF Avg Active Sessions node1]:[CIF Avg Active Sessions node2]])</f>
        <v>1.07</v>
      </c>
      <c r="N8" s="7">
        <v>0.44</v>
      </c>
      <c r="O8" s="7">
        <v>0.63</v>
      </c>
      <c r="P8" s="4">
        <f>Таблица2[[#This Row],[CIF Avg Active Sessions node1]]/Таблица2[[#This Row],[CIF Avg Active Sessions (sum)]]</f>
        <v>0.41121495327102803</v>
      </c>
      <c r="Q8" s="4">
        <f>Таблица2[[#This Row],[CIF Avg Active Sessions node2]]/Таблица2[[#This Row],[CIF Avg Active Sessions (sum)]]</f>
        <v>0.58878504672897192</v>
      </c>
      <c r="R8" s="7">
        <f>SUM(Таблица2[[#This Row],[LAP DBTime node1 (min)]:[LAP DBTime node2 (min)]])</f>
        <v>5.12</v>
      </c>
      <c r="S8" s="7">
        <v>2.9</v>
      </c>
      <c r="T8" s="7">
        <v>2.2200000000000002</v>
      </c>
      <c r="U8" s="4">
        <f>Таблица2[[#This Row],[LAP DBTime node1 (min)]]/Таблица2[[#This Row],[LAP DBTime (sum)]]</f>
        <v>0.56640625</v>
      </c>
      <c r="V8" s="4">
        <f>Таблица2[[#This Row],[LAP DBTime node2 (min)]]/Таблица2[[#This Row],[LAP DBTime (sum)]]</f>
        <v>0.43359375000000006</v>
      </c>
      <c r="W8" s="7">
        <f>SUM(Таблица2[[#This Row],[LAP Avg Active Sessions node1]:[LAP Avg Active Sessions node2]])</f>
        <v>0.09</v>
      </c>
      <c r="X8" s="7">
        <v>0.05</v>
      </c>
      <c r="Y8" s="7">
        <v>0.04</v>
      </c>
      <c r="Z8" s="4">
        <f>Таблица2[[#This Row],[LAP Avg Active Sessions node1]]/Таблица2[[#This Row],[LAP Avg Active Sessions (sum)]]</f>
        <v>0.55555555555555558</v>
      </c>
      <c r="AA8" s="4">
        <f>Таблица2[[#This Row],[LAP Avg Active Sessions node2]]/Таблица2[[#This Row],[LAP Avg Active Sessions (sum)]]</f>
        <v>0.44444444444444448</v>
      </c>
    </row>
    <row r="9" spans="1:27" x14ac:dyDescent="0.25">
      <c r="A9" s="7" t="s">
        <v>16</v>
      </c>
      <c r="B9" s="7" t="s">
        <v>36</v>
      </c>
      <c r="C9" s="7" t="s">
        <v>37</v>
      </c>
      <c r="D9" s="7" t="s">
        <v>37</v>
      </c>
      <c r="E9" s="7">
        <v>59</v>
      </c>
      <c r="F9" s="7">
        <v>5085</v>
      </c>
      <c r="G9" s="7" t="s">
        <v>20</v>
      </c>
      <c r="H9" s="7">
        <f>SUM(Таблица2[[#This Row],[CIF DBTime node1 (min)]:[CIF DBTime node2 (min)]])</f>
        <v>67.87</v>
      </c>
      <c r="I9" s="7">
        <v>42.38</v>
      </c>
      <c r="J9" s="7">
        <v>25.49</v>
      </c>
      <c r="K9" s="4">
        <f>Таблица2[[#This Row],[CIF DBTime node1 (min)]]/Таблица2[[#This Row],[CIF DBTime (sum)]]</f>
        <v>0.62442905554736994</v>
      </c>
      <c r="L9" s="4">
        <f>Таблица2[[#This Row],[CIF DBTime node2 (min)]]/Таблица2[[#This Row],[CIF DBTime (sum)]]</f>
        <v>0.37557094445263001</v>
      </c>
      <c r="M9" s="7">
        <f>SUM(Таблица2[[#This Row],[CIF Avg Active Sessions node1]:[CIF Avg Active Sessions node2]])</f>
        <v>1.1399999999999999</v>
      </c>
      <c r="N9" s="7">
        <v>0.71</v>
      </c>
      <c r="O9" s="7">
        <v>0.43</v>
      </c>
      <c r="P9" s="4">
        <f>Таблица2[[#This Row],[CIF Avg Active Sessions node1]]/Таблица2[[#This Row],[CIF Avg Active Sessions (sum)]]</f>
        <v>0.6228070175438597</v>
      </c>
      <c r="Q9" s="4">
        <f>Таблица2[[#This Row],[CIF Avg Active Sessions node2]]/Таблица2[[#This Row],[CIF Avg Active Sessions (sum)]]</f>
        <v>0.37719298245614036</v>
      </c>
      <c r="R9" s="7">
        <f>SUM(Таблица2[[#This Row],[LAP DBTime node1 (min)]:[LAP DBTime node2 (min)]])</f>
        <v>5.27</v>
      </c>
      <c r="S9" s="7">
        <v>2.99</v>
      </c>
      <c r="T9" s="7">
        <v>2.2799999999999998</v>
      </c>
      <c r="U9" s="4">
        <f>Таблица2[[#This Row],[LAP DBTime node1 (min)]]/Таблица2[[#This Row],[LAP DBTime (sum)]]</f>
        <v>0.56736242884250487</v>
      </c>
      <c r="V9" s="4">
        <f>Таблица2[[#This Row],[LAP DBTime node2 (min)]]/Таблица2[[#This Row],[LAP DBTime (sum)]]</f>
        <v>0.43263757115749524</v>
      </c>
      <c r="W9" s="7">
        <f>SUM(Таблица2[[#This Row],[LAP Avg Active Sessions node1]:[LAP Avg Active Sessions node2]])</f>
        <v>0.09</v>
      </c>
      <c r="X9" s="7">
        <v>0.05</v>
      </c>
      <c r="Y9" s="7">
        <v>0.04</v>
      </c>
      <c r="Z9" s="4">
        <f>Таблица2[[#This Row],[LAP Avg Active Sessions node1]]/Таблица2[[#This Row],[LAP Avg Active Sessions (sum)]]</f>
        <v>0.55555555555555558</v>
      </c>
      <c r="AA9" s="4">
        <f>Таблица2[[#This Row],[LAP Avg Active Sessions node2]]/Таблица2[[#This Row],[LAP Avg Active Sessions (sum)]]</f>
        <v>0.44444444444444448</v>
      </c>
    </row>
    <row r="10" spans="1:27" x14ac:dyDescent="0.25">
      <c r="A10" s="7" t="s">
        <v>16</v>
      </c>
      <c r="B10" s="7" t="s">
        <v>36</v>
      </c>
      <c r="C10" s="7" t="s">
        <v>38</v>
      </c>
      <c r="D10" s="7" t="s">
        <v>39</v>
      </c>
      <c r="E10" s="7">
        <v>60</v>
      </c>
      <c r="F10" s="7">
        <v>5087</v>
      </c>
      <c r="G10" s="7" t="s">
        <v>20</v>
      </c>
      <c r="H10" s="8">
        <f>SUM(Таблица2[[#This Row],[CIF DBTime node1 (min)]:[CIF DBTime node2 (min)]])</f>
        <v>64.52000000000001</v>
      </c>
      <c r="I10" s="7">
        <v>43.81</v>
      </c>
      <c r="J10" s="7">
        <v>20.71</v>
      </c>
      <c r="K10" s="4">
        <f>Таблица2[[#This Row],[CIF DBTime node1 (min)]]/Таблица2[[#This Row],[CIF DBTime (sum)]]</f>
        <v>0.67901425914445124</v>
      </c>
      <c r="L10" s="4">
        <f>Таблица2[[#This Row],[CIF DBTime node2 (min)]]/Таблица2[[#This Row],[CIF DBTime (sum)]]</f>
        <v>0.32098574085554865</v>
      </c>
      <c r="M10" s="8">
        <f>SUM(Таблица2[[#This Row],[CIF Avg Active Sessions node1]:[CIF Avg Active Sessions node2]])</f>
        <v>1.08</v>
      </c>
      <c r="N10" s="7">
        <v>0.73</v>
      </c>
      <c r="O10" s="7">
        <v>0.35</v>
      </c>
      <c r="P10" s="4">
        <f>Таблица2[[#This Row],[CIF Avg Active Sessions node1]]/Таблица2[[#This Row],[CIF Avg Active Sessions (sum)]]</f>
        <v>0.67592592592592582</v>
      </c>
      <c r="Q10" s="4">
        <f>Таблица2[[#This Row],[CIF Avg Active Sessions node2]]/Таблица2[[#This Row],[CIF Avg Active Sessions (sum)]]</f>
        <v>0.32407407407407401</v>
      </c>
      <c r="R10" s="8">
        <f>SUM(Таблица2[[#This Row],[LAP DBTime node1 (min)]:[LAP DBTime node2 (min)]])</f>
        <v>62.66</v>
      </c>
      <c r="S10" s="7">
        <v>60.33</v>
      </c>
      <c r="T10" s="7">
        <v>2.33</v>
      </c>
      <c r="U10" s="4">
        <f>Таблица2[[#This Row],[LAP DBTime node1 (min)]]/Таблица2[[#This Row],[LAP DBTime (sum)]]</f>
        <v>0.96281519310564956</v>
      </c>
      <c r="V10" s="4">
        <f>Таблица2[[#This Row],[LAP DBTime node2 (min)]]/Таблица2[[#This Row],[LAP DBTime (sum)]]</f>
        <v>3.7184806894350463E-2</v>
      </c>
      <c r="W10" s="8">
        <f>SUM(Таблица2[[#This Row],[LAP Avg Active Sessions node1]:[LAP Avg Active Sessions node2]])</f>
        <v>1.05</v>
      </c>
      <c r="X10" s="7">
        <v>1.01</v>
      </c>
      <c r="Y10" s="7">
        <v>0.04</v>
      </c>
      <c r="Z10" s="4">
        <f>Таблица2[[#This Row],[LAP Avg Active Sessions node1]]/Таблица2[[#This Row],[LAP Avg Active Sessions (sum)]]</f>
        <v>0.96190476190476182</v>
      </c>
      <c r="AA10" s="4">
        <f>Таблица2[[#This Row],[LAP Avg Active Sessions node2]]/Таблица2[[#This Row],[LAP Avg Active Sessions (sum)]]</f>
        <v>3.8095238095238092E-2</v>
      </c>
    </row>
  </sheetData>
  <conditionalFormatting sqref="K1:L1048576 P1:Q1048576 U1:V1048576 Z1:AA1048576">
    <cfRule type="cellIs" dxfId="1" priority="1" operator="greaterThanOrEqual">
      <formula>0.7</formula>
    </cfRule>
  </conditionalFormatting>
  <pageMargins left="0.7" right="0.7" top="0.75" bottom="0.75" header="0.3" footer="0.3"/>
  <pageSetup paperSize="9" orientation="portrait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"/>
  <sheetViews>
    <sheetView workbookViewId="0">
      <selection activeCell="A11" sqref="A11"/>
    </sheetView>
  </sheetViews>
  <sheetFormatPr defaultRowHeight="15" x14ac:dyDescent="0.25"/>
  <cols>
    <col min="1" max="1" width="10.140625" style="7" customWidth="1"/>
    <col min="2" max="2" width="10.140625" style="7" bestFit="1" customWidth="1"/>
    <col min="3" max="3" width="11.7109375" style="7" customWidth="1"/>
    <col min="4" max="4" width="14.28515625" style="7" customWidth="1"/>
    <col min="5" max="5" width="10.5703125" style="7" customWidth="1"/>
    <col min="6" max="6" width="6.28515625" style="7" customWidth="1"/>
    <col min="7" max="25" width="12.5703125" style="7" customWidth="1"/>
  </cols>
  <sheetData>
    <row r="1" spans="1:25" ht="60" customHeight="1" x14ac:dyDescent="0.25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  <c r="G1" s="3" t="s">
        <v>62</v>
      </c>
      <c r="H1" s="3" t="s">
        <v>63</v>
      </c>
      <c r="I1" s="3" t="s">
        <v>64</v>
      </c>
      <c r="J1" s="3" t="s">
        <v>65</v>
      </c>
      <c r="K1" s="3" t="s">
        <v>66</v>
      </c>
      <c r="L1" s="3" t="s">
        <v>67</v>
      </c>
      <c r="M1" s="3" t="s">
        <v>68</v>
      </c>
      <c r="N1" s="3" t="s">
        <v>69</v>
      </c>
      <c r="O1" s="3" t="s">
        <v>70</v>
      </c>
      <c r="P1" s="3" t="s">
        <v>71</v>
      </c>
      <c r="Q1" s="3" t="s">
        <v>72</v>
      </c>
      <c r="R1" s="3" t="s">
        <v>73</v>
      </c>
      <c r="S1" s="3" t="s">
        <v>74</v>
      </c>
      <c r="T1" s="3" t="s">
        <v>75</v>
      </c>
      <c r="U1" s="3" t="s">
        <v>76</v>
      </c>
      <c r="V1" s="3" t="s">
        <v>77</v>
      </c>
      <c r="W1" s="3" t="s">
        <v>78</v>
      </c>
      <c r="X1" s="3" t="s">
        <v>79</v>
      </c>
      <c r="Y1" s="2" t="s">
        <v>80</v>
      </c>
    </row>
    <row r="2" spans="1:25" x14ac:dyDescent="0.25">
      <c r="A2" s="7" t="s">
        <v>16</v>
      </c>
      <c r="B2" s="7" t="s">
        <v>17</v>
      </c>
      <c r="C2" s="7" t="s">
        <v>18</v>
      </c>
      <c r="D2" s="7">
        <v>5053</v>
      </c>
      <c r="E2" s="7">
        <v>5032</v>
      </c>
      <c r="F2" s="7" t="s">
        <v>20</v>
      </c>
      <c r="G2" s="7">
        <v>9</v>
      </c>
      <c r="H2" s="7">
        <v>28</v>
      </c>
      <c r="I2" s="7">
        <v>34</v>
      </c>
      <c r="J2" s="7">
        <v>4</v>
      </c>
      <c r="K2" s="7">
        <v>6</v>
      </c>
      <c r="L2" s="7">
        <v>0</v>
      </c>
      <c r="M2" s="7">
        <v>0</v>
      </c>
      <c r="N2" s="7">
        <v>35</v>
      </c>
      <c r="O2" s="7">
        <v>30</v>
      </c>
      <c r="P2" s="7">
        <v>0</v>
      </c>
      <c r="Q2" s="7">
        <v>4</v>
      </c>
      <c r="R2" s="7">
        <v>124</v>
      </c>
      <c r="S2" s="7">
        <v>3</v>
      </c>
      <c r="T2" s="7">
        <v>102</v>
      </c>
      <c r="U2" s="7">
        <v>0</v>
      </c>
      <c r="V2" s="7">
        <v>126</v>
      </c>
      <c r="W2" s="7">
        <v>192</v>
      </c>
      <c r="X2" s="7">
        <v>188</v>
      </c>
      <c r="Y2" s="6">
        <f t="shared" ref="Y2:Y9" si="0">SUM(G2:X2)</f>
        <v>885</v>
      </c>
    </row>
    <row r="3" spans="1:25" x14ac:dyDescent="0.25">
      <c r="A3" s="7" t="s">
        <v>16</v>
      </c>
      <c r="B3" s="7" t="s">
        <v>21</v>
      </c>
      <c r="C3" s="7" t="s">
        <v>22</v>
      </c>
      <c r="D3" s="7">
        <v>5056</v>
      </c>
      <c r="E3" s="7">
        <v>5032</v>
      </c>
      <c r="F3" s="7" t="s">
        <v>20</v>
      </c>
      <c r="G3" s="7">
        <v>14</v>
      </c>
      <c r="H3" s="7">
        <v>37</v>
      </c>
      <c r="I3" s="7">
        <v>43</v>
      </c>
      <c r="J3" s="7">
        <v>5</v>
      </c>
      <c r="K3" s="7">
        <v>17</v>
      </c>
      <c r="L3" s="7">
        <v>0</v>
      </c>
      <c r="M3" s="7">
        <v>16</v>
      </c>
      <c r="N3" s="7">
        <v>67</v>
      </c>
      <c r="O3" s="7">
        <v>44</v>
      </c>
      <c r="P3" s="7">
        <v>11</v>
      </c>
      <c r="Q3" s="7">
        <v>50</v>
      </c>
      <c r="R3" s="7">
        <v>211</v>
      </c>
      <c r="S3" s="7">
        <v>0</v>
      </c>
      <c r="T3" s="7">
        <v>111</v>
      </c>
      <c r="U3" s="7">
        <v>0</v>
      </c>
      <c r="V3" s="7">
        <v>144</v>
      </c>
      <c r="W3" s="7">
        <v>208</v>
      </c>
      <c r="X3" s="7">
        <v>209</v>
      </c>
      <c r="Y3" s="6">
        <f t="shared" si="0"/>
        <v>1187</v>
      </c>
    </row>
    <row r="4" spans="1:25" x14ac:dyDescent="0.25">
      <c r="A4" s="7" t="s">
        <v>16</v>
      </c>
      <c r="B4" s="7" t="s">
        <v>21</v>
      </c>
      <c r="C4" s="7" t="s">
        <v>24</v>
      </c>
      <c r="D4" s="7">
        <v>5058</v>
      </c>
      <c r="E4" s="7">
        <v>5032</v>
      </c>
      <c r="F4" s="7" t="s">
        <v>20</v>
      </c>
      <c r="G4" s="7">
        <v>9</v>
      </c>
      <c r="H4" s="7">
        <v>34</v>
      </c>
      <c r="I4" s="7">
        <v>34</v>
      </c>
      <c r="J4" s="7">
        <v>2</v>
      </c>
      <c r="K4" s="7">
        <v>16</v>
      </c>
      <c r="L4" s="7">
        <v>7</v>
      </c>
      <c r="M4" s="7">
        <v>45</v>
      </c>
      <c r="N4" s="7">
        <v>50</v>
      </c>
      <c r="O4" s="7">
        <v>33</v>
      </c>
      <c r="P4" s="7">
        <v>28</v>
      </c>
      <c r="Q4" s="7">
        <v>160</v>
      </c>
      <c r="R4" s="7">
        <v>158</v>
      </c>
      <c r="S4" s="7">
        <v>0</v>
      </c>
      <c r="T4" s="7">
        <v>136</v>
      </c>
      <c r="U4" s="7">
        <v>0</v>
      </c>
      <c r="V4" s="7">
        <v>178</v>
      </c>
      <c r="W4" s="7">
        <v>151</v>
      </c>
      <c r="X4" s="7">
        <v>151</v>
      </c>
      <c r="Y4" s="6">
        <f t="shared" si="0"/>
        <v>1192</v>
      </c>
    </row>
    <row r="5" spans="1:25" x14ac:dyDescent="0.25">
      <c r="A5" s="7" t="s">
        <v>16</v>
      </c>
      <c r="B5" s="7" t="s">
        <v>26</v>
      </c>
      <c r="C5" s="7" t="s">
        <v>27</v>
      </c>
      <c r="D5" s="7">
        <v>5068</v>
      </c>
      <c r="E5" s="7">
        <v>5058</v>
      </c>
      <c r="F5" s="7" t="s">
        <v>20</v>
      </c>
      <c r="G5" s="7">
        <v>11</v>
      </c>
      <c r="H5" s="7">
        <v>33</v>
      </c>
      <c r="I5" s="7">
        <v>35</v>
      </c>
      <c r="J5" s="7">
        <v>2</v>
      </c>
      <c r="K5" s="7">
        <v>11</v>
      </c>
      <c r="L5" s="7">
        <v>5</v>
      </c>
      <c r="M5" s="7">
        <v>23</v>
      </c>
      <c r="N5" s="7">
        <v>54</v>
      </c>
      <c r="O5" s="7">
        <v>36</v>
      </c>
      <c r="P5" s="7">
        <v>15</v>
      </c>
      <c r="Q5" s="7">
        <v>101</v>
      </c>
      <c r="R5" s="7">
        <v>151</v>
      </c>
      <c r="S5" s="7">
        <v>0</v>
      </c>
      <c r="T5" s="7">
        <v>134</v>
      </c>
      <c r="U5" s="7">
        <v>0</v>
      </c>
      <c r="V5" s="7">
        <v>174</v>
      </c>
      <c r="W5" s="7">
        <v>212</v>
      </c>
      <c r="X5" s="7">
        <v>208</v>
      </c>
      <c r="Y5" s="6">
        <f t="shared" si="0"/>
        <v>1205</v>
      </c>
    </row>
    <row r="6" spans="1:25" x14ac:dyDescent="0.25">
      <c r="A6" s="7" t="s">
        <v>16</v>
      </c>
      <c r="B6" s="7" t="s">
        <v>26</v>
      </c>
      <c r="C6" s="7" t="s">
        <v>29</v>
      </c>
      <c r="D6" s="7">
        <v>5071</v>
      </c>
      <c r="E6" s="7">
        <v>5058</v>
      </c>
      <c r="F6" s="7" t="s">
        <v>20</v>
      </c>
      <c r="G6" s="7">
        <v>9</v>
      </c>
      <c r="H6" s="7">
        <v>30</v>
      </c>
      <c r="I6" s="7">
        <v>26</v>
      </c>
      <c r="J6" s="7">
        <v>5</v>
      </c>
      <c r="K6" s="7">
        <v>7</v>
      </c>
      <c r="L6" s="7">
        <v>3</v>
      </c>
      <c r="M6" s="7">
        <v>14</v>
      </c>
      <c r="N6" s="7">
        <v>61</v>
      </c>
      <c r="O6" s="7">
        <v>38</v>
      </c>
      <c r="P6" s="7">
        <v>10</v>
      </c>
      <c r="Q6" s="7">
        <v>56</v>
      </c>
      <c r="R6" s="7">
        <v>170</v>
      </c>
      <c r="S6" s="7">
        <v>0</v>
      </c>
      <c r="T6" s="7">
        <v>105</v>
      </c>
      <c r="U6" s="7">
        <v>0</v>
      </c>
      <c r="V6" s="7">
        <v>138</v>
      </c>
      <c r="W6" s="7">
        <v>183</v>
      </c>
      <c r="X6" s="7">
        <v>181</v>
      </c>
      <c r="Y6" s="6">
        <f t="shared" si="0"/>
        <v>1036</v>
      </c>
    </row>
    <row r="7" spans="1:25" x14ac:dyDescent="0.25">
      <c r="A7" s="7" t="s">
        <v>16</v>
      </c>
      <c r="B7" s="7" t="s">
        <v>30</v>
      </c>
      <c r="C7" s="7" t="s">
        <v>31</v>
      </c>
      <c r="D7" s="7">
        <v>5075</v>
      </c>
      <c r="E7" s="7">
        <v>5058</v>
      </c>
      <c r="F7" s="7" t="s">
        <v>20</v>
      </c>
      <c r="G7" s="7">
        <v>0</v>
      </c>
      <c r="H7" s="7">
        <v>0</v>
      </c>
      <c r="I7" s="7">
        <v>0</v>
      </c>
      <c r="J7" s="7">
        <v>0</v>
      </c>
      <c r="K7" s="7">
        <v>13</v>
      </c>
      <c r="L7" s="7">
        <v>10</v>
      </c>
      <c r="M7" s="7">
        <v>54</v>
      </c>
      <c r="N7" s="7">
        <v>42</v>
      </c>
      <c r="O7" s="7">
        <v>34</v>
      </c>
      <c r="P7" s="7">
        <v>34</v>
      </c>
      <c r="Q7" s="7">
        <v>180</v>
      </c>
      <c r="R7" s="7">
        <v>169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6">
        <f t="shared" si="0"/>
        <v>536</v>
      </c>
    </row>
    <row r="8" spans="1:25" x14ac:dyDescent="0.25">
      <c r="A8" s="7" t="s">
        <v>16</v>
      </c>
      <c r="B8" s="7" t="s">
        <v>33</v>
      </c>
      <c r="C8" s="7" t="s">
        <v>34</v>
      </c>
      <c r="D8" s="7">
        <v>5079</v>
      </c>
      <c r="E8" s="7">
        <v>5058</v>
      </c>
      <c r="F8" s="7" t="s">
        <v>20</v>
      </c>
      <c r="G8" s="7">
        <v>13</v>
      </c>
      <c r="H8" s="7">
        <v>34</v>
      </c>
      <c r="I8" s="7">
        <v>34</v>
      </c>
      <c r="J8" s="7">
        <v>4</v>
      </c>
      <c r="K8" s="7">
        <v>9</v>
      </c>
      <c r="L8" s="7">
        <v>1</v>
      </c>
      <c r="M8" s="7">
        <v>2</v>
      </c>
      <c r="N8" s="7">
        <v>48</v>
      </c>
      <c r="O8" s="7">
        <v>32</v>
      </c>
      <c r="P8" s="7">
        <v>3</v>
      </c>
      <c r="Q8" s="7">
        <v>24</v>
      </c>
      <c r="R8" s="7">
        <v>172</v>
      </c>
      <c r="S8" s="7">
        <v>0</v>
      </c>
      <c r="T8" s="7">
        <v>131</v>
      </c>
      <c r="U8" s="7">
        <v>0</v>
      </c>
      <c r="V8" s="7">
        <v>170</v>
      </c>
      <c r="W8" s="7">
        <v>154</v>
      </c>
      <c r="X8" s="7">
        <v>156</v>
      </c>
      <c r="Y8" s="6">
        <f t="shared" si="0"/>
        <v>987</v>
      </c>
    </row>
    <row r="9" spans="1:25" x14ac:dyDescent="0.25">
      <c r="A9" s="7" t="s">
        <v>16</v>
      </c>
      <c r="B9" s="7" t="s">
        <v>36</v>
      </c>
      <c r="C9" s="7" t="s">
        <v>37</v>
      </c>
      <c r="D9" s="7">
        <v>5085</v>
      </c>
      <c r="E9" s="7">
        <v>5058</v>
      </c>
      <c r="F9" s="7" t="s">
        <v>20</v>
      </c>
      <c r="G9" s="7">
        <v>15</v>
      </c>
      <c r="H9" s="7">
        <v>37</v>
      </c>
      <c r="I9" s="7">
        <v>39</v>
      </c>
      <c r="J9" s="7">
        <v>5</v>
      </c>
      <c r="K9" s="7">
        <v>6</v>
      </c>
      <c r="L9" s="7">
        <v>5</v>
      </c>
      <c r="M9" s="7">
        <v>12</v>
      </c>
      <c r="N9" s="7">
        <v>51</v>
      </c>
      <c r="O9" s="7">
        <v>34</v>
      </c>
      <c r="P9" s="7">
        <v>9</v>
      </c>
      <c r="Q9" s="7">
        <v>51</v>
      </c>
      <c r="R9" s="7">
        <v>161</v>
      </c>
      <c r="S9" s="7">
        <v>0</v>
      </c>
      <c r="T9" s="7">
        <v>133</v>
      </c>
      <c r="U9" s="7">
        <v>0</v>
      </c>
      <c r="V9" s="7">
        <v>171</v>
      </c>
      <c r="W9" s="7">
        <v>161</v>
      </c>
      <c r="X9" s="7">
        <v>161</v>
      </c>
      <c r="Y9" s="6">
        <f t="shared" si="0"/>
        <v>1051</v>
      </c>
    </row>
    <row r="10" spans="1:25" x14ac:dyDescent="0.25">
      <c r="A10" s="7" t="s">
        <v>16</v>
      </c>
      <c r="B10" s="7" t="s">
        <v>36</v>
      </c>
      <c r="C10" s="7" t="s">
        <v>38</v>
      </c>
      <c r="D10" s="7">
        <v>5087</v>
      </c>
      <c r="E10" s="7">
        <v>5058</v>
      </c>
      <c r="F10" s="7" t="s">
        <v>20</v>
      </c>
      <c r="G10" s="7">
        <v>12</v>
      </c>
      <c r="H10" s="7">
        <v>35</v>
      </c>
      <c r="I10" s="7">
        <v>41</v>
      </c>
      <c r="J10" s="7">
        <v>3</v>
      </c>
      <c r="K10" s="7">
        <v>10</v>
      </c>
      <c r="L10" s="7">
        <v>7</v>
      </c>
      <c r="M10" s="7">
        <v>42</v>
      </c>
      <c r="N10" s="7">
        <v>49</v>
      </c>
      <c r="O10" s="7">
        <v>37</v>
      </c>
      <c r="P10" s="7">
        <v>29</v>
      </c>
      <c r="Q10" s="7">
        <v>153</v>
      </c>
      <c r="R10" s="7">
        <v>159</v>
      </c>
      <c r="S10" s="7">
        <v>0</v>
      </c>
      <c r="T10" s="7">
        <v>136</v>
      </c>
      <c r="U10" s="7">
        <v>0</v>
      </c>
      <c r="V10" s="7">
        <v>170</v>
      </c>
      <c r="W10" s="7">
        <v>154</v>
      </c>
      <c r="X10" s="7">
        <v>154</v>
      </c>
      <c r="Y10" s="6">
        <f>SUM(G10:X10)</f>
        <v>1191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CIF</vt:lpstr>
      <vt:lpstr>DTS</vt:lpstr>
      <vt:lpstr>LAP</vt:lpstr>
      <vt:lpstr>SCAN</vt:lpstr>
      <vt:lpstr>HOMER</vt:lpstr>
      <vt:lpstr>node_balance</vt:lpstr>
      <vt:lpstr>SMS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Andrey Norvatov (RU)</cp:lastModifiedBy>
  <dcterms:created xsi:type="dcterms:W3CDTF">2015-06-05T18:19:34Z</dcterms:created>
  <dcterms:modified xsi:type="dcterms:W3CDTF">2021-11-17T13:40:33Z</dcterms:modified>
</cp:coreProperties>
</file>