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P\awr_parcer\data\"/>
    </mc:Choice>
  </mc:AlternateContent>
  <bookViews>
    <workbookView xWindow="0" yWindow="0" windowWidth="22260" windowHeight="12645" activeTab="6"/>
  </bookViews>
  <sheets>
    <sheet name="CIF" sheetId="1" r:id="rId1"/>
    <sheet name="DTS" sheetId="2" r:id="rId2"/>
    <sheet name="LAP" sheetId="3" r:id="rId3"/>
    <sheet name="SCAN" sheetId="4" r:id="rId4"/>
    <sheet name="HOMER" sheetId="5" r:id="rId5"/>
    <sheet name="node_balance" sheetId="6" r:id="rId6"/>
    <sheet name="SMS" sheetId="7" r:id="rId7"/>
  </sheets>
  <calcPr calcId="162913"/>
</workbook>
</file>

<file path=xl/calcChain.xml><?xml version="1.0" encoding="utf-8"?>
<calcChain xmlns="http://schemas.openxmlformats.org/spreadsheetml/2006/main">
  <c r="H51" i="6" l="1"/>
  <c r="K51" i="6" s="1"/>
  <c r="L51" i="6"/>
  <c r="M51" i="6"/>
  <c r="P51" i="6" s="1"/>
  <c r="Q51" i="6"/>
  <c r="R51" i="6"/>
  <c r="U51" i="6" s="1"/>
  <c r="V51" i="6"/>
  <c r="W51" i="6"/>
  <c r="Z51" i="6" s="1"/>
  <c r="AA51" i="6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W50" i="6"/>
  <c r="R50" i="6"/>
  <c r="M50" i="6"/>
  <c r="H50" i="6"/>
  <c r="W49" i="6"/>
  <c r="R49" i="6"/>
  <c r="M49" i="6"/>
  <c r="H49" i="6"/>
  <c r="W48" i="6"/>
  <c r="R48" i="6"/>
  <c r="M48" i="6"/>
  <c r="H48" i="6"/>
  <c r="W47" i="6"/>
  <c r="R47" i="6"/>
  <c r="M47" i="6"/>
  <c r="H47" i="6"/>
  <c r="W46" i="6"/>
  <c r="R46" i="6"/>
  <c r="M46" i="6"/>
  <c r="H46" i="6"/>
  <c r="W45" i="6"/>
  <c r="R45" i="6"/>
  <c r="M45" i="6"/>
  <c r="H45" i="6"/>
  <c r="W44" i="6"/>
  <c r="R44" i="6"/>
  <c r="M44" i="6"/>
  <c r="H44" i="6"/>
  <c r="W43" i="6"/>
  <c r="R43" i="6"/>
  <c r="M43" i="6"/>
  <c r="H43" i="6"/>
  <c r="W42" i="6"/>
  <c r="R42" i="6"/>
  <c r="M42" i="6"/>
  <c r="H42" i="6"/>
  <c r="W41" i="6"/>
  <c r="R41" i="6"/>
  <c r="M41" i="6"/>
  <c r="H41" i="6"/>
  <c r="W40" i="6"/>
  <c r="R40" i="6"/>
  <c r="M40" i="6"/>
  <c r="H40" i="6"/>
  <c r="W39" i="6"/>
  <c r="R39" i="6"/>
  <c r="M39" i="6"/>
  <c r="H39" i="6"/>
  <c r="W38" i="6"/>
  <c r="R38" i="6"/>
  <c r="M38" i="6"/>
  <c r="H38" i="6"/>
  <c r="W37" i="6"/>
  <c r="R37" i="6"/>
  <c r="M37" i="6"/>
  <c r="H37" i="6"/>
  <c r="W36" i="6"/>
  <c r="R36" i="6"/>
  <c r="M36" i="6"/>
  <c r="H36" i="6"/>
  <c r="W35" i="6"/>
  <c r="R35" i="6"/>
  <c r="M35" i="6"/>
  <c r="H35" i="6"/>
  <c r="W34" i="6"/>
  <c r="R34" i="6"/>
  <c r="M34" i="6"/>
  <c r="H34" i="6"/>
  <c r="W33" i="6"/>
  <c r="R33" i="6"/>
  <c r="M33" i="6"/>
  <c r="H33" i="6"/>
  <c r="W32" i="6"/>
  <c r="R32" i="6"/>
  <c r="M32" i="6"/>
  <c r="H32" i="6"/>
  <c r="AA31" i="6"/>
  <c r="W31" i="6"/>
  <c r="Z31" i="6" s="1"/>
  <c r="R31" i="6"/>
  <c r="U31" i="6" s="1"/>
  <c r="Q31" i="6"/>
  <c r="M31" i="6"/>
  <c r="P31" i="6" s="1"/>
  <c r="L31" i="6"/>
  <c r="H31" i="6"/>
  <c r="K31" i="6" s="1"/>
  <c r="W30" i="6"/>
  <c r="Z30" i="6" s="1"/>
  <c r="V30" i="6"/>
  <c r="R30" i="6"/>
  <c r="U30" i="6" s="1"/>
  <c r="M30" i="6"/>
  <c r="H30" i="6"/>
  <c r="K30" i="6" s="1"/>
  <c r="W29" i="6"/>
  <c r="R29" i="6"/>
  <c r="M29" i="6"/>
  <c r="H29" i="6"/>
  <c r="W28" i="6"/>
  <c r="R28" i="6"/>
  <c r="M28" i="6"/>
  <c r="H28" i="6"/>
  <c r="W27" i="6"/>
  <c r="R27" i="6"/>
  <c r="M27" i="6"/>
  <c r="H27" i="6"/>
  <c r="W26" i="6"/>
  <c r="R26" i="6"/>
  <c r="M26" i="6"/>
  <c r="H26" i="6"/>
  <c r="W25" i="6"/>
  <c r="R25" i="6"/>
  <c r="M25" i="6"/>
  <c r="H25" i="6"/>
  <c r="W24" i="6"/>
  <c r="R24" i="6"/>
  <c r="M24" i="6"/>
  <c r="H24" i="6"/>
  <c r="W23" i="6"/>
  <c r="R23" i="6"/>
  <c r="M23" i="6"/>
  <c r="H23" i="6"/>
  <c r="W22" i="6"/>
  <c r="R22" i="6"/>
  <c r="M22" i="6"/>
  <c r="H22" i="6"/>
  <c r="W21" i="6"/>
  <c r="R21" i="6"/>
  <c r="M21" i="6"/>
  <c r="H21" i="6"/>
  <c r="W20" i="6"/>
  <c r="R20" i="6"/>
  <c r="M20" i="6"/>
  <c r="H20" i="6"/>
  <c r="W19" i="6"/>
  <c r="R19" i="6"/>
  <c r="M19" i="6"/>
  <c r="H19" i="6"/>
  <c r="W18" i="6"/>
  <c r="R18" i="6"/>
  <c r="M18" i="6"/>
  <c r="H18" i="6"/>
  <c r="AA17" i="6"/>
  <c r="W17" i="6"/>
  <c r="Z17" i="6" s="1"/>
  <c r="R17" i="6"/>
  <c r="U17" i="6" s="1"/>
  <c r="M17" i="6"/>
  <c r="P17" i="6" s="1"/>
  <c r="L17" i="6"/>
  <c r="H17" i="6"/>
  <c r="K17" i="6" s="1"/>
  <c r="W16" i="6"/>
  <c r="Z16" i="6" s="1"/>
  <c r="R16" i="6"/>
  <c r="U16" i="6" s="1"/>
  <c r="Q16" i="6"/>
  <c r="M16" i="6"/>
  <c r="P16" i="6" s="1"/>
  <c r="H16" i="6"/>
  <c r="K16" i="6" s="1"/>
  <c r="W15" i="6"/>
  <c r="Z15" i="6" s="1"/>
  <c r="V15" i="6"/>
  <c r="R15" i="6"/>
  <c r="U15" i="6" s="1"/>
  <c r="M15" i="6"/>
  <c r="P15" i="6" s="1"/>
  <c r="H15" i="6"/>
  <c r="K15" i="6" s="1"/>
  <c r="AA14" i="6"/>
  <c r="W14" i="6"/>
  <c r="Z14" i="6" s="1"/>
  <c r="R14" i="6"/>
  <c r="U14" i="6" s="1"/>
  <c r="M14" i="6"/>
  <c r="P14" i="6" s="1"/>
  <c r="L14" i="6"/>
  <c r="H14" i="6"/>
  <c r="K14" i="6" s="1"/>
  <c r="W13" i="6"/>
  <c r="Z13" i="6" s="1"/>
  <c r="R13" i="6"/>
  <c r="U13" i="6" s="1"/>
  <c r="Q13" i="6"/>
  <c r="M13" i="6"/>
  <c r="P13" i="6" s="1"/>
  <c r="H13" i="6"/>
  <c r="K13" i="6" s="1"/>
  <c r="W12" i="6"/>
  <c r="Z12" i="6" s="1"/>
  <c r="V12" i="6"/>
  <c r="R12" i="6"/>
  <c r="U12" i="6" s="1"/>
  <c r="M12" i="6"/>
  <c r="P12" i="6" s="1"/>
  <c r="H12" i="6"/>
  <c r="K12" i="6" s="1"/>
  <c r="AA11" i="6"/>
  <c r="W11" i="6"/>
  <c r="Z11" i="6" s="1"/>
  <c r="R11" i="6"/>
  <c r="U11" i="6" s="1"/>
  <c r="M11" i="6"/>
  <c r="P11" i="6" s="1"/>
  <c r="L11" i="6"/>
  <c r="H11" i="6"/>
  <c r="K11" i="6" s="1"/>
  <c r="W10" i="6"/>
  <c r="Z10" i="6" s="1"/>
  <c r="R10" i="6"/>
  <c r="U10" i="6" s="1"/>
  <c r="Q10" i="6"/>
  <c r="M10" i="6"/>
  <c r="P10" i="6" s="1"/>
  <c r="H10" i="6"/>
  <c r="K10" i="6" s="1"/>
  <c r="W9" i="6"/>
  <c r="AA9" i="6" s="1"/>
  <c r="R9" i="6"/>
  <c r="V9" i="6" s="1"/>
  <c r="M9" i="6"/>
  <c r="Q9" i="6" s="1"/>
  <c r="H9" i="6"/>
  <c r="L9" i="6" s="1"/>
  <c r="W8" i="6"/>
  <c r="AA8" i="6" s="1"/>
  <c r="R8" i="6"/>
  <c r="V8" i="6" s="1"/>
  <c r="M8" i="6"/>
  <c r="Q8" i="6" s="1"/>
  <c r="H8" i="6"/>
  <c r="L8" i="6" s="1"/>
  <c r="W7" i="6"/>
  <c r="AA7" i="6" s="1"/>
  <c r="R7" i="6"/>
  <c r="V7" i="6" s="1"/>
  <c r="M7" i="6"/>
  <c r="Q7" i="6" s="1"/>
  <c r="H7" i="6"/>
  <c r="L7" i="6" s="1"/>
  <c r="W6" i="6"/>
  <c r="AA6" i="6" s="1"/>
  <c r="R6" i="6"/>
  <c r="V6" i="6" s="1"/>
  <c r="M6" i="6"/>
  <c r="Q6" i="6" s="1"/>
  <c r="H6" i="6"/>
  <c r="L6" i="6" s="1"/>
  <c r="W5" i="6"/>
  <c r="AA5" i="6" s="1"/>
  <c r="R5" i="6"/>
  <c r="V5" i="6" s="1"/>
  <c r="M5" i="6"/>
  <c r="Q5" i="6" s="1"/>
  <c r="H5" i="6"/>
  <c r="L5" i="6" s="1"/>
  <c r="W4" i="6"/>
  <c r="AA4" i="6" s="1"/>
  <c r="R4" i="6"/>
  <c r="V4" i="6" s="1"/>
  <c r="M4" i="6"/>
  <c r="Q4" i="6" s="1"/>
  <c r="H4" i="6"/>
  <c r="L4" i="6" s="1"/>
  <c r="W3" i="6"/>
  <c r="AA3" i="6" s="1"/>
  <c r="R3" i="6"/>
  <c r="V3" i="6" s="1"/>
  <c r="M3" i="6"/>
  <c r="Q3" i="6" s="1"/>
  <c r="H3" i="6"/>
  <c r="L3" i="6" s="1"/>
  <c r="W2" i="6"/>
  <c r="AA2" i="6" s="1"/>
  <c r="R2" i="6"/>
  <c r="V2" i="6" s="1"/>
  <c r="M2" i="6"/>
  <c r="Q2" i="6" s="1"/>
  <c r="H2" i="6"/>
  <c r="L2" i="6" s="1"/>
  <c r="Q19" i="6" l="1"/>
  <c r="P19" i="6"/>
  <c r="L20" i="6"/>
  <c r="K20" i="6"/>
  <c r="V21" i="6"/>
  <c r="U21" i="6"/>
  <c r="Q22" i="6"/>
  <c r="P22" i="6"/>
  <c r="L23" i="6"/>
  <c r="K23" i="6"/>
  <c r="AA23" i="6"/>
  <c r="Z23" i="6"/>
  <c r="Q25" i="6"/>
  <c r="P25" i="6"/>
  <c r="L26" i="6"/>
  <c r="K26" i="6"/>
  <c r="AA26" i="6"/>
  <c r="Z26" i="6"/>
  <c r="V27" i="6"/>
  <c r="U27" i="6"/>
  <c r="Q28" i="6"/>
  <c r="P28" i="6"/>
  <c r="L29" i="6"/>
  <c r="K29" i="6"/>
  <c r="Z29" i="6"/>
  <c r="AA29" i="6"/>
  <c r="P2" i="6"/>
  <c r="Z2" i="6"/>
  <c r="P3" i="6"/>
  <c r="K4" i="6"/>
  <c r="U4" i="6"/>
  <c r="K5" i="6"/>
  <c r="Z5" i="6"/>
  <c r="P6" i="6"/>
  <c r="Z6" i="6"/>
  <c r="U7" i="6"/>
  <c r="K8" i="6"/>
  <c r="U8" i="6"/>
  <c r="K9" i="6"/>
  <c r="U9" i="6"/>
  <c r="L10" i="6"/>
  <c r="AA10" i="6"/>
  <c r="V11" i="6"/>
  <c r="L13" i="6"/>
  <c r="AA13" i="6"/>
  <c r="V14" i="6"/>
  <c r="Q15" i="6"/>
  <c r="V17" i="6"/>
  <c r="L18" i="6"/>
  <c r="K18" i="6"/>
  <c r="AA18" i="6"/>
  <c r="Z18" i="6"/>
  <c r="V19" i="6"/>
  <c r="U19" i="6"/>
  <c r="Q20" i="6"/>
  <c r="P20" i="6"/>
  <c r="L21" i="6"/>
  <c r="K21" i="6"/>
  <c r="AA21" i="6"/>
  <c r="Z21" i="6"/>
  <c r="V22" i="6"/>
  <c r="U22" i="6"/>
  <c r="Q23" i="6"/>
  <c r="P23" i="6"/>
  <c r="L24" i="6"/>
  <c r="K24" i="6"/>
  <c r="AA24" i="6"/>
  <c r="Z24" i="6"/>
  <c r="V25" i="6"/>
  <c r="U25" i="6"/>
  <c r="Q26" i="6"/>
  <c r="P26" i="6"/>
  <c r="L27" i="6"/>
  <c r="K27" i="6"/>
  <c r="AA27" i="6"/>
  <c r="Z27" i="6"/>
  <c r="V28" i="6"/>
  <c r="U28" i="6"/>
  <c r="Q29" i="6"/>
  <c r="P29" i="6"/>
  <c r="V18" i="6"/>
  <c r="U18" i="6"/>
  <c r="AA20" i="6"/>
  <c r="Z20" i="6"/>
  <c r="V24" i="6"/>
  <c r="U24" i="6"/>
  <c r="K2" i="6"/>
  <c r="U2" i="6"/>
  <c r="K3" i="6"/>
  <c r="U3" i="6"/>
  <c r="Z3" i="6"/>
  <c r="P4" i="6"/>
  <c r="Z4" i="6"/>
  <c r="P5" i="6"/>
  <c r="U5" i="6"/>
  <c r="K6" i="6"/>
  <c r="U6" i="6"/>
  <c r="K7" i="6"/>
  <c r="P7" i="6"/>
  <c r="Z7" i="6"/>
  <c r="P8" i="6"/>
  <c r="Z8" i="6"/>
  <c r="P9" i="6"/>
  <c r="Z9" i="6"/>
  <c r="Q12" i="6"/>
  <c r="L16" i="6"/>
  <c r="AA16" i="6"/>
  <c r="V10" i="6"/>
  <c r="Q11" i="6"/>
  <c r="L12" i="6"/>
  <c r="AA12" i="6"/>
  <c r="V13" i="6"/>
  <c r="Q14" i="6"/>
  <c r="L15" i="6"/>
  <c r="AA15" i="6"/>
  <c r="V16" i="6"/>
  <c r="Q17" i="6"/>
  <c r="Q18" i="6"/>
  <c r="P18" i="6"/>
  <c r="L19" i="6"/>
  <c r="K19" i="6"/>
  <c r="AA19" i="6"/>
  <c r="Z19" i="6"/>
  <c r="V20" i="6"/>
  <c r="U20" i="6"/>
  <c r="Q21" i="6"/>
  <c r="P21" i="6"/>
  <c r="L22" i="6"/>
  <c r="K22" i="6"/>
  <c r="AA22" i="6"/>
  <c r="Z22" i="6"/>
  <c r="V23" i="6"/>
  <c r="U23" i="6"/>
  <c r="Q24" i="6"/>
  <c r="P24" i="6"/>
  <c r="L25" i="6"/>
  <c r="K25" i="6"/>
  <c r="AA25" i="6"/>
  <c r="Z25" i="6"/>
  <c r="V26" i="6"/>
  <c r="U26" i="6"/>
  <c r="Q27" i="6"/>
  <c r="P27" i="6"/>
  <c r="L28" i="6"/>
  <c r="K28" i="6"/>
  <c r="AA28" i="6"/>
  <c r="Z28" i="6"/>
  <c r="V29" i="6"/>
  <c r="U29" i="6"/>
  <c r="P30" i="6"/>
  <c r="Q30" i="6"/>
  <c r="V32" i="6"/>
  <c r="U32" i="6"/>
  <c r="Q33" i="6"/>
  <c r="P33" i="6"/>
  <c r="L34" i="6"/>
  <c r="K34" i="6"/>
  <c r="V35" i="6"/>
  <c r="U35" i="6"/>
  <c r="Q36" i="6"/>
  <c r="P36" i="6"/>
  <c r="L37" i="6"/>
  <c r="K37" i="6"/>
  <c r="AA37" i="6"/>
  <c r="Z37" i="6"/>
  <c r="V38" i="6"/>
  <c r="U38" i="6"/>
  <c r="Q39" i="6"/>
  <c r="P39" i="6"/>
  <c r="L40" i="6"/>
  <c r="K40" i="6"/>
  <c r="AA40" i="6"/>
  <c r="Z40" i="6"/>
  <c r="V41" i="6"/>
  <c r="U41" i="6"/>
  <c r="Q42" i="6"/>
  <c r="P42" i="6"/>
  <c r="L43" i="6"/>
  <c r="K43" i="6"/>
  <c r="AA43" i="6"/>
  <c r="Z43" i="6"/>
  <c r="V44" i="6"/>
  <c r="U44" i="6"/>
  <c r="Q45" i="6"/>
  <c r="P45" i="6"/>
  <c r="L46" i="6"/>
  <c r="K46" i="6"/>
  <c r="AA46" i="6"/>
  <c r="Z46" i="6"/>
  <c r="V47" i="6"/>
  <c r="U47" i="6"/>
  <c r="Q48" i="6"/>
  <c r="P48" i="6"/>
  <c r="L49" i="6"/>
  <c r="K49" i="6"/>
  <c r="AA49" i="6"/>
  <c r="Z49" i="6"/>
  <c r="V50" i="6"/>
  <c r="U50" i="6"/>
  <c r="L30" i="6"/>
  <c r="AA30" i="6"/>
  <c r="V31" i="6"/>
  <c r="L32" i="6"/>
  <c r="K32" i="6"/>
  <c r="AA32" i="6"/>
  <c r="Z32" i="6"/>
  <c r="V33" i="6"/>
  <c r="U33" i="6"/>
  <c r="Q34" i="6"/>
  <c r="P34" i="6"/>
  <c r="L35" i="6"/>
  <c r="K35" i="6"/>
  <c r="AA35" i="6"/>
  <c r="Z35" i="6"/>
  <c r="V36" i="6"/>
  <c r="U36" i="6"/>
  <c r="Q37" i="6"/>
  <c r="P37" i="6"/>
  <c r="L38" i="6"/>
  <c r="K38" i="6"/>
  <c r="AA38" i="6"/>
  <c r="Z38" i="6"/>
  <c r="V39" i="6"/>
  <c r="U39" i="6"/>
  <c r="Q40" i="6"/>
  <c r="P40" i="6"/>
  <c r="L41" i="6"/>
  <c r="K41" i="6"/>
  <c r="AA41" i="6"/>
  <c r="Z41" i="6"/>
  <c r="V42" i="6"/>
  <c r="U42" i="6"/>
  <c r="Q43" i="6"/>
  <c r="P43" i="6"/>
  <c r="L44" i="6"/>
  <c r="K44" i="6"/>
  <c r="AA44" i="6"/>
  <c r="Z44" i="6"/>
  <c r="V45" i="6"/>
  <c r="U45" i="6"/>
  <c r="Q46" i="6"/>
  <c r="P46" i="6"/>
  <c r="L47" i="6"/>
  <c r="K47" i="6"/>
  <c r="AA47" i="6"/>
  <c r="Z47" i="6"/>
  <c r="V48" i="6"/>
  <c r="U48" i="6"/>
  <c r="Q49" i="6"/>
  <c r="P49" i="6"/>
  <c r="L50" i="6"/>
  <c r="K50" i="6"/>
  <c r="AA50" i="6"/>
  <c r="Z50" i="6"/>
  <c r="AA34" i="6"/>
  <c r="Z34" i="6"/>
  <c r="Q32" i="6"/>
  <c r="P32" i="6"/>
  <c r="L33" i="6"/>
  <c r="K33" i="6"/>
  <c r="AA33" i="6"/>
  <c r="Z33" i="6"/>
  <c r="V34" i="6"/>
  <c r="U34" i="6"/>
  <c r="Q35" i="6"/>
  <c r="P35" i="6"/>
  <c r="L36" i="6"/>
  <c r="K36" i="6"/>
  <c r="AA36" i="6"/>
  <c r="Z36" i="6"/>
  <c r="V37" i="6"/>
  <c r="U37" i="6"/>
  <c r="Q38" i="6"/>
  <c r="P38" i="6"/>
  <c r="L39" i="6"/>
  <c r="K39" i="6"/>
  <c r="AA39" i="6"/>
  <c r="Z39" i="6"/>
  <c r="V40" i="6"/>
  <c r="U40" i="6"/>
  <c r="Q41" i="6"/>
  <c r="P41" i="6"/>
  <c r="L42" i="6"/>
  <c r="K42" i="6"/>
  <c r="AA42" i="6"/>
  <c r="Z42" i="6"/>
  <c r="V43" i="6"/>
  <c r="U43" i="6"/>
  <c r="Q44" i="6"/>
  <c r="P44" i="6"/>
  <c r="L45" i="6"/>
  <c r="K45" i="6"/>
  <c r="AA45" i="6"/>
  <c r="Z45" i="6"/>
  <c r="V46" i="6"/>
  <c r="U46" i="6"/>
  <c r="Q47" i="6"/>
  <c r="P47" i="6"/>
  <c r="L48" i="6"/>
  <c r="K48" i="6"/>
  <c r="AA48" i="6"/>
  <c r="Z48" i="6"/>
  <c r="V49" i="6"/>
  <c r="U49" i="6"/>
  <c r="Q50" i="6"/>
  <c r="P50" i="6"/>
</calcChain>
</file>

<file path=xl/sharedStrings.xml><?xml version="1.0" encoding="utf-8"?>
<sst xmlns="http://schemas.openxmlformats.org/spreadsheetml/2006/main" count="1831" uniqueCount="196">
  <si>
    <t>Release</t>
  </si>
  <si>
    <t>Date</t>
  </si>
  <si>
    <t>Test Time</t>
  </si>
  <si>
    <t>AWR time</t>
  </si>
  <si>
    <t>AWR elapsed time</t>
  </si>
  <si>
    <t>Test number</t>
  </si>
  <si>
    <t>Standart</t>
  </si>
  <si>
    <t>Env</t>
  </si>
  <si>
    <t>DB Time</t>
  </si>
  <si>
    <t>CPU Time</t>
  </si>
  <si>
    <t>Elapsed Time</t>
  </si>
  <si>
    <t>IO Time</t>
  </si>
  <si>
    <t>Buffer Gets</t>
  </si>
  <si>
    <t>Physical Reads</t>
  </si>
  <si>
    <t>Captured SQL Executions</t>
  </si>
  <si>
    <t>Cluster Wait Time</t>
  </si>
  <si>
    <t>R21.11.2</t>
  </si>
  <si>
    <t>08.11.2021</t>
  </si>
  <si>
    <t>18:48-19:48</t>
  </si>
  <si>
    <t>18:50-19:50</t>
  </si>
  <si>
    <t>L1</t>
  </si>
  <si>
    <t>09.11.2021</t>
  </si>
  <si>
    <t>13:02-14:02</t>
  </si>
  <si>
    <t>13:00-14:00</t>
  </si>
  <si>
    <t>16:24-17:24</t>
  </si>
  <si>
    <t>16:30-17:30</t>
  </si>
  <si>
    <t>11.11.2021</t>
  </si>
  <si>
    <t>11:35-12:35</t>
  </si>
  <si>
    <t>11:40-12:40</t>
  </si>
  <si>
    <t>17:10-18:10</t>
  </si>
  <si>
    <t>12.11.2021</t>
  </si>
  <si>
    <t>13:22-14:22</t>
  </si>
  <si>
    <t>13:30-14:30</t>
  </si>
  <si>
    <t>15.11.2021</t>
  </si>
  <si>
    <t>16:45-17:45</t>
  </si>
  <si>
    <t>16:50-17:50</t>
  </si>
  <si>
    <t>17.11.2021</t>
  </si>
  <si>
    <t>10:10-11:10</t>
  </si>
  <si>
    <t>14:55-15:55</t>
  </si>
  <si>
    <t>15:00-16:00</t>
  </si>
  <si>
    <t>18.11.2021</t>
  </si>
  <si>
    <t>13:54-14:54</t>
  </si>
  <si>
    <t>14:00-15:00</t>
  </si>
  <si>
    <t>16:28-17:28</t>
  </si>
  <si>
    <t>19.11.2021</t>
  </si>
  <si>
    <t>08:50-09:50</t>
  </si>
  <si>
    <t>R21.10.2</t>
  </si>
  <si>
    <t>15:15-16:15</t>
  </si>
  <si>
    <t>14:20-15:20</t>
  </si>
  <si>
    <t>L2</t>
  </si>
  <si>
    <t>20.11.2021</t>
  </si>
  <si>
    <t>15:24-16:24</t>
  </si>
  <si>
    <t>15:30-16:30</t>
  </si>
  <si>
    <t>22.11.2021</t>
  </si>
  <si>
    <t>18:18-19:18</t>
  </si>
  <si>
    <t>18:20-19:20</t>
  </si>
  <si>
    <t>23.11.2021</t>
  </si>
  <si>
    <t>12:41-13:41</t>
  </si>
  <si>
    <t>12:50-13:50</t>
  </si>
  <si>
    <t>15:22-16:22</t>
  </si>
  <si>
    <t>15:20-16:20</t>
  </si>
  <si>
    <t>24.11.2021</t>
  </si>
  <si>
    <t>18:31-19:31</t>
  </si>
  <si>
    <t>18:30-19:30</t>
  </si>
  <si>
    <t>R21.12.1</t>
  </si>
  <si>
    <t>25.11.2021</t>
  </si>
  <si>
    <t>16:13-17:13</t>
  </si>
  <si>
    <t>16:10-17:10</t>
  </si>
  <si>
    <t>18:58-19:58</t>
  </si>
  <si>
    <t>19:00-20:00</t>
  </si>
  <si>
    <t>26.11.2021</t>
  </si>
  <si>
    <t>13:15-14:15</t>
  </si>
  <si>
    <t>13:10-14:10</t>
  </si>
  <si>
    <t>29.11.2021</t>
  </si>
  <si>
    <t>13:31-14:31</t>
  </si>
  <si>
    <t>18:07-19:07</t>
  </si>
  <si>
    <t>18:10-19:10</t>
  </si>
  <si>
    <t>R21.12.1F</t>
  </si>
  <si>
    <t>30.11.2021</t>
  </si>
  <si>
    <t>17:04-18:04</t>
  </si>
  <si>
    <t>17:00-18:00</t>
  </si>
  <si>
    <t>19:26-20:26</t>
  </si>
  <si>
    <t>19:30-20:30</t>
  </si>
  <si>
    <t>01.12.2021</t>
  </si>
  <si>
    <t>12:11-13:11</t>
  </si>
  <si>
    <t>12:10-13:10</t>
  </si>
  <si>
    <t>R21.12.1F+</t>
  </si>
  <si>
    <t>02.12.2021</t>
  </si>
  <si>
    <t>13:01-14:01</t>
  </si>
  <si>
    <t>03.12.2021</t>
  </si>
  <si>
    <t>12:57-13:57</t>
  </si>
  <si>
    <t>04.12.2021</t>
  </si>
  <si>
    <t>20:03-21:03</t>
  </si>
  <si>
    <t>20:00-21:00</t>
  </si>
  <si>
    <t>R21.12.1э</t>
  </si>
  <si>
    <t>06.12.2021</t>
  </si>
  <si>
    <t>07.12.2021</t>
  </si>
  <si>
    <t>11:56-12:56</t>
  </si>
  <si>
    <t>12:00-13:00</t>
  </si>
  <si>
    <t>Patch 21.12.1F</t>
  </si>
  <si>
    <t>08.12.2021</t>
  </si>
  <si>
    <t>11:17-12:17</t>
  </si>
  <si>
    <t>11:20-12:20</t>
  </si>
  <si>
    <t>09.12.2021</t>
  </si>
  <si>
    <t>10:44-11:44</t>
  </si>
  <si>
    <t>10:40-11:40</t>
  </si>
  <si>
    <t>16:41-17:41</t>
  </si>
  <si>
    <t>16:40-17:40</t>
  </si>
  <si>
    <t>10.12.2021</t>
  </si>
  <si>
    <t>10:07-11:07</t>
  </si>
  <si>
    <t>Patch 21.12.1э</t>
  </si>
  <si>
    <t>13.12.2021</t>
  </si>
  <si>
    <t>16:51-17:51</t>
  </si>
  <si>
    <t>14.12.2021</t>
  </si>
  <si>
    <t>12:25-13:25</t>
  </si>
  <si>
    <t>12:20-13:20</t>
  </si>
  <si>
    <t>17:27-18:27</t>
  </si>
  <si>
    <t>17:30-18:30</t>
  </si>
  <si>
    <t>Patch 21.12.1э+</t>
  </si>
  <si>
    <t>15.12.2021</t>
  </si>
  <si>
    <t>19:01-20:01</t>
  </si>
  <si>
    <t>R22.01.1#1</t>
  </si>
  <si>
    <t>17.12.2021</t>
  </si>
  <si>
    <t>10:49-11:49</t>
  </si>
  <si>
    <t>10:50-11:50</t>
  </si>
  <si>
    <t>R22.01.1#2</t>
  </si>
  <si>
    <t>15:14-16:14</t>
  </si>
  <si>
    <t>15:10-16:10</t>
  </si>
  <si>
    <t>R22.01.1#3</t>
  </si>
  <si>
    <t>20.12.2021</t>
  </si>
  <si>
    <t>11:29-12:29</t>
  </si>
  <si>
    <t>11:30-12:30</t>
  </si>
  <si>
    <t>R22.01.1#5</t>
  </si>
  <si>
    <t>21.12.2021</t>
  </si>
  <si>
    <t>10:46-11:46</t>
  </si>
  <si>
    <t>Final R22.01.1#1</t>
  </si>
  <si>
    <t>18:08-19:08</t>
  </si>
  <si>
    <t>22.12.2021</t>
  </si>
  <si>
    <t>12:23-13:23</t>
  </si>
  <si>
    <t>Final R22.01.1#2</t>
  </si>
  <si>
    <t>17:20-18:20</t>
  </si>
  <si>
    <t>23.12.2021</t>
  </si>
  <si>
    <t>12:30-13:30</t>
  </si>
  <si>
    <t>Final R22.01.1#3</t>
  </si>
  <si>
    <t>16:11-17:11</t>
  </si>
  <si>
    <t>R22.01.1 Проверка перед НГ</t>
  </si>
  <si>
    <t>29.12.2021</t>
  </si>
  <si>
    <t>11:13-12:13</t>
  </si>
  <si>
    <t>11:10-12:10</t>
  </si>
  <si>
    <t>14:26-15:26</t>
  </si>
  <si>
    <t>16:30-17:31</t>
  </si>
  <si>
    <t>13:00-14:01</t>
  </si>
  <si>
    <t>10:41-11:40</t>
  </si>
  <si>
    <t>18:20-19:21</t>
  </si>
  <si>
    <t>15:01-16:00</t>
  </si>
  <si>
    <t>Test time</t>
  </si>
  <si>
    <t>CIF DBTime (sum)</t>
  </si>
  <si>
    <t>CIF DBTime node1 (min)</t>
  </si>
  <si>
    <t>CIF DBTime node2 (min)</t>
  </si>
  <si>
    <t>CIF DBTime node1 (%)</t>
  </si>
  <si>
    <t>CIF DBTime node2 (%)</t>
  </si>
  <si>
    <t>CIF Avg Active Sessions (sum)</t>
  </si>
  <si>
    <t>CIF Avg Active Sessions node1</t>
  </si>
  <si>
    <t>CIF Avg Active Sessions node2</t>
  </si>
  <si>
    <t>CIF Avg Active Sessions node1 (%)</t>
  </si>
  <si>
    <t>CIF Avg Active Sessions node2 (%)</t>
  </si>
  <si>
    <t>LAP DBTime (sum)</t>
  </si>
  <si>
    <t>LAP DBTime node1 (min)</t>
  </si>
  <si>
    <t>LAP DBTime node2 (min)</t>
  </si>
  <si>
    <t>LAP DBTime node1 (%)</t>
  </si>
  <si>
    <t>LAP DBTime node2 (%)</t>
  </si>
  <si>
    <t>LAP Avg Active Sessions (sum)</t>
  </si>
  <si>
    <t>LAP Avg Active Sessions node1</t>
  </si>
  <si>
    <t>LAP Avg Active Sessions node2</t>
  </si>
  <si>
    <t>LAP Avg Active Sessions node1 (%)</t>
  </si>
  <si>
    <t>LAP Avg Active Sessions node2 (%)</t>
  </si>
  <si>
    <t>CREDIT_CARD_RELEASE_IS_APPROVED</t>
  </si>
  <si>
    <t>CREDIT_IS_APPROVED</t>
  </si>
  <si>
    <t>CREDIT_IS_ISSUED</t>
  </si>
  <si>
    <t>CREDIT_IS_ISSUED_ON_OTHER_BANK_ACCOUNT</t>
  </si>
  <si>
    <t>EHUB_KARTA_POPOLNENIE</t>
  </si>
  <si>
    <t>EHUB_KARTA_POPOLNENIE_OF</t>
  </si>
  <si>
    <t>EHUB_KARTA_POPOLNENIE_OFF_PUSH</t>
  </si>
  <si>
    <t>EHUB_KARTA_POPOLNENIE_PUSH</t>
  </si>
  <si>
    <t>EHUB_KNPK_POPOLNENIE</t>
  </si>
  <si>
    <t>EHUB_KNPK_POPOLNENIE_OF</t>
  </si>
  <si>
    <t>EHUB_KNPK_POPOLNENIE_OF_PUSH</t>
  </si>
  <si>
    <t>EHUB_KNPK_POPOLNENIE_PUSH</t>
  </si>
  <si>
    <t>HOMER_CREDITCARD_REJECT</t>
  </si>
  <si>
    <t>MFO_REFUSE</t>
  </si>
  <si>
    <t>PK_NK_APPR</t>
  </si>
  <si>
    <t>PK_NK_PRE_APPR</t>
  </si>
  <si>
    <t>PK_NK_WLCM</t>
  </si>
  <si>
    <t>RK_APPR</t>
  </si>
  <si>
    <t>RK_WLCM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</si>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</sst>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144"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outline val="0"/>
        <shadow val="0"/>
        <vertAlign val="baseline"/>
        <sz val="11"/>
        <color theme="1" tint="4.9989318521683403E-2"/>
        <name val="Calibri"/>
        <scheme val="minor"/>
      </font>
      <alignment horizontal="center" vertical="center" wrapText="1"/>
    </dxf>
    <dxf>
      <fill>
        <patternFill>
          <bgColor rgb="FFFFC000"/>
        </patternFill>
      </fill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P51" totalsRowShown="0" headerRowDxfId="143" dataDxfId="142">
  <autoFilter ref="A1:P51"/>
  <tableColumns count="16">
    <tableColumn id="1" name="Release" dataDxfId="141"/>
    <tableColumn id="2" name="Date" dataDxfId="140"/>
    <tableColumn id="3" name="Test Time" dataDxfId="139"/>
    <tableColumn id="4" name="AWR time" dataDxfId="138"/>
    <tableColumn id="5" name="AWR elapsed time" dataDxfId="137"/>
    <tableColumn id="6" name="Test number" dataDxfId="136"/>
    <tableColumn id="7" name="Standart" dataDxfId="135"/>
    <tableColumn id="8" name="Env" dataDxfId="134"/>
    <tableColumn id="9" name="DB Time" dataDxfId="133"/>
    <tableColumn id="10" name="CPU Time" dataDxfId="132"/>
    <tableColumn id="11" name="Elapsed Time" dataDxfId="131"/>
    <tableColumn id="12" name="IO Time" dataDxfId="130"/>
    <tableColumn id="13" name="Buffer Gets" dataDxfId="129"/>
    <tableColumn id="14" name="Physical Reads" dataDxfId="128"/>
    <tableColumn id="15" name="Captured SQL Executions" dataDxfId="127"/>
    <tableColumn id="16" name="Cluster Wait Time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4" displayName="Таблица4" ref="A1:O51" totalsRowShown="0" headerRowDxfId="125" dataDxfId="124">
  <autoFilter ref="A1:O51"/>
  <tableColumns count="15">
    <tableColumn id="1" name="Release" dataDxfId="123"/>
    <tableColumn id="2" name="Date" dataDxfId="122"/>
    <tableColumn id="3" name="Test Time" dataDxfId="121"/>
    <tableColumn id="4" name="AWR time" dataDxfId="120"/>
    <tableColumn id="5" name="AWR elapsed time" dataDxfId="119"/>
    <tableColumn id="6" name="Test number" dataDxfId="118"/>
    <tableColumn id="7" name="Standart" dataDxfId="117"/>
    <tableColumn id="8" name="Env" dataDxfId="116"/>
    <tableColumn id="9" name="DB Time" dataDxfId="115"/>
    <tableColumn id="10" name="CPU Time" dataDxfId="114"/>
    <tableColumn id="11" name="Elapsed Time" dataDxfId="113"/>
    <tableColumn id="12" name="IO Time" dataDxfId="112"/>
    <tableColumn id="13" name="Buffer Gets" dataDxfId="111"/>
    <tableColumn id="14" name="Physical Reads" dataDxfId="110"/>
    <tableColumn id="15" name="Captured SQL Executions" dataDxfId="10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5" displayName="Таблица5" ref="A1:P51" totalsRowShown="0" headerRowDxfId="108" dataDxfId="107">
  <autoFilter ref="A1:P51"/>
  <tableColumns count="16">
    <tableColumn id="1" name="Release" dataDxfId="106"/>
    <tableColumn id="2" name="Date" dataDxfId="105"/>
    <tableColumn id="3" name="Test Time" dataDxfId="104"/>
    <tableColumn id="4" name="AWR time" dataDxfId="103"/>
    <tableColumn id="5" name="AWR elapsed time" dataDxfId="102"/>
    <tableColumn id="6" name="Test number" dataDxfId="101"/>
    <tableColumn id="7" name="Standart" dataDxfId="100"/>
    <tableColumn id="8" name="Env" dataDxfId="99"/>
    <tableColumn id="9" name="DB Time" dataDxfId="98"/>
    <tableColumn id="10" name="CPU Time" dataDxfId="97"/>
    <tableColumn id="11" name="Elapsed Time" dataDxfId="96"/>
    <tableColumn id="12" name="IO Time" dataDxfId="95"/>
    <tableColumn id="13" name="Buffer Gets" dataDxfId="94"/>
    <tableColumn id="14" name="Physical Reads" dataDxfId="93"/>
    <tableColumn id="15" name="Captured SQL Executions" dataDxfId="92"/>
    <tableColumn id="16" name="Cluster Wait Time" dataDxfId="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6" displayName="Таблица6" ref="B1:O51" totalsRowShown="0" headerRowDxfId="90" dataDxfId="89">
  <autoFilter ref="B1:O51"/>
  <tableColumns count="14">
    <tableColumn id="1" name="Date" dataDxfId="88"/>
    <tableColumn id="2" name="Test Time" dataDxfId="87"/>
    <tableColumn id="3" name="AWR time" dataDxfId="86"/>
    <tableColumn id="4" name="AWR elapsed time" dataDxfId="85"/>
    <tableColumn id="5" name="Test number" dataDxfId="84"/>
    <tableColumn id="6" name="Standart" dataDxfId="83"/>
    <tableColumn id="7" name="Env" dataDxfId="82"/>
    <tableColumn id="8" name="DB Time" dataDxfId="81"/>
    <tableColumn id="9" name="CPU Time" dataDxfId="80"/>
    <tableColumn id="10" name="Elapsed Time" dataDxfId="79"/>
    <tableColumn id="11" name="IO Time" dataDxfId="78"/>
    <tableColumn id="12" name="Buffer Gets" dataDxfId="77"/>
    <tableColumn id="13" name="Physical Reads" dataDxfId="76"/>
    <tableColumn id="14" name="Captured SQL Executions" dataDxfId="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7" displayName="Таблица7" ref="A1:P51" totalsRowShown="0" headerRowDxfId="74" dataDxfId="73">
  <autoFilter ref="A1:P51"/>
  <tableColumns count="16">
    <tableColumn id="1" name="Release" dataDxfId="72"/>
    <tableColumn id="2" name="Date" dataDxfId="71"/>
    <tableColumn id="3" name="Test Time" dataDxfId="70"/>
    <tableColumn id="4" name="AWR time" dataDxfId="69"/>
    <tableColumn id="5" name="AWR elapsed time" dataDxfId="68"/>
    <tableColumn id="6" name="Test number" dataDxfId="67"/>
    <tableColumn id="7" name="Standart" dataDxfId="66"/>
    <tableColumn id="8" name="Env" dataDxfId="65"/>
    <tableColumn id="9" name="DB Time" dataDxfId="64"/>
    <tableColumn id="10" name="CPU Time" dataDxfId="63"/>
    <tableColumn id="11" name="Elapsed Time" dataDxfId="62"/>
    <tableColumn id="12" name="IO Time" dataDxfId="61"/>
    <tableColumn id="13" name="Buffer Gets" dataDxfId="60"/>
    <tableColumn id="14" name="Physical Reads" dataDxfId="59"/>
    <tableColumn id="15" name="Captured SQL Executions" dataDxfId="58"/>
    <tableColumn id="16" name="Cluster Wait Time" dataDxfId="5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2" displayName="Таблица2" ref="A1:AA51" totalsRowShown="0" headerRowDxfId="55">
  <autoFilter ref="A1:AA51"/>
  <tableColumns count="27">
    <tableColumn id="1" name="Release" dataDxfId="54"/>
    <tableColumn id="2" name="Date" dataDxfId="53"/>
    <tableColumn id="3" name="Test time" dataDxfId="52"/>
    <tableColumn id="4" name="AWR time" dataDxfId="51"/>
    <tableColumn id="5" name="AWR elapsed time" dataDxfId="50"/>
    <tableColumn id="6" name="Test number" dataDxfId="49"/>
    <tableColumn id="7" name="Env" dataDxfId="48"/>
    <tableColumn id="8" name="CIF DBTime (sum)" dataDxfId="47">
      <calculatedColumnFormula>SUM(Таблица2[[#This Row],[CIF DBTime node1 (min)]:[CIF DBTime node2 (min)]])</calculatedColumnFormula>
    </tableColumn>
    <tableColumn id="9" name="CIF DBTime node1 (min)" dataDxfId="46"/>
    <tableColumn id="10" name="CIF DBTime node2 (min)" dataDxfId="45"/>
    <tableColumn id="11" name="CIF DBTime node1 (%)" dataDxfId="44">
      <calculatedColumnFormula>Таблица2[[#This Row],[CIF DBTime node1 (min)]]/Таблица2[[#This Row],[CIF DBTime (sum)]]</calculatedColumnFormula>
    </tableColumn>
    <tableColumn id="12" name="CIF DBTime node2 (%)" dataDxfId="43">
      <calculatedColumnFormula>Таблица2[[#This Row],[CIF DBTime node2 (min)]]/Таблица2[[#This Row],[CIF DBTime (sum)]]</calculatedColumnFormula>
    </tableColumn>
    <tableColumn id="13" name="CIF Avg Active Sessions (sum)" dataDxfId="42">
      <calculatedColumnFormula>SUM(Таблица2[[#This Row],[CIF Avg Active Sessions node1]:[CIF Avg Active Sessions node2]])</calculatedColumnFormula>
    </tableColumn>
    <tableColumn id="14" name="CIF Avg Active Sessions node1" dataDxfId="41"/>
    <tableColumn id="15" name="CIF Avg Active Sessions node2" dataDxfId="40"/>
    <tableColumn id="16" name="CIF Avg Active Sessions node1 (%)" dataDxfId="39">
      <calculatedColumnFormula>Таблица2[[#This Row],[CIF Avg Active Sessions node1]]/Таблица2[[#This Row],[CIF Avg Active Sessions (sum)]]</calculatedColumnFormula>
    </tableColumn>
    <tableColumn id="17" name="CIF Avg Active Sessions node2 (%)" dataDxfId="38">
      <calculatedColumnFormula>Таблица2[[#This Row],[CIF Avg Active Sessions node2]]/Таблица2[[#This Row],[CIF Avg Active Sessions (sum)]]</calculatedColumnFormula>
    </tableColumn>
    <tableColumn id="18" name="LAP DBTime (sum)" dataDxfId="37">
      <calculatedColumnFormula>SUM(Таблица2[[#This Row],[LAP DBTime node1 (min)]:[LAP DBTime node2 (min)]])</calculatedColumnFormula>
    </tableColumn>
    <tableColumn id="19" name="LAP DBTime node1 (min)" dataDxfId="36"/>
    <tableColumn id="20" name="LAP DBTime node2 (min)" dataDxfId="35"/>
    <tableColumn id="21" name="LAP DBTime node1 (%)" dataDxfId="34">
      <calculatedColumnFormula>Таблица2[[#This Row],[LAP DBTime node1 (min)]]/Таблица2[[#This Row],[LAP DBTime (sum)]]</calculatedColumnFormula>
    </tableColumn>
    <tableColumn id="22" name="LAP DBTime node2 (%)" dataDxfId="33">
      <calculatedColumnFormula>Таблица2[[#This Row],[LAP DBTime node2 (min)]]/Таблица2[[#This Row],[LAP DBTime (sum)]]</calculatedColumnFormula>
    </tableColumn>
    <tableColumn id="23" name="LAP Avg Active Sessions (sum)" dataDxfId="32">
      <calculatedColumnFormula>SUM(Таблица2[[#This Row],[LAP Avg Active Sessions node1]:[LAP Avg Active Sessions node2]])</calculatedColumnFormula>
    </tableColumn>
    <tableColumn id="24" name="LAP Avg Active Sessions node1" dataDxfId="31"/>
    <tableColumn id="25" name="LAP Avg Active Sessions node2" dataDxfId="30"/>
    <tableColumn id="26" name="LAP Avg Active Sessions node1 (%)" dataDxfId="29">
      <calculatedColumnFormula>Таблица2[[#This Row],[LAP Avg Active Sessions node1]]/Таблица2[[#This Row],[LAP Avg Active Sessions (sum)]]</calculatedColumnFormula>
    </tableColumn>
    <tableColumn id="27" name="LAP Avg Active Sessions node2 (%)" dataDxfId="28">
      <calculatedColumnFormula>Таблица2[[#This Row],[LAP Avg Active Sessions node2]]/Таблица2[[#This Row],[LAP Avg Active Sessions (sum)]]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Таблица8" displayName="Таблица8" ref="A1:Z51" totalsRowShown="0" headerRowDxfId="27" dataDxfId="26">
  <autoFilter ref="A1:Z51"/>
  <tableColumns count="26">
    <tableColumn id="1" name="Release" dataDxfId="25"/>
    <tableColumn id="2" name="Date" dataDxfId="24"/>
    <tableColumn id="3" name="Test Time" dataDxfId="23"/>
    <tableColumn id="4" name="Test number" dataDxfId="22"/>
    <tableColumn id="5" name="Standart" dataDxfId="21"/>
    <tableColumn id="6" name="Env" dataDxfId="20"/>
    <tableColumn id="7" name="CREDIT_CARD_RELEASE_IS_APPROVED" dataDxfId="19"/>
    <tableColumn id="8" name="CREDIT_IS_APPROVED" dataDxfId="18"/>
    <tableColumn id="9" name="CREDIT_IS_ISSUED" dataDxfId="17"/>
    <tableColumn id="10" name="CREDIT_IS_ISSUED_ON_OTHER_BANK_ACCOUNT" dataDxfId="16"/>
    <tableColumn id="11" name="EHUB_KARTA_POPOLNENIE" dataDxfId="15"/>
    <tableColumn id="12" name="EHUB_KARTA_POPOLNENIE_OF" dataDxfId="14"/>
    <tableColumn id="13" name="EHUB_KARTA_POPOLNENIE_OFF_PUSH" dataDxfId="13"/>
    <tableColumn id="14" name="EHUB_KARTA_POPOLNENIE_PUSH" dataDxfId="12"/>
    <tableColumn id="15" name="EHUB_KNPK_POPOLNENIE" dataDxfId="11"/>
    <tableColumn id="16" name="EHUB_KNPK_POPOLNENIE_OF" dataDxfId="10"/>
    <tableColumn id="17" name="EHUB_KNPK_POPOLNENIE_OF_PUSH" dataDxfId="9"/>
    <tableColumn id="18" name="EHUB_KNPK_POPOLNENIE_PUSH" dataDxfId="8"/>
    <tableColumn id="19" name="HOMER_CREDITCARD_REJECT" dataDxfId="7"/>
    <tableColumn id="26" name="MFO_REFUSE" dataDxfId="6"/>
    <tableColumn id="20" name="PK_NK_APPR" dataDxfId="5"/>
    <tableColumn id="21" name="PK_NK_PRE_APPR" dataDxfId="4"/>
    <tableColumn id="22" name="PK_NK_WLCM" dataDxfId="3"/>
    <tableColumn id="23" name="RK_APPR" dataDxfId="2"/>
    <tableColumn id="24" name="RK_WLCM" dataDxfId="1"/>
    <tableColumn id="25" name="Итого" dataDxfId="0">
      <calculatedColumnFormula>SUM(G2:Y2)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R44" sqref="R44"/>
    </sheetView>
  </sheetViews>
  <sheetFormatPr defaultRowHeight="15" x14ac:dyDescent="0.25"/>
  <cols>
    <col min="1" max="1" width="15.140625" style="7" bestFit="1" customWidth="1"/>
    <col min="2" max="2" width="10.140625" style="7" bestFit="1" customWidth="1"/>
    <col min="3" max="3" width="14.140625" style="7" bestFit="1" customWidth="1"/>
    <col min="4" max="4" width="14.5703125" style="7" bestFit="1" customWidth="1"/>
    <col min="5" max="5" width="22.28515625" style="7" bestFit="1" customWidth="1"/>
    <col min="6" max="6" width="16.7109375" style="7" bestFit="1" customWidth="1"/>
    <col min="7" max="7" width="13" style="7" bestFit="1" customWidth="1"/>
    <col min="8" max="8" width="8.7109375" style="7" bestFit="1" customWidth="1"/>
    <col min="9" max="9" width="12.85546875" style="7" bestFit="1" customWidth="1"/>
    <col min="10" max="10" width="14.140625" style="7" bestFit="1" customWidth="1"/>
    <col min="11" max="11" width="17.28515625" style="7" bestFit="1" customWidth="1"/>
    <col min="12" max="12" width="12.42578125" style="7" bestFit="1" customWidth="1"/>
    <col min="13" max="13" width="15.7109375" style="7" bestFit="1" customWidth="1"/>
    <col min="14" max="14" width="18.5703125" style="7" bestFit="1" customWidth="1"/>
    <col min="15" max="15" width="27.85546875" style="7" bestFit="1" customWidth="1"/>
    <col min="16" max="16" width="21.5703125" style="7" bestFit="1" customWidth="1"/>
    <col min="17" max="17" width="9.140625" style="7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1">
        <v>66.75</v>
      </c>
      <c r="J2" s="1">
        <v>2782.12</v>
      </c>
      <c r="K2" s="1">
        <v>2002.86</v>
      </c>
      <c r="L2" s="1">
        <v>1280</v>
      </c>
      <c r="M2" s="6">
        <v>53414972</v>
      </c>
      <c r="N2" s="6">
        <v>4289037</v>
      </c>
      <c r="O2" s="6">
        <v>3827214</v>
      </c>
      <c r="P2" s="1">
        <v>398.05</v>
      </c>
    </row>
    <row r="3" spans="1:16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1">
        <v>69.099999999999994</v>
      </c>
      <c r="J3" s="1">
        <v>2899.77</v>
      </c>
      <c r="K3" s="1">
        <v>2198.63</v>
      </c>
      <c r="L3" s="1">
        <v>1244.92</v>
      </c>
      <c r="M3" s="6">
        <v>53724904</v>
      </c>
      <c r="N3" s="6">
        <v>4110308</v>
      </c>
      <c r="O3" s="6">
        <v>4192357</v>
      </c>
      <c r="P3" s="1">
        <v>413.38</v>
      </c>
    </row>
    <row r="4" spans="1:16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1">
        <v>63.92</v>
      </c>
      <c r="J4" s="1">
        <v>2664.22</v>
      </c>
      <c r="K4" s="1">
        <v>2021.16</v>
      </c>
      <c r="L4" s="1">
        <v>1228.04</v>
      </c>
      <c r="M4" s="6">
        <v>51281859</v>
      </c>
      <c r="N4" s="6">
        <v>4410944</v>
      </c>
      <c r="O4" s="6">
        <v>3670235</v>
      </c>
      <c r="P4" s="1">
        <v>361.28</v>
      </c>
    </row>
    <row r="5" spans="1:16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1">
        <v>65.92</v>
      </c>
      <c r="J5" s="1">
        <v>2787.05</v>
      </c>
      <c r="K5" s="1">
        <v>2121.94</v>
      </c>
      <c r="L5" s="1">
        <v>1209.03</v>
      </c>
      <c r="M5" s="6">
        <v>52805424</v>
      </c>
      <c r="N5" s="6">
        <v>4148802</v>
      </c>
      <c r="O5" s="6">
        <v>3873454</v>
      </c>
      <c r="P5" s="1">
        <v>367.17</v>
      </c>
    </row>
    <row r="6" spans="1:16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1">
        <v>64.78</v>
      </c>
      <c r="J6" s="1">
        <v>2700.59</v>
      </c>
      <c r="K6" s="1">
        <v>2078.31</v>
      </c>
      <c r="L6" s="1">
        <v>1267.08</v>
      </c>
      <c r="M6" s="6">
        <v>51465177</v>
      </c>
      <c r="N6" s="6">
        <v>4100810</v>
      </c>
      <c r="O6" s="6">
        <v>3942766</v>
      </c>
      <c r="P6" s="1">
        <v>331.46</v>
      </c>
    </row>
    <row r="7" spans="1:16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1">
        <v>60.510000000000012</v>
      </c>
      <c r="J7" s="1">
        <v>2551.5100000000002</v>
      </c>
      <c r="K7" s="1">
        <v>1935.45</v>
      </c>
      <c r="L7" s="1">
        <v>1177.2</v>
      </c>
      <c r="M7" s="6">
        <v>49624557</v>
      </c>
      <c r="N7" s="6">
        <v>4113295</v>
      </c>
      <c r="O7" s="6">
        <v>3662910</v>
      </c>
      <c r="P7" s="1">
        <v>317.77</v>
      </c>
    </row>
    <row r="8" spans="1:16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59</v>
      </c>
      <c r="F8" s="7">
        <v>5079</v>
      </c>
      <c r="G8" s="7">
        <v>5058</v>
      </c>
      <c r="H8" s="7" t="s">
        <v>20</v>
      </c>
      <c r="I8" s="1">
        <v>63.16</v>
      </c>
      <c r="J8" s="1">
        <v>2614.41</v>
      </c>
      <c r="K8" s="1">
        <v>1935.02</v>
      </c>
      <c r="L8" s="1">
        <v>1126.47</v>
      </c>
      <c r="M8" s="6">
        <v>50701197</v>
      </c>
      <c r="N8" s="6">
        <v>4075118</v>
      </c>
      <c r="O8" s="6">
        <v>3801272</v>
      </c>
      <c r="P8" s="1">
        <v>457.21</v>
      </c>
    </row>
    <row r="9" spans="1:16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>
        <v>5058</v>
      </c>
      <c r="H9" s="7" t="s">
        <v>20</v>
      </c>
      <c r="I9" s="1">
        <v>67.87</v>
      </c>
      <c r="J9" s="1">
        <v>2837.99</v>
      </c>
      <c r="K9" s="1">
        <v>2059.81</v>
      </c>
      <c r="L9" s="1">
        <v>1240.1199999999999</v>
      </c>
      <c r="M9" s="6">
        <v>54134406</v>
      </c>
      <c r="N9" s="6">
        <v>4224290</v>
      </c>
      <c r="O9" s="6">
        <v>4255261</v>
      </c>
      <c r="P9" s="1">
        <v>424.54</v>
      </c>
    </row>
    <row r="10" spans="1:16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1">
        <v>64.52000000000001</v>
      </c>
      <c r="J10" s="1">
        <v>2652.4</v>
      </c>
      <c r="K10" s="1">
        <v>2004.88</v>
      </c>
      <c r="L10" s="1">
        <v>1237.1300000000001</v>
      </c>
      <c r="M10" s="6">
        <v>50272816</v>
      </c>
      <c r="N10" s="6">
        <v>4396761</v>
      </c>
      <c r="O10" s="6">
        <v>3639640</v>
      </c>
      <c r="P10" s="1">
        <v>388.97</v>
      </c>
    </row>
    <row r="11" spans="1:16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>
        <v>5058</v>
      </c>
      <c r="H11" s="7" t="s">
        <v>20</v>
      </c>
      <c r="I11" s="1">
        <v>65.97</v>
      </c>
      <c r="J11" s="1">
        <v>2766.36</v>
      </c>
      <c r="K11" s="1">
        <v>1980.09</v>
      </c>
      <c r="L11" s="1">
        <v>1165.33</v>
      </c>
      <c r="M11" s="6">
        <v>50789375</v>
      </c>
      <c r="N11" s="6">
        <v>4293776</v>
      </c>
      <c r="O11" s="6">
        <v>3872216</v>
      </c>
      <c r="P11" s="1">
        <v>467.02</v>
      </c>
    </row>
    <row r="12" spans="1:16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>
        <v>5058</v>
      </c>
      <c r="H12" s="7" t="s">
        <v>20</v>
      </c>
      <c r="I12" s="1">
        <v>68.84</v>
      </c>
      <c r="J12" s="1">
        <v>2827.86</v>
      </c>
      <c r="K12" s="1">
        <v>2132.86</v>
      </c>
      <c r="L12" s="1">
        <v>1268.95</v>
      </c>
      <c r="M12" s="6">
        <v>53418837</v>
      </c>
      <c r="N12" s="6">
        <v>4370822</v>
      </c>
      <c r="O12" s="6">
        <v>3899131</v>
      </c>
      <c r="P12" s="1">
        <v>460.47</v>
      </c>
    </row>
    <row r="13" spans="1:16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>
        <v>5058</v>
      </c>
      <c r="H13" s="7" t="s">
        <v>20</v>
      </c>
      <c r="I13" s="1">
        <v>71.3</v>
      </c>
      <c r="J13" s="1">
        <v>2897.36</v>
      </c>
      <c r="K13" s="1">
        <v>2258.9</v>
      </c>
      <c r="L13" s="1">
        <v>1365.14</v>
      </c>
      <c r="M13" s="6">
        <v>54345637</v>
      </c>
      <c r="N13" s="6">
        <v>4557990</v>
      </c>
      <c r="O13" s="6">
        <v>4181392</v>
      </c>
      <c r="P13" s="1">
        <v>458.58</v>
      </c>
    </row>
    <row r="14" spans="1:16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60</v>
      </c>
      <c r="F14" s="7">
        <v>5096</v>
      </c>
      <c r="G14" s="7">
        <v>5050</v>
      </c>
      <c r="H14" s="7" t="s">
        <v>49</v>
      </c>
      <c r="I14" s="1">
        <v>249.01</v>
      </c>
      <c r="J14" s="1">
        <v>2632.41</v>
      </c>
      <c r="K14" s="1">
        <v>11573.26</v>
      </c>
      <c r="L14" s="1">
        <v>12978.61</v>
      </c>
      <c r="M14" s="6">
        <v>42058655</v>
      </c>
      <c r="N14" s="6">
        <v>3767375</v>
      </c>
      <c r="O14" s="6">
        <v>3256536</v>
      </c>
      <c r="P14" s="1">
        <v>1101.72</v>
      </c>
    </row>
    <row r="15" spans="1:16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60</v>
      </c>
      <c r="F15" s="7">
        <v>5100</v>
      </c>
      <c r="G15" s="7">
        <v>5050</v>
      </c>
      <c r="H15" s="7" t="s">
        <v>49</v>
      </c>
      <c r="I15" s="1">
        <v>261.20999999999998</v>
      </c>
      <c r="J15" s="1">
        <v>2758.48</v>
      </c>
      <c r="K15" s="1">
        <v>11543.65</v>
      </c>
      <c r="L15" s="1">
        <v>13495.15</v>
      </c>
      <c r="M15" s="6">
        <v>44570077</v>
      </c>
      <c r="N15" s="6">
        <v>3715351</v>
      </c>
      <c r="O15" s="6">
        <v>3310051</v>
      </c>
      <c r="P15" s="1">
        <v>1313.49</v>
      </c>
    </row>
    <row r="16" spans="1:16" x14ac:dyDescent="0.25">
      <c r="A16" s="7" t="s">
        <v>16</v>
      </c>
      <c r="B16" s="7" t="s">
        <v>53</v>
      </c>
      <c r="C16" s="7" t="s">
        <v>54</v>
      </c>
      <c r="D16" s="7" t="s">
        <v>55</v>
      </c>
      <c r="E16" s="7">
        <v>60</v>
      </c>
      <c r="F16" s="7">
        <v>5102</v>
      </c>
      <c r="G16" s="7">
        <v>5058</v>
      </c>
      <c r="H16" s="7" t="s">
        <v>20</v>
      </c>
      <c r="I16" s="1">
        <v>64.09</v>
      </c>
      <c r="J16" s="1">
        <v>2648.46</v>
      </c>
      <c r="K16" s="1">
        <v>1989.62</v>
      </c>
      <c r="L16" s="1">
        <v>1245.56</v>
      </c>
      <c r="M16" s="6">
        <v>49415857</v>
      </c>
      <c r="N16" s="6">
        <v>4103136</v>
      </c>
      <c r="O16" s="6">
        <v>3907952</v>
      </c>
      <c r="P16" s="1">
        <v>389.33</v>
      </c>
    </row>
    <row r="17" spans="1:16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60</v>
      </c>
      <c r="F17" s="7">
        <v>5104</v>
      </c>
      <c r="G17" s="7">
        <v>5058</v>
      </c>
      <c r="H17" s="7" t="s">
        <v>20</v>
      </c>
      <c r="I17" s="1">
        <v>58.25</v>
      </c>
      <c r="J17" s="1">
        <v>2450.09</v>
      </c>
      <c r="K17" s="1">
        <v>1825.43</v>
      </c>
      <c r="L17" s="1">
        <v>1087.1400000000001</v>
      </c>
      <c r="M17" s="6">
        <v>46705851</v>
      </c>
      <c r="N17" s="6">
        <v>3461118</v>
      </c>
      <c r="O17" s="6">
        <v>3599983</v>
      </c>
      <c r="P17" s="1">
        <v>323.85000000000002</v>
      </c>
    </row>
    <row r="18" spans="1:16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60</v>
      </c>
      <c r="F18" s="7">
        <v>5105</v>
      </c>
      <c r="G18" s="7">
        <v>5094</v>
      </c>
      <c r="H18" s="7" t="s">
        <v>20</v>
      </c>
      <c r="I18" s="1">
        <v>70.14</v>
      </c>
      <c r="J18" s="1">
        <v>2843.37</v>
      </c>
      <c r="K18" s="1">
        <v>2228.9</v>
      </c>
      <c r="L18" s="1">
        <v>1309.72</v>
      </c>
      <c r="M18" s="6">
        <v>53085145</v>
      </c>
      <c r="N18" s="6">
        <v>4439412</v>
      </c>
      <c r="O18" s="6">
        <v>4023695</v>
      </c>
      <c r="P18" s="1">
        <v>464.55</v>
      </c>
    </row>
    <row r="19" spans="1:16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>
        <v>5050</v>
      </c>
      <c r="H19" s="7" t="s">
        <v>49</v>
      </c>
      <c r="I19" s="1">
        <v>258.25</v>
      </c>
      <c r="J19" s="1">
        <v>2833.25</v>
      </c>
      <c r="K19" s="1">
        <v>12494.65</v>
      </c>
      <c r="L19" s="1">
        <v>13244.47</v>
      </c>
      <c r="M19" s="6">
        <v>46310907</v>
      </c>
      <c r="N19" s="6">
        <v>3079196</v>
      </c>
      <c r="O19" s="6">
        <v>3855996</v>
      </c>
      <c r="P19" s="1">
        <v>676.93</v>
      </c>
    </row>
    <row r="20" spans="1:16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60</v>
      </c>
      <c r="F20" s="7">
        <v>5113</v>
      </c>
      <c r="G20" s="7">
        <v>5105</v>
      </c>
      <c r="H20" s="7" t="s">
        <v>20</v>
      </c>
      <c r="I20" s="1">
        <v>77.430000000000007</v>
      </c>
      <c r="J20" s="1">
        <v>3185.16</v>
      </c>
      <c r="K20" s="1">
        <v>2528.9899999999998</v>
      </c>
      <c r="L20" s="1">
        <v>1401.01</v>
      </c>
      <c r="M20" s="6">
        <v>59368042</v>
      </c>
      <c r="N20" s="6">
        <v>4828111</v>
      </c>
      <c r="O20" s="6">
        <v>4388115</v>
      </c>
      <c r="P20" s="1">
        <v>498.77</v>
      </c>
    </row>
    <row r="21" spans="1:16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>
        <v>5110</v>
      </c>
      <c r="H21" s="7" t="s">
        <v>49</v>
      </c>
      <c r="I21" s="1">
        <v>259.54000000000002</v>
      </c>
      <c r="J21" s="1">
        <v>3194.89</v>
      </c>
      <c r="K21" s="1">
        <v>11758.57</v>
      </c>
      <c r="L21" s="1">
        <v>13036.8</v>
      </c>
      <c r="M21" s="6">
        <v>51862330</v>
      </c>
      <c r="N21" s="6">
        <v>3182449</v>
      </c>
      <c r="O21" s="6">
        <v>4092699</v>
      </c>
      <c r="P21" s="1">
        <v>870.12</v>
      </c>
    </row>
    <row r="22" spans="1:16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>
        <v>5105</v>
      </c>
      <c r="H22" s="7" t="s">
        <v>20</v>
      </c>
      <c r="I22" s="1">
        <v>77.210000000000008</v>
      </c>
      <c r="J22" s="1">
        <v>3228.99</v>
      </c>
      <c r="K22" s="1">
        <v>2341.85</v>
      </c>
      <c r="L22" s="1">
        <v>1283.47</v>
      </c>
      <c r="M22" s="6">
        <v>59190362</v>
      </c>
      <c r="N22" s="6">
        <v>4473745</v>
      </c>
      <c r="O22" s="6">
        <v>4420094</v>
      </c>
      <c r="P22" s="1">
        <v>567.79</v>
      </c>
    </row>
    <row r="23" spans="1:16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60</v>
      </c>
      <c r="F23" s="7">
        <v>5118</v>
      </c>
      <c r="G23" s="7">
        <v>5105</v>
      </c>
      <c r="H23" s="7" t="s">
        <v>20</v>
      </c>
      <c r="I23" s="1">
        <v>62.49</v>
      </c>
      <c r="J23" s="1">
        <v>2872.15</v>
      </c>
      <c r="K23" s="1">
        <v>1871.58</v>
      </c>
      <c r="L23" s="1">
        <v>1072.05</v>
      </c>
      <c r="M23" s="6">
        <v>56534018</v>
      </c>
      <c r="N23" s="6">
        <v>3556206</v>
      </c>
      <c r="O23" s="6">
        <v>4476179</v>
      </c>
      <c r="P23" s="1">
        <v>163.61000000000001</v>
      </c>
    </row>
    <row r="24" spans="1:16" x14ac:dyDescent="0.25">
      <c r="A24" s="7" t="s">
        <v>64</v>
      </c>
      <c r="B24" s="7" t="s">
        <v>73</v>
      </c>
      <c r="C24" s="7" t="s">
        <v>75</v>
      </c>
      <c r="D24" s="7" t="s">
        <v>76</v>
      </c>
      <c r="E24" s="7">
        <v>60</v>
      </c>
      <c r="F24" s="7">
        <v>5119</v>
      </c>
      <c r="G24" s="7">
        <v>5105</v>
      </c>
      <c r="H24" s="7" t="s">
        <v>20</v>
      </c>
      <c r="I24" s="1">
        <v>66.12</v>
      </c>
      <c r="J24" s="1">
        <v>2739.27</v>
      </c>
      <c r="K24" s="1">
        <v>2042.49</v>
      </c>
      <c r="L24" s="1">
        <v>1229.3599999999999</v>
      </c>
      <c r="M24" s="6">
        <v>52086042</v>
      </c>
      <c r="N24" s="6">
        <v>3971775</v>
      </c>
      <c r="O24" s="6">
        <v>3903639</v>
      </c>
      <c r="P24" s="1">
        <v>415.77</v>
      </c>
    </row>
    <row r="25" spans="1:16" x14ac:dyDescent="0.25">
      <c r="A25" s="7" t="s">
        <v>77</v>
      </c>
      <c r="B25" s="7" t="s">
        <v>78</v>
      </c>
      <c r="C25" s="7" t="s">
        <v>79</v>
      </c>
      <c r="D25" s="7" t="s">
        <v>80</v>
      </c>
      <c r="E25" s="7">
        <v>60</v>
      </c>
      <c r="F25" s="7">
        <v>5127</v>
      </c>
      <c r="G25" s="7">
        <v>5105</v>
      </c>
      <c r="H25" s="7" t="s">
        <v>20</v>
      </c>
      <c r="I25" s="1">
        <v>63.679999999999993</v>
      </c>
      <c r="J25" s="1">
        <v>2640.08</v>
      </c>
      <c r="K25" s="1">
        <v>2028.32</v>
      </c>
      <c r="L25" s="1">
        <v>1141</v>
      </c>
      <c r="M25" s="6">
        <v>50063096</v>
      </c>
      <c r="N25" s="6">
        <v>3861344</v>
      </c>
      <c r="O25" s="6">
        <v>4006218</v>
      </c>
      <c r="P25" s="1">
        <v>385.32</v>
      </c>
    </row>
    <row r="26" spans="1:16" x14ac:dyDescent="0.25">
      <c r="A26" s="7" t="s">
        <v>16</v>
      </c>
      <c r="B26" s="7" t="s">
        <v>78</v>
      </c>
      <c r="C26" s="7" t="s">
        <v>81</v>
      </c>
      <c r="D26" s="7" t="s">
        <v>82</v>
      </c>
      <c r="E26" s="7">
        <v>60</v>
      </c>
      <c r="F26" s="7">
        <v>5129</v>
      </c>
      <c r="G26" s="7">
        <v>5110</v>
      </c>
      <c r="H26" s="7" t="s">
        <v>49</v>
      </c>
      <c r="I26" s="1">
        <v>244.08</v>
      </c>
      <c r="J26" s="1">
        <v>2599.6799999999998</v>
      </c>
      <c r="K26" s="1">
        <v>11294.19</v>
      </c>
      <c r="L26" s="1">
        <v>12906.03</v>
      </c>
      <c r="M26" s="6">
        <v>44416164</v>
      </c>
      <c r="N26" s="6">
        <v>3091040</v>
      </c>
      <c r="O26" s="6">
        <v>3398150</v>
      </c>
      <c r="P26" s="1">
        <v>630.57000000000005</v>
      </c>
    </row>
    <row r="27" spans="1:16" x14ac:dyDescent="0.25">
      <c r="A27" s="7" t="s">
        <v>77</v>
      </c>
      <c r="B27" s="7" t="s">
        <v>83</v>
      </c>
      <c r="C27" s="7" t="s">
        <v>84</v>
      </c>
      <c r="D27" s="7" t="s">
        <v>85</v>
      </c>
      <c r="E27" s="7">
        <v>60</v>
      </c>
      <c r="F27" s="7">
        <v>5137</v>
      </c>
      <c r="G27" s="7">
        <v>5105</v>
      </c>
      <c r="H27" s="7" t="s">
        <v>20</v>
      </c>
      <c r="I27" s="1">
        <v>63.99</v>
      </c>
      <c r="J27" s="1">
        <v>2624.27</v>
      </c>
      <c r="K27" s="1">
        <v>2075.1</v>
      </c>
      <c r="L27" s="1">
        <v>1257.25</v>
      </c>
      <c r="M27" s="6">
        <v>49118716</v>
      </c>
      <c r="N27" s="6">
        <v>4380986</v>
      </c>
      <c r="O27" s="6">
        <v>3994026</v>
      </c>
      <c r="P27" s="1">
        <v>348.8</v>
      </c>
    </row>
    <row r="28" spans="1:16" x14ac:dyDescent="0.25">
      <c r="A28" s="7" t="s">
        <v>86</v>
      </c>
      <c r="B28" s="7" t="s">
        <v>87</v>
      </c>
      <c r="C28" s="7" t="s">
        <v>88</v>
      </c>
      <c r="D28" s="7" t="s">
        <v>23</v>
      </c>
      <c r="E28" s="7">
        <v>60</v>
      </c>
      <c r="F28" s="7">
        <v>5146</v>
      </c>
      <c r="G28" s="7">
        <v>5105</v>
      </c>
      <c r="H28" s="7" t="s">
        <v>20</v>
      </c>
      <c r="I28" s="1">
        <v>67.77</v>
      </c>
      <c r="J28" s="1">
        <v>2881.38</v>
      </c>
      <c r="K28" s="1">
        <v>2087</v>
      </c>
      <c r="L28" s="1">
        <v>1151.02</v>
      </c>
      <c r="M28" s="6">
        <v>53827570</v>
      </c>
      <c r="N28" s="6">
        <v>3793127</v>
      </c>
      <c r="O28" s="6">
        <v>4293877</v>
      </c>
      <c r="P28" s="1">
        <v>419.29</v>
      </c>
    </row>
    <row r="29" spans="1:16" x14ac:dyDescent="0.25">
      <c r="A29" s="7" t="s">
        <v>86</v>
      </c>
      <c r="B29" s="7" t="s">
        <v>89</v>
      </c>
      <c r="C29" s="7" t="s">
        <v>90</v>
      </c>
      <c r="D29" s="7" t="s">
        <v>23</v>
      </c>
      <c r="E29" s="7">
        <v>60</v>
      </c>
      <c r="F29" s="7">
        <v>5156</v>
      </c>
      <c r="G29" s="7">
        <v>5105</v>
      </c>
      <c r="H29" s="7" t="s">
        <v>20</v>
      </c>
      <c r="I29" s="1">
        <v>67.2</v>
      </c>
      <c r="J29" s="1">
        <v>2788.37</v>
      </c>
      <c r="K29" s="1">
        <v>2078.89</v>
      </c>
      <c r="L29" s="1">
        <v>1166.72</v>
      </c>
      <c r="M29" s="6">
        <v>51211238</v>
      </c>
      <c r="N29" s="6">
        <v>3912578</v>
      </c>
      <c r="O29" s="6">
        <v>3963702</v>
      </c>
      <c r="P29" s="1">
        <v>475.47</v>
      </c>
    </row>
    <row r="30" spans="1:16" x14ac:dyDescent="0.25">
      <c r="A30" s="7" t="s">
        <v>86</v>
      </c>
      <c r="B30" s="7" t="s">
        <v>91</v>
      </c>
      <c r="C30" s="7" t="s">
        <v>92</v>
      </c>
      <c r="D30" s="7" t="s">
        <v>93</v>
      </c>
      <c r="E30" s="7">
        <v>60</v>
      </c>
      <c r="F30" s="7">
        <v>5162</v>
      </c>
      <c r="G30" s="7">
        <v>5105</v>
      </c>
      <c r="H30" s="7" t="s">
        <v>20</v>
      </c>
      <c r="I30" s="1">
        <v>70.400000000000006</v>
      </c>
      <c r="J30" s="1">
        <v>2902.64</v>
      </c>
      <c r="K30" s="1">
        <v>2193.85</v>
      </c>
      <c r="L30" s="1">
        <v>1245.6500000000001</v>
      </c>
      <c r="M30" s="6">
        <v>55567946</v>
      </c>
      <c r="N30" s="6">
        <v>4162953</v>
      </c>
      <c r="O30" s="6">
        <v>4175919</v>
      </c>
      <c r="P30" s="1">
        <v>476.12</v>
      </c>
    </row>
    <row r="31" spans="1:16" x14ac:dyDescent="0.25">
      <c r="A31" s="7" t="s">
        <v>94</v>
      </c>
      <c r="B31" s="7" t="s">
        <v>95</v>
      </c>
      <c r="C31" s="7" t="s">
        <v>39</v>
      </c>
      <c r="D31" s="7" t="s">
        <v>39</v>
      </c>
      <c r="E31" s="7">
        <v>60</v>
      </c>
      <c r="F31" s="7">
        <v>5163</v>
      </c>
      <c r="G31" s="7">
        <v>5156</v>
      </c>
      <c r="H31" s="7" t="s">
        <v>20</v>
      </c>
      <c r="I31" s="1">
        <v>70.34</v>
      </c>
      <c r="J31" s="1">
        <v>2955.51</v>
      </c>
      <c r="K31" s="1">
        <v>2133.36</v>
      </c>
      <c r="L31" s="1">
        <v>1231.8699999999999</v>
      </c>
      <c r="M31" s="6">
        <v>53216605</v>
      </c>
      <c r="N31" s="6">
        <v>4147707</v>
      </c>
      <c r="O31" s="6">
        <v>4165880</v>
      </c>
      <c r="P31" s="1">
        <v>455.97</v>
      </c>
    </row>
    <row r="32" spans="1:16" x14ac:dyDescent="0.25">
      <c r="A32" s="7" t="s">
        <v>94</v>
      </c>
      <c r="B32" s="7" t="s">
        <v>96</v>
      </c>
      <c r="C32" s="7" t="s">
        <v>97</v>
      </c>
      <c r="D32" s="7" t="s">
        <v>98</v>
      </c>
      <c r="E32" s="7">
        <v>60</v>
      </c>
      <c r="F32" s="7">
        <v>5169</v>
      </c>
      <c r="G32" s="7">
        <v>5156</v>
      </c>
      <c r="H32" s="7" t="s">
        <v>20</v>
      </c>
      <c r="I32" s="1">
        <v>67.59</v>
      </c>
      <c r="J32" s="1">
        <v>2800.17</v>
      </c>
      <c r="K32" s="1">
        <v>2117.38</v>
      </c>
      <c r="L32" s="1">
        <v>1228.68</v>
      </c>
      <c r="M32" s="6">
        <v>52425216</v>
      </c>
      <c r="N32" s="6">
        <v>4347832</v>
      </c>
      <c r="O32" s="6">
        <v>3959846</v>
      </c>
      <c r="P32" s="1">
        <v>453.27</v>
      </c>
    </row>
    <row r="33" spans="1:16" x14ac:dyDescent="0.25">
      <c r="A33" s="7" t="s">
        <v>99</v>
      </c>
      <c r="B33" s="7" t="s">
        <v>100</v>
      </c>
      <c r="C33" s="7" t="s">
        <v>101</v>
      </c>
      <c r="D33" s="7" t="s">
        <v>102</v>
      </c>
      <c r="E33" s="7">
        <v>60</v>
      </c>
      <c r="F33" s="7">
        <v>5178</v>
      </c>
      <c r="G33" s="7">
        <v>5163</v>
      </c>
      <c r="H33" s="7" t="s">
        <v>20</v>
      </c>
      <c r="I33" s="1">
        <v>67.23</v>
      </c>
      <c r="J33" s="1">
        <v>2772.06</v>
      </c>
      <c r="K33" s="1">
        <v>2121.81</v>
      </c>
      <c r="L33" s="1">
        <v>1296.68</v>
      </c>
      <c r="M33" s="6">
        <v>53392916</v>
      </c>
      <c r="N33" s="6">
        <v>4330716</v>
      </c>
      <c r="O33" s="6">
        <v>3913452</v>
      </c>
      <c r="P33" s="1">
        <v>394.8</v>
      </c>
    </row>
    <row r="34" spans="1:16" x14ac:dyDescent="0.25">
      <c r="A34" s="7" t="s">
        <v>99</v>
      </c>
      <c r="B34" s="7" t="s">
        <v>103</v>
      </c>
      <c r="C34" s="7" t="s">
        <v>104</v>
      </c>
      <c r="D34" s="7" t="s">
        <v>105</v>
      </c>
      <c r="E34" s="7">
        <v>60</v>
      </c>
      <c r="F34" s="7">
        <v>5181</v>
      </c>
      <c r="G34" s="7">
        <v>5163</v>
      </c>
      <c r="H34" s="7" t="s">
        <v>20</v>
      </c>
      <c r="I34" s="1">
        <v>69.260000000000005</v>
      </c>
      <c r="J34" s="1">
        <v>2904.66</v>
      </c>
      <c r="K34" s="1">
        <v>2189.69</v>
      </c>
      <c r="L34" s="1">
        <v>1204.6199999999999</v>
      </c>
      <c r="M34" s="6">
        <v>54388790</v>
      </c>
      <c r="N34" s="6">
        <v>3874817</v>
      </c>
      <c r="O34" s="6">
        <v>4317343</v>
      </c>
      <c r="P34" s="1">
        <v>448.92</v>
      </c>
    </row>
    <row r="35" spans="1:16" x14ac:dyDescent="0.25">
      <c r="A35" s="7" t="s">
        <v>99</v>
      </c>
      <c r="B35" s="7" t="s">
        <v>103</v>
      </c>
      <c r="C35" s="7" t="s">
        <v>106</v>
      </c>
      <c r="D35" s="7" t="s">
        <v>107</v>
      </c>
      <c r="E35" s="7">
        <v>59</v>
      </c>
      <c r="F35" s="7">
        <v>5195</v>
      </c>
      <c r="G35" s="7">
        <v>5163</v>
      </c>
      <c r="H35" s="7" t="s">
        <v>20</v>
      </c>
      <c r="I35" s="1">
        <v>68.02</v>
      </c>
      <c r="J35" s="1">
        <v>2824.05</v>
      </c>
      <c r="K35" s="1">
        <v>2144.48</v>
      </c>
      <c r="L35" s="1">
        <v>1221.02</v>
      </c>
      <c r="M35" s="6">
        <v>53956282</v>
      </c>
      <c r="N35" s="6">
        <v>3958483</v>
      </c>
      <c r="O35" s="6">
        <v>4020753</v>
      </c>
      <c r="P35" s="1">
        <v>428.09</v>
      </c>
    </row>
    <row r="36" spans="1:16" x14ac:dyDescent="0.25">
      <c r="A36" s="7" t="s">
        <v>99</v>
      </c>
      <c r="B36" s="7" t="s">
        <v>108</v>
      </c>
      <c r="C36" s="7" t="s">
        <v>109</v>
      </c>
      <c r="D36" s="7" t="s">
        <v>37</v>
      </c>
      <c r="E36" s="7">
        <v>60</v>
      </c>
      <c r="F36" s="7">
        <v>5196</v>
      </c>
      <c r="G36" s="7">
        <v>5163</v>
      </c>
      <c r="H36" s="7" t="s">
        <v>20</v>
      </c>
      <c r="I36" s="1">
        <v>67.819999999999993</v>
      </c>
      <c r="J36" s="1">
        <v>2824.7</v>
      </c>
      <c r="K36" s="1">
        <v>2112.1</v>
      </c>
      <c r="L36" s="1">
        <v>1246.2</v>
      </c>
      <c r="M36" s="6">
        <v>54973528</v>
      </c>
      <c r="N36" s="6">
        <v>3993028</v>
      </c>
      <c r="O36" s="6">
        <v>4147127</v>
      </c>
      <c r="P36" s="1">
        <v>412.36</v>
      </c>
    </row>
    <row r="37" spans="1:16" x14ac:dyDescent="0.25">
      <c r="A37" s="7" t="s">
        <v>110</v>
      </c>
      <c r="B37" s="7" t="s">
        <v>111</v>
      </c>
      <c r="C37" s="7" t="s">
        <v>112</v>
      </c>
      <c r="D37" s="7" t="s">
        <v>35</v>
      </c>
      <c r="E37" s="7">
        <v>60</v>
      </c>
      <c r="F37" s="7">
        <v>5198</v>
      </c>
      <c r="G37" s="7">
        <v>5196</v>
      </c>
      <c r="H37" s="7" t="s">
        <v>20</v>
      </c>
      <c r="I37" s="1">
        <v>71.819999999999993</v>
      </c>
      <c r="J37" s="1">
        <v>2966.16</v>
      </c>
      <c r="K37" s="1">
        <v>2268.27</v>
      </c>
      <c r="L37" s="1">
        <v>1290.3499999999999</v>
      </c>
      <c r="M37" s="6">
        <v>55916825</v>
      </c>
      <c r="N37" s="6">
        <v>4535181</v>
      </c>
      <c r="O37" s="6">
        <v>4239208</v>
      </c>
      <c r="P37" s="1">
        <v>488.51</v>
      </c>
    </row>
    <row r="38" spans="1:16" x14ac:dyDescent="0.25">
      <c r="A38" s="7" t="s">
        <v>110</v>
      </c>
      <c r="B38" s="7" t="s">
        <v>113</v>
      </c>
      <c r="C38" s="7" t="s">
        <v>114</v>
      </c>
      <c r="D38" s="7" t="s">
        <v>115</v>
      </c>
      <c r="E38" s="7">
        <v>59</v>
      </c>
      <c r="F38" s="7">
        <v>5200</v>
      </c>
      <c r="G38" s="7">
        <v>5196</v>
      </c>
      <c r="H38" s="7" t="s">
        <v>20</v>
      </c>
      <c r="I38" s="1">
        <v>69.349999999999994</v>
      </c>
      <c r="J38" s="1">
        <v>2914.91</v>
      </c>
      <c r="K38" s="1">
        <v>2170.3000000000002</v>
      </c>
      <c r="L38" s="1">
        <v>1208.44</v>
      </c>
      <c r="M38" s="6">
        <v>54766471</v>
      </c>
      <c r="N38" s="6">
        <v>4280977</v>
      </c>
      <c r="O38" s="6">
        <v>4298291</v>
      </c>
      <c r="P38" s="1">
        <v>428.42</v>
      </c>
    </row>
    <row r="39" spans="1:16" x14ac:dyDescent="0.25">
      <c r="A39" s="7" t="s">
        <v>110</v>
      </c>
      <c r="B39" s="7" t="s">
        <v>113</v>
      </c>
      <c r="C39" s="7" t="s">
        <v>116</v>
      </c>
      <c r="D39" s="7" t="s">
        <v>117</v>
      </c>
      <c r="E39" s="7">
        <v>60</v>
      </c>
      <c r="F39" s="7">
        <v>5202</v>
      </c>
      <c r="G39" s="7">
        <v>5196</v>
      </c>
      <c r="H39" s="7" t="s">
        <v>20</v>
      </c>
      <c r="I39" s="1">
        <v>66.75</v>
      </c>
      <c r="J39" s="1">
        <v>2784.92</v>
      </c>
      <c r="K39" s="1">
        <v>2091.86</v>
      </c>
      <c r="L39" s="1">
        <v>1226.58</v>
      </c>
      <c r="M39" s="6">
        <v>52326339</v>
      </c>
      <c r="N39" s="6">
        <v>3777072</v>
      </c>
      <c r="O39" s="6">
        <v>3917849</v>
      </c>
      <c r="P39" s="1">
        <v>394.81</v>
      </c>
    </row>
    <row r="40" spans="1:16" x14ac:dyDescent="0.25">
      <c r="A40" s="7" t="s">
        <v>118</v>
      </c>
      <c r="B40" s="7" t="s">
        <v>119</v>
      </c>
      <c r="C40" s="7" t="s">
        <v>120</v>
      </c>
      <c r="D40" s="7" t="s">
        <v>69</v>
      </c>
      <c r="E40" s="7">
        <v>60</v>
      </c>
      <c r="F40" s="7">
        <v>5206</v>
      </c>
      <c r="G40" s="7">
        <v>5200</v>
      </c>
      <c r="H40" s="7" t="s">
        <v>20</v>
      </c>
      <c r="I40" s="1">
        <v>70.239999999999995</v>
      </c>
      <c r="J40" s="1">
        <v>2876.08</v>
      </c>
      <c r="K40" s="1">
        <v>2170.35</v>
      </c>
      <c r="L40" s="1">
        <v>1276.08</v>
      </c>
      <c r="M40" s="6">
        <v>54664411</v>
      </c>
      <c r="N40" s="6">
        <v>4202034</v>
      </c>
      <c r="O40" s="6">
        <v>4130801</v>
      </c>
      <c r="P40" s="1">
        <v>466.23</v>
      </c>
    </row>
    <row r="41" spans="1:16" x14ac:dyDescent="0.25">
      <c r="A41" s="7" t="s">
        <v>121</v>
      </c>
      <c r="B41" s="7" t="s">
        <v>122</v>
      </c>
      <c r="C41" s="7" t="s">
        <v>123</v>
      </c>
      <c r="D41" s="7" t="s">
        <v>124</v>
      </c>
      <c r="E41" s="7">
        <v>60</v>
      </c>
      <c r="F41" s="7">
        <v>5210</v>
      </c>
      <c r="G41" s="7">
        <v>5206</v>
      </c>
      <c r="H41" s="7" t="s">
        <v>20</v>
      </c>
      <c r="I41" s="1">
        <v>72.14</v>
      </c>
      <c r="J41" s="1">
        <v>2889.44</v>
      </c>
      <c r="K41" s="1">
        <v>2381.9499999999998</v>
      </c>
      <c r="L41" s="1">
        <v>1364.14</v>
      </c>
      <c r="M41" s="6">
        <v>53613858</v>
      </c>
      <c r="N41" s="6">
        <v>4176314</v>
      </c>
      <c r="O41" s="6">
        <v>4093929</v>
      </c>
      <c r="P41" s="1">
        <v>542.15</v>
      </c>
    </row>
    <row r="42" spans="1:16" x14ac:dyDescent="0.25">
      <c r="A42" s="7" t="s">
        <v>125</v>
      </c>
      <c r="B42" s="7" t="s">
        <v>122</v>
      </c>
      <c r="C42" s="7" t="s">
        <v>126</v>
      </c>
      <c r="D42" s="7" t="s">
        <v>127</v>
      </c>
      <c r="E42" s="7">
        <v>60</v>
      </c>
      <c r="F42" s="7">
        <v>5212</v>
      </c>
      <c r="G42" s="7">
        <v>5206</v>
      </c>
      <c r="H42" s="7" t="s">
        <v>20</v>
      </c>
      <c r="I42" s="1">
        <v>72.39</v>
      </c>
      <c r="J42" s="1">
        <v>2985.64</v>
      </c>
      <c r="K42" s="1">
        <v>2300.9899999999998</v>
      </c>
      <c r="L42" s="1">
        <v>1233.02</v>
      </c>
      <c r="M42" s="6">
        <v>55158821</v>
      </c>
      <c r="N42" s="6">
        <v>4113649</v>
      </c>
      <c r="O42" s="6">
        <v>4165582</v>
      </c>
      <c r="P42" s="1">
        <v>544.47</v>
      </c>
    </row>
    <row r="43" spans="1:16" x14ac:dyDescent="0.25">
      <c r="A43" s="7" t="s">
        <v>128</v>
      </c>
      <c r="B43" s="7" t="s">
        <v>129</v>
      </c>
      <c r="C43" s="7" t="s">
        <v>130</v>
      </c>
      <c r="D43" s="7" t="s">
        <v>131</v>
      </c>
      <c r="E43" s="7">
        <v>60</v>
      </c>
      <c r="F43" s="7">
        <v>5217</v>
      </c>
      <c r="G43" s="7">
        <v>5206</v>
      </c>
      <c r="H43" s="7" t="s">
        <v>20</v>
      </c>
      <c r="I43" s="1">
        <v>76.97999999999999</v>
      </c>
      <c r="J43" s="1">
        <v>3040.62</v>
      </c>
      <c r="K43" s="1">
        <v>2479.0100000000002</v>
      </c>
      <c r="L43" s="1">
        <v>1551.58</v>
      </c>
      <c r="M43" s="6">
        <v>56362424</v>
      </c>
      <c r="N43" s="6">
        <v>4706169</v>
      </c>
      <c r="O43" s="6">
        <v>4200129</v>
      </c>
      <c r="P43" s="1">
        <v>519.88</v>
      </c>
    </row>
    <row r="44" spans="1:16" x14ac:dyDescent="0.25">
      <c r="A44" s="7" t="s">
        <v>132</v>
      </c>
      <c r="B44" s="7" t="s">
        <v>133</v>
      </c>
      <c r="C44" s="7" t="s">
        <v>134</v>
      </c>
      <c r="D44" s="7" t="s">
        <v>105</v>
      </c>
      <c r="E44" s="7">
        <v>60</v>
      </c>
      <c r="F44" s="7">
        <v>5225</v>
      </c>
      <c r="G44" s="7">
        <v>5206</v>
      </c>
      <c r="H44" s="7" t="s">
        <v>20</v>
      </c>
      <c r="I44" s="1">
        <v>76.86</v>
      </c>
      <c r="J44" s="1">
        <v>3109.1</v>
      </c>
      <c r="K44" s="1">
        <v>2487.42</v>
      </c>
      <c r="L44" s="1">
        <v>1487.97</v>
      </c>
      <c r="M44" s="6">
        <v>58059340</v>
      </c>
      <c r="N44" s="6">
        <v>5171978</v>
      </c>
      <c r="O44" s="6">
        <v>4205564</v>
      </c>
      <c r="P44" s="1">
        <v>519.70000000000005</v>
      </c>
    </row>
    <row r="45" spans="1:16" x14ac:dyDescent="0.25">
      <c r="A45" s="7" t="s">
        <v>135</v>
      </c>
      <c r="B45" s="7" t="s">
        <v>133</v>
      </c>
      <c r="C45" s="7" t="s">
        <v>136</v>
      </c>
      <c r="D45" s="7" t="s">
        <v>76</v>
      </c>
      <c r="E45" s="7">
        <v>60</v>
      </c>
      <c r="F45" s="7">
        <v>5227</v>
      </c>
      <c r="G45" s="7">
        <v>5206</v>
      </c>
      <c r="H45" s="7" t="s">
        <v>20</v>
      </c>
      <c r="I45" s="1">
        <v>70.22</v>
      </c>
      <c r="J45" s="1">
        <v>2871.71</v>
      </c>
      <c r="K45" s="1">
        <v>2219.34</v>
      </c>
      <c r="L45" s="1">
        <v>1249.42</v>
      </c>
      <c r="M45" s="6">
        <v>53247508</v>
      </c>
      <c r="N45" s="6">
        <v>4137752</v>
      </c>
      <c r="O45" s="6">
        <v>3902716</v>
      </c>
      <c r="P45" s="1">
        <v>520.42999999999995</v>
      </c>
    </row>
    <row r="46" spans="1:16" x14ac:dyDescent="0.25">
      <c r="A46" s="7" t="s">
        <v>135</v>
      </c>
      <c r="B46" s="7" t="s">
        <v>137</v>
      </c>
      <c r="C46" s="7" t="s">
        <v>138</v>
      </c>
      <c r="D46" s="7" t="s">
        <v>115</v>
      </c>
      <c r="E46" s="7">
        <v>60</v>
      </c>
      <c r="F46" s="7">
        <v>5229</v>
      </c>
      <c r="G46" s="7">
        <v>5129</v>
      </c>
      <c r="H46" s="7" t="s">
        <v>49</v>
      </c>
      <c r="I46" s="1">
        <v>490.30999999999989</v>
      </c>
      <c r="J46" s="1">
        <v>6609.36</v>
      </c>
      <c r="K46" s="1">
        <v>25574.16</v>
      </c>
      <c r="L46" s="1">
        <v>23475.48</v>
      </c>
      <c r="M46" s="6">
        <v>45469799</v>
      </c>
      <c r="N46" s="6">
        <v>23503285</v>
      </c>
      <c r="O46" s="6">
        <v>3532500</v>
      </c>
      <c r="P46" s="1">
        <v>1088.8699999999999</v>
      </c>
    </row>
    <row r="47" spans="1:16" x14ac:dyDescent="0.25">
      <c r="A47" s="7" t="s">
        <v>139</v>
      </c>
      <c r="B47" s="7" t="s">
        <v>137</v>
      </c>
      <c r="C47" s="7" t="s">
        <v>140</v>
      </c>
      <c r="D47" s="7" t="s">
        <v>140</v>
      </c>
      <c r="E47" s="7">
        <v>60</v>
      </c>
      <c r="F47" s="7">
        <v>5231</v>
      </c>
      <c r="G47" s="7">
        <v>5206</v>
      </c>
      <c r="H47" s="7" t="s">
        <v>20</v>
      </c>
      <c r="I47" s="1">
        <v>74.430000000000007</v>
      </c>
      <c r="J47" s="1">
        <v>3047.34</v>
      </c>
      <c r="K47" s="1">
        <v>2356.71</v>
      </c>
      <c r="L47" s="1">
        <v>1373.91</v>
      </c>
      <c r="M47" s="6">
        <v>56552495</v>
      </c>
      <c r="N47" s="6">
        <v>4482570</v>
      </c>
      <c r="O47" s="6">
        <v>4208619</v>
      </c>
      <c r="P47" s="1">
        <v>529.78</v>
      </c>
    </row>
    <row r="48" spans="1:16" x14ac:dyDescent="0.25">
      <c r="A48" s="7" t="s">
        <v>139</v>
      </c>
      <c r="B48" s="7" t="s">
        <v>141</v>
      </c>
      <c r="C48" s="7" t="s">
        <v>114</v>
      </c>
      <c r="D48" s="7" t="s">
        <v>142</v>
      </c>
      <c r="E48" s="7">
        <v>60</v>
      </c>
      <c r="F48" s="7">
        <v>5232</v>
      </c>
      <c r="G48" s="7">
        <v>5129</v>
      </c>
      <c r="H48" s="7" t="s">
        <v>49</v>
      </c>
      <c r="I48" s="1">
        <v>329.33</v>
      </c>
      <c r="J48" s="1">
        <v>2720.33</v>
      </c>
      <c r="K48" s="1">
        <v>15153.1</v>
      </c>
      <c r="L48" s="1">
        <v>17162.990000000002</v>
      </c>
      <c r="M48" s="6">
        <v>42032005</v>
      </c>
      <c r="N48" s="6">
        <v>3358582</v>
      </c>
      <c r="O48" s="6">
        <v>3094976</v>
      </c>
      <c r="P48" s="1">
        <v>1651.57</v>
      </c>
    </row>
    <row r="49" spans="1:16" x14ac:dyDescent="0.25">
      <c r="A49" s="7" t="s">
        <v>143</v>
      </c>
      <c r="B49" s="7" t="s">
        <v>141</v>
      </c>
      <c r="C49" s="7" t="s">
        <v>144</v>
      </c>
      <c r="D49" s="7" t="s">
        <v>67</v>
      </c>
      <c r="E49" s="7">
        <v>60</v>
      </c>
      <c r="F49" s="7">
        <v>5233</v>
      </c>
      <c r="G49" s="7">
        <v>5206</v>
      </c>
      <c r="H49" s="7" t="s">
        <v>20</v>
      </c>
      <c r="I49" s="1">
        <v>72.650000000000006</v>
      </c>
      <c r="J49" s="1">
        <v>3009.66</v>
      </c>
      <c r="K49" s="1">
        <v>2294.4299999999998</v>
      </c>
      <c r="L49" s="1">
        <v>1279.48</v>
      </c>
      <c r="M49" s="6">
        <v>56777674</v>
      </c>
      <c r="N49" s="6">
        <v>3997009</v>
      </c>
      <c r="O49" s="6">
        <v>4303472</v>
      </c>
      <c r="P49" s="1">
        <v>516.46</v>
      </c>
    </row>
    <row r="50" spans="1:16" x14ac:dyDescent="0.25">
      <c r="A50" s="7" t="s">
        <v>145</v>
      </c>
      <c r="B50" s="7" t="s">
        <v>146</v>
      </c>
      <c r="C50" s="7" t="s">
        <v>147</v>
      </c>
      <c r="D50" s="7" t="s">
        <v>148</v>
      </c>
      <c r="E50" s="7">
        <v>59</v>
      </c>
      <c r="F50" s="7">
        <v>5247</v>
      </c>
      <c r="G50" s="7">
        <v>5233</v>
      </c>
      <c r="H50" s="7" t="s">
        <v>20</v>
      </c>
      <c r="I50" s="1">
        <v>73.69</v>
      </c>
      <c r="J50" s="1">
        <v>3069.29</v>
      </c>
      <c r="K50" s="1">
        <v>2256.15</v>
      </c>
      <c r="L50" s="1">
        <v>1307.22</v>
      </c>
      <c r="M50" s="6">
        <v>56730973</v>
      </c>
      <c r="N50" s="6">
        <v>4192209</v>
      </c>
      <c r="O50" s="6">
        <v>4367206</v>
      </c>
      <c r="P50" s="1">
        <v>495.7</v>
      </c>
    </row>
    <row r="51" spans="1:16" x14ac:dyDescent="0.25">
      <c r="A51" s="7" t="s">
        <v>145</v>
      </c>
      <c r="B51" s="7" t="s">
        <v>146</v>
      </c>
      <c r="C51" s="7" t="s">
        <v>149</v>
      </c>
      <c r="D51" s="7" t="s">
        <v>48</v>
      </c>
      <c r="E51" s="7">
        <v>60</v>
      </c>
      <c r="F51" s="7">
        <v>5248</v>
      </c>
      <c r="G51" s="7">
        <v>5232</v>
      </c>
      <c r="H51" s="7" t="s">
        <v>49</v>
      </c>
      <c r="I51" s="1">
        <v>285.39</v>
      </c>
      <c r="J51" s="1">
        <v>2904.79</v>
      </c>
      <c r="K51" s="1">
        <v>13535.19</v>
      </c>
      <c r="L51" s="1">
        <v>13364.85</v>
      </c>
      <c r="M51" s="6">
        <v>43699260</v>
      </c>
      <c r="N51" s="6">
        <v>2857732</v>
      </c>
      <c r="O51" s="6">
        <v>3473999</v>
      </c>
      <c r="P51" s="1">
        <v>1823.09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Q47" sqref="Q47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3.28515625" style="7" customWidth="1"/>
    <col min="14" max="14" width="16" style="7" customWidth="1"/>
    <col min="15" max="15" width="25" style="7" customWidth="1"/>
    <col min="16" max="16" width="9.140625" style="7" customWidth="1"/>
  </cols>
  <sheetData>
    <row r="1" spans="1:1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5">
        <v>4.0999999999999996</v>
      </c>
      <c r="J2" s="1">
        <v>217.47</v>
      </c>
      <c r="K2" s="1">
        <v>113.48</v>
      </c>
      <c r="L2" s="1">
        <v>46.88</v>
      </c>
      <c r="M2" s="6">
        <v>1215098</v>
      </c>
      <c r="N2" s="6">
        <v>4113</v>
      </c>
      <c r="O2" s="6">
        <v>156493</v>
      </c>
    </row>
    <row r="3" spans="1:15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5">
        <v>4.3</v>
      </c>
      <c r="J3" s="1">
        <v>228.85</v>
      </c>
      <c r="K3" s="1">
        <v>115.42</v>
      </c>
      <c r="L3" s="1">
        <v>46.03</v>
      </c>
      <c r="M3" s="6">
        <v>1261816</v>
      </c>
      <c r="N3" s="6">
        <v>4467</v>
      </c>
      <c r="O3" s="6">
        <v>175681</v>
      </c>
    </row>
    <row r="4" spans="1:15" x14ac:dyDescent="0.25">
      <c r="A4" s="7" t="s">
        <v>16</v>
      </c>
      <c r="B4" s="7" t="s">
        <v>21</v>
      </c>
      <c r="C4" s="7" t="s">
        <v>24</v>
      </c>
      <c r="D4" s="7" t="s">
        <v>150</v>
      </c>
      <c r="E4" s="7">
        <v>60</v>
      </c>
      <c r="F4" s="7">
        <v>5058</v>
      </c>
      <c r="G4" s="7">
        <v>5032</v>
      </c>
      <c r="H4" s="7" t="s">
        <v>20</v>
      </c>
      <c r="I4" s="5">
        <v>3.8</v>
      </c>
      <c r="J4" s="1">
        <v>218.92</v>
      </c>
      <c r="K4" s="1">
        <v>99.28</v>
      </c>
      <c r="L4" s="1">
        <v>32.4</v>
      </c>
      <c r="M4" s="6">
        <v>1174093</v>
      </c>
      <c r="N4" s="6">
        <v>3126</v>
      </c>
      <c r="O4" s="6">
        <v>157854</v>
      </c>
    </row>
    <row r="5" spans="1:15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5">
        <v>4.5999999999999996</v>
      </c>
      <c r="J5" s="1">
        <v>226.89</v>
      </c>
      <c r="K5" s="1">
        <v>123.08</v>
      </c>
      <c r="L5" s="1">
        <v>54.39</v>
      </c>
      <c r="M5" s="6">
        <v>1295007</v>
      </c>
      <c r="N5" s="6">
        <v>6136</v>
      </c>
      <c r="O5" s="6">
        <v>152554</v>
      </c>
    </row>
    <row r="6" spans="1:15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5">
        <v>4</v>
      </c>
      <c r="J6" s="1">
        <v>223.31</v>
      </c>
      <c r="K6" s="1">
        <v>103.73</v>
      </c>
      <c r="L6" s="1">
        <v>31.31</v>
      </c>
      <c r="M6" s="6">
        <v>1275735</v>
      </c>
      <c r="N6" s="6">
        <v>3016</v>
      </c>
      <c r="O6" s="6">
        <v>167803</v>
      </c>
    </row>
    <row r="7" spans="1:15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5">
        <v>3.8</v>
      </c>
      <c r="J7" s="1">
        <v>215.38</v>
      </c>
      <c r="K7" s="1">
        <v>99.42</v>
      </c>
      <c r="L7" s="1">
        <v>33.99</v>
      </c>
      <c r="M7" s="6">
        <v>1162311</v>
      </c>
      <c r="N7" s="6">
        <v>3382</v>
      </c>
      <c r="O7" s="6">
        <v>149272</v>
      </c>
    </row>
    <row r="8" spans="1:15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60</v>
      </c>
      <c r="F8" s="7">
        <v>5079</v>
      </c>
      <c r="G8" s="7">
        <v>5058</v>
      </c>
      <c r="H8" s="7" t="s">
        <v>20</v>
      </c>
      <c r="I8" s="5">
        <v>4.2</v>
      </c>
      <c r="J8" s="1">
        <v>227.13</v>
      </c>
      <c r="K8" s="1">
        <v>109.08</v>
      </c>
      <c r="L8" s="1">
        <v>41.12</v>
      </c>
      <c r="M8" s="6">
        <v>1208013</v>
      </c>
      <c r="N8" s="6">
        <v>4016</v>
      </c>
      <c r="O8" s="6">
        <v>157447</v>
      </c>
    </row>
    <row r="9" spans="1:15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>
        <v>5058</v>
      </c>
      <c r="H9" s="7" t="s">
        <v>20</v>
      </c>
      <c r="I9" s="5">
        <v>4.4000000000000004</v>
      </c>
      <c r="J9" s="1">
        <v>224.79</v>
      </c>
      <c r="K9" s="1">
        <v>116.73</v>
      </c>
      <c r="L9" s="1">
        <v>52.25</v>
      </c>
      <c r="M9" s="6">
        <v>1268609</v>
      </c>
      <c r="N9" s="6">
        <v>5246</v>
      </c>
      <c r="O9" s="6">
        <v>169952</v>
      </c>
    </row>
    <row r="10" spans="1:15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5">
        <v>3.8</v>
      </c>
      <c r="J10" s="1">
        <v>219.54</v>
      </c>
      <c r="K10" s="1">
        <v>98.71</v>
      </c>
      <c r="L10" s="1">
        <v>30.22</v>
      </c>
      <c r="M10" s="6">
        <v>1190108</v>
      </c>
      <c r="N10" s="6">
        <v>2859</v>
      </c>
      <c r="O10" s="6">
        <v>158211</v>
      </c>
    </row>
    <row r="11" spans="1:15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>
        <v>5058</v>
      </c>
      <c r="H11" s="7" t="s">
        <v>20</v>
      </c>
      <c r="I11" s="5">
        <v>4.0999999999999996</v>
      </c>
      <c r="J11" s="1">
        <v>223.64</v>
      </c>
      <c r="K11" s="1">
        <v>106.94</v>
      </c>
      <c r="L11" s="1">
        <v>39.4</v>
      </c>
      <c r="M11" s="6">
        <v>1217405</v>
      </c>
      <c r="N11" s="6">
        <v>3915</v>
      </c>
      <c r="O11" s="6">
        <v>167318</v>
      </c>
    </row>
    <row r="12" spans="1:15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59</v>
      </c>
      <c r="F12" s="7">
        <v>5094</v>
      </c>
      <c r="G12" s="7">
        <v>5058</v>
      </c>
      <c r="H12" s="7" t="s">
        <v>20</v>
      </c>
      <c r="I12" s="5">
        <v>4</v>
      </c>
      <c r="J12" s="1">
        <v>224.06</v>
      </c>
      <c r="K12" s="1">
        <v>104.21</v>
      </c>
      <c r="L12" s="1">
        <v>33.880000000000003</v>
      </c>
      <c r="M12" s="6">
        <v>1234387</v>
      </c>
      <c r="N12" s="6">
        <v>3318</v>
      </c>
      <c r="O12" s="6">
        <v>166396</v>
      </c>
    </row>
    <row r="13" spans="1:15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59</v>
      </c>
      <c r="F13" s="7">
        <v>5095</v>
      </c>
      <c r="G13" s="7">
        <v>5058</v>
      </c>
      <c r="H13" s="7" t="s">
        <v>20</v>
      </c>
      <c r="I13" s="5">
        <v>4.4000000000000004</v>
      </c>
      <c r="J13" s="1">
        <v>225.38</v>
      </c>
      <c r="K13" s="1">
        <v>130.66</v>
      </c>
      <c r="L13" s="1">
        <v>56.27</v>
      </c>
      <c r="M13" s="6">
        <v>1626832</v>
      </c>
      <c r="N13" s="6">
        <v>354940</v>
      </c>
      <c r="O13" s="6">
        <v>166811</v>
      </c>
    </row>
    <row r="14" spans="1:15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60</v>
      </c>
      <c r="F14" s="7">
        <v>5096</v>
      </c>
      <c r="G14" s="7">
        <v>5050</v>
      </c>
      <c r="H14" s="7" t="s">
        <v>49</v>
      </c>
      <c r="I14" s="5">
        <v>3.4</v>
      </c>
      <c r="J14" s="1">
        <v>195.64</v>
      </c>
      <c r="K14" s="1">
        <v>84.48</v>
      </c>
      <c r="L14" s="1">
        <v>3.12</v>
      </c>
      <c r="M14" s="6">
        <v>2540297</v>
      </c>
      <c r="N14" s="6">
        <v>5092</v>
      </c>
      <c r="O14" s="6">
        <v>150031</v>
      </c>
    </row>
    <row r="15" spans="1:15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60</v>
      </c>
      <c r="F15" s="7">
        <v>5100</v>
      </c>
      <c r="G15" s="7">
        <v>5050</v>
      </c>
      <c r="H15" s="7" t="s">
        <v>49</v>
      </c>
      <c r="I15" s="5">
        <v>3.6</v>
      </c>
      <c r="J15" s="1">
        <v>211.22</v>
      </c>
      <c r="K15" s="1">
        <v>90.91</v>
      </c>
      <c r="L15" s="1">
        <v>3.19</v>
      </c>
      <c r="M15" s="6">
        <v>2441046</v>
      </c>
      <c r="N15" s="6">
        <v>5394</v>
      </c>
      <c r="O15" s="6">
        <v>165855</v>
      </c>
    </row>
    <row r="16" spans="1:15" x14ac:dyDescent="0.25">
      <c r="A16" s="7" t="s">
        <v>16</v>
      </c>
      <c r="B16" s="7" t="s">
        <v>53</v>
      </c>
      <c r="C16" s="7" t="s">
        <v>54</v>
      </c>
      <c r="D16" s="7" t="s">
        <v>55</v>
      </c>
      <c r="E16" s="7">
        <v>60</v>
      </c>
      <c r="F16" s="7">
        <v>5102</v>
      </c>
      <c r="G16" s="7">
        <v>5058</v>
      </c>
      <c r="H16" s="7" t="s">
        <v>20</v>
      </c>
      <c r="I16" s="5">
        <v>4.2</v>
      </c>
      <c r="J16" s="1">
        <v>226.51</v>
      </c>
      <c r="K16" s="1">
        <v>112.04</v>
      </c>
      <c r="L16" s="1">
        <v>40.82</v>
      </c>
      <c r="M16" s="6">
        <v>1193285</v>
      </c>
      <c r="N16" s="6">
        <v>3624</v>
      </c>
      <c r="O16" s="6">
        <v>158003</v>
      </c>
    </row>
    <row r="17" spans="1:15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60</v>
      </c>
      <c r="F17" s="7">
        <v>5104</v>
      </c>
      <c r="G17" s="7">
        <v>5058</v>
      </c>
      <c r="H17" s="7" t="s">
        <v>20</v>
      </c>
      <c r="I17" s="5">
        <v>4</v>
      </c>
      <c r="J17" s="1">
        <v>219.93</v>
      </c>
      <c r="K17" s="1">
        <v>104.11</v>
      </c>
      <c r="L17" s="1">
        <v>36.75</v>
      </c>
      <c r="M17" s="6">
        <v>1151740</v>
      </c>
      <c r="N17" s="6">
        <v>3436</v>
      </c>
      <c r="O17" s="6">
        <v>146867</v>
      </c>
    </row>
    <row r="18" spans="1:15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59</v>
      </c>
      <c r="F18" s="7">
        <v>5105</v>
      </c>
      <c r="G18" s="7">
        <v>5094</v>
      </c>
      <c r="H18" s="7" t="s">
        <v>20</v>
      </c>
      <c r="I18" s="5">
        <v>4.0999999999999996</v>
      </c>
      <c r="J18" s="1">
        <v>230.92</v>
      </c>
      <c r="K18" s="1">
        <v>106.43</v>
      </c>
      <c r="L18" s="1">
        <v>33.47</v>
      </c>
      <c r="M18" s="6">
        <v>1271384</v>
      </c>
      <c r="N18" s="6">
        <v>3006</v>
      </c>
      <c r="O18" s="6">
        <v>171568</v>
      </c>
    </row>
    <row r="19" spans="1:15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>
        <v>5050</v>
      </c>
      <c r="H19" s="7" t="s">
        <v>49</v>
      </c>
      <c r="I19" s="5">
        <v>4.3</v>
      </c>
      <c r="J19" s="1">
        <v>250.01</v>
      </c>
      <c r="K19" s="1">
        <v>97.21</v>
      </c>
      <c r="L19" s="1">
        <v>4.08</v>
      </c>
      <c r="M19" s="6">
        <v>2644042</v>
      </c>
      <c r="N19" s="6">
        <v>5996</v>
      </c>
      <c r="O19" s="6">
        <v>192237</v>
      </c>
    </row>
    <row r="20" spans="1:15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59</v>
      </c>
      <c r="F20" s="7">
        <v>5113</v>
      </c>
      <c r="G20" s="7">
        <v>5105</v>
      </c>
      <c r="H20" s="7" t="s">
        <v>20</v>
      </c>
      <c r="I20" s="5">
        <v>4.5</v>
      </c>
      <c r="J20" s="1">
        <v>239.3</v>
      </c>
      <c r="K20" s="1">
        <v>117.94</v>
      </c>
      <c r="L20" s="1">
        <v>44.35</v>
      </c>
      <c r="M20" s="6">
        <v>1415529</v>
      </c>
      <c r="N20" s="6">
        <v>4044</v>
      </c>
      <c r="O20" s="6">
        <v>184701</v>
      </c>
    </row>
    <row r="21" spans="1:15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>
        <v>5110</v>
      </c>
      <c r="H21" s="7" t="s">
        <v>49</v>
      </c>
      <c r="I21" s="5">
        <v>4.2</v>
      </c>
      <c r="J21" s="1">
        <v>252.03</v>
      </c>
      <c r="K21" s="1">
        <v>95.18</v>
      </c>
      <c r="L21" s="1">
        <v>3.5</v>
      </c>
      <c r="M21" s="6">
        <v>2600549</v>
      </c>
      <c r="N21" s="6">
        <v>6059</v>
      </c>
      <c r="O21" s="6">
        <v>192025</v>
      </c>
    </row>
    <row r="22" spans="1:15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>
        <v>5105</v>
      </c>
      <c r="H22" s="7" t="s">
        <v>20</v>
      </c>
      <c r="I22" s="5">
        <v>5.0999999999999996</v>
      </c>
      <c r="J22" s="1">
        <v>251.96</v>
      </c>
      <c r="K22" s="1">
        <v>126.16</v>
      </c>
      <c r="L22" s="1">
        <v>50.93</v>
      </c>
      <c r="M22" s="6">
        <v>1451953</v>
      </c>
      <c r="N22" s="6">
        <v>4806</v>
      </c>
      <c r="O22" s="6">
        <v>201524</v>
      </c>
    </row>
    <row r="23" spans="1:15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59</v>
      </c>
      <c r="F23" s="7">
        <v>5118</v>
      </c>
      <c r="G23" s="7">
        <v>5105</v>
      </c>
      <c r="H23" s="7" t="s">
        <v>20</v>
      </c>
      <c r="I23" s="5">
        <v>4.4000000000000004</v>
      </c>
      <c r="J23" s="1">
        <v>230.01</v>
      </c>
      <c r="K23" s="1">
        <v>115.4</v>
      </c>
      <c r="L23" s="1">
        <v>44.92</v>
      </c>
      <c r="M23" s="6">
        <v>1392450</v>
      </c>
      <c r="N23" s="6">
        <v>4632</v>
      </c>
      <c r="O23" s="6">
        <v>193104</v>
      </c>
    </row>
    <row r="24" spans="1:15" x14ac:dyDescent="0.25">
      <c r="A24" s="7" t="s">
        <v>64</v>
      </c>
      <c r="B24" s="7" t="s">
        <v>73</v>
      </c>
      <c r="C24" s="7" t="s">
        <v>75</v>
      </c>
      <c r="D24" s="7" t="s">
        <v>76</v>
      </c>
      <c r="E24" s="7">
        <v>60</v>
      </c>
      <c r="F24" s="7">
        <v>5119</v>
      </c>
      <c r="G24" s="7">
        <v>5105</v>
      </c>
      <c r="H24" s="7" t="s">
        <v>20</v>
      </c>
      <c r="I24" s="5">
        <v>4</v>
      </c>
      <c r="J24" s="1">
        <v>221.27</v>
      </c>
      <c r="K24" s="1">
        <v>104.83</v>
      </c>
      <c r="L24" s="1">
        <v>32.590000000000003</v>
      </c>
      <c r="M24" s="6">
        <v>1225952</v>
      </c>
      <c r="N24" s="6">
        <v>3196</v>
      </c>
      <c r="O24" s="6">
        <v>152664</v>
      </c>
    </row>
    <row r="25" spans="1:15" x14ac:dyDescent="0.25">
      <c r="A25" s="7" t="s">
        <v>77</v>
      </c>
      <c r="B25" s="7" t="s">
        <v>78</v>
      </c>
      <c r="C25" s="7" t="s">
        <v>79</v>
      </c>
      <c r="D25" s="7" t="s">
        <v>80</v>
      </c>
      <c r="E25" s="7">
        <v>60</v>
      </c>
      <c r="F25" s="7">
        <v>5127</v>
      </c>
      <c r="G25" s="7">
        <v>5105</v>
      </c>
      <c r="H25" s="7" t="s">
        <v>20</v>
      </c>
      <c r="I25" s="5">
        <v>4.2</v>
      </c>
      <c r="J25" s="1">
        <v>226.31</v>
      </c>
      <c r="K25" s="1">
        <v>113.62</v>
      </c>
      <c r="L25" s="1">
        <v>45.94</v>
      </c>
      <c r="M25" s="6">
        <v>1326174</v>
      </c>
      <c r="N25" s="6">
        <v>4357</v>
      </c>
      <c r="O25" s="6">
        <v>152096</v>
      </c>
    </row>
    <row r="26" spans="1:15" x14ac:dyDescent="0.25">
      <c r="A26" s="7" t="s">
        <v>16</v>
      </c>
      <c r="B26" s="7" t="s">
        <v>78</v>
      </c>
      <c r="C26" s="7" t="s">
        <v>81</v>
      </c>
      <c r="D26" s="7" t="s">
        <v>82</v>
      </c>
      <c r="E26" s="7">
        <v>60</v>
      </c>
      <c r="F26" s="7">
        <v>5129</v>
      </c>
      <c r="G26" s="7">
        <v>5110</v>
      </c>
      <c r="H26" s="7" t="s">
        <v>49</v>
      </c>
      <c r="I26" s="5">
        <v>4.4000000000000004</v>
      </c>
      <c r="J26" s="1">
        <v>260.27999999999997</v>
      </c>
      <c r="K26" s="1">
        <v>97.16</v>
      </c>
      <c r="L26" s="1">
        <v>3.12</v>
      </c>
      <c r="M26" s="6">
        <v>2720440</v>
      </c>
      <c r="N26" s="6">
        <v>5183</v>
      </c>
      <c r="O26" s="6">
        <v>179517</v>
      </c>
    </row>
    <row r="27" spans="1:15" x14ac:dyDescent="0.25">
      <c r="A27" s="7" t="s">
        <v>77</v>
      </c>
      <c r="B27" s="7" t="s">
        <v>83</v>
      </c>
      <c r="C27" s="7" t="s">
        <v>84</v>
      </c>
      <c r="D27" s="7" t="s">
        <v>85</v>
      </c>
      <c r="E27" s="7">
        <v>60</v>
      </c>
      <c r="F27" s="7">
        <v>5137</v>
      </c>
      <c r="G27" s="7">
        <v>5105</v>
      </c>
      <c r="H27" s="7" t="s">
        <v>20</v>
      </c>
      <c r="I27" s="5">
        <v>4.3</v>
      </c>
      <c r="J27" s="1">
        <v>226.25</v>
      </c>
      <c r="K27" s="1">
        <v>115.95</v>
      </c>
      <c r="L27" s="1">
        <v>49.87</v>
      </c>
      <c r="M27" s="6">
        <v>1180859</v>
      </c>
      <c r="N27" s="6">
        <v>4527</v>
      </c>
      <c r="O27" s="6">
        <v>153666</v>
      </c>
    </row>
    <row r="28" spans="1:15" x14ac:dyDescent="0.25">
      <c r="A28" s="7" t="s">
        <v>86</v>
      </c>
      <c r="B28" s="7" t="s">
        <v>87</v>
      </c>
      <c r="C28" s="7" t="s">
        <v>88</v>
      </c>
      <c r="D28" s="7" t="s">
        <v>151</v>
      </c>
      <c r="E28" s="7">
        <v>60</v>
      </c>
      <c r="F28" s="7">
        <v>5146</v>
      </c>
      <c r="G28" s="7">
        <v>5105</v>
      </c>
      <c r="H28" s="7" t="s">
        <v>20</v>
      </c>
      <c r="I28" s="5">
        <v>4.3</v>
      </c>
      <c r="J28" s="1">
        <v>230.26</v>
      </c>
      <c r="K28" s="1">
        <v>117.27</v>
      </c>
      <c r="L28" s="1">
        <v>49.77</v>
      </c>
      <c r="M28" s="6">
        <v>1264874</v>
      </c>
      <c r="N28" s="6">
        <v>4443</v>
      </c>
      <c r="O28" s="6">
        <v>157036</v>
      </c>
    </row>
    <row r="29" spans="1:15" x14ac:dyDescent="0.25">
      <c r="A29" s="7" t="s">
        <v>86</v>
      </c>
      <c r="B29" s="7" t="s">
        <v>89</v>
      </c>
      <c r="C29" s="7" t="s">
        <v>90</v>
      </c>
      <c r="D29" s="7" t="s">
        <v>23</v>
      </c>
      <c r="E29" s="7">
        <v>60</v>
      </c>
      <c r="F29" s="7">
        <v>5156</v>
      </c>
      <c r="G29" s="7">
        <v>5105</v>
      </c>
      <c r="H29" s="7" t="s">
        <v>20</v>
      </c>
      <c r="I29" s="5">
        <v>4.2</v>
      </c>
      <c r="J29" s="1">
        <v>231.23</v>
      </c>
      <c r="K29" s="1">
        <v>110.08</v>
      </c>
      <c r="L29" s="1">
        <v>40.25</v>
      </c>
      <c r="M29" s="6">
        <v>1230999</v>
      </c>
      <c r="N29" s="6">
        <v>8951</v>
      </c>
      <c r="O29" s="6">
        <v>161632</v>
      </c>
    </row>
    <row r="30" spans="1:15" x14ac:dyDescent="0.25">
      <c r="A30" s="7" t="s">
        <v>86</v>
      </c>
      <c r="B30" s="7" t="s">
        <v>91</v>
      </c>
      <c r="C30" s="7" t="s">
        <v>92</v>
      </c>
      <c r="D30" s="7" t="s">
        <v>93</v>
      </c>
      <c r="E30" s="7">
        <v>60</v>
      </c>
      <c r="F30" s="7">
        <v>5162</v>
      </c>
      <c r="G30" s="7">
        <v>5105</v>
      </c>
      <c r="H30" s="7" t="s">
        <v>20</v>
      </c>
      <c r="I30" s="5">
        <v>4.5</v>
      </c>
      <c r="J30" s="1">
        <v>244.74</v>
      </c>
      <c r="K30" s="1">
        <v>113.13</v>
      </c>
      <c r="L30" s="1">
        <v>34.020000000000003</v>
      </c>
      <c r="M30" s="6">
        <v>1368169</v>
      </c>
      <c r="N30" s="6">
        <v>3686</v>
      </c>
      <c r="O30" s="6">
        <v>165701</v>
      </c>
    </row>
    <row r="31" spans="1:15" x14ac:dyDescent="0.25">
      <c r="A31" s="7" t="s">
        <v>94</v>
      </c>
      <c r="B31" s="7" t="s">
        <v>95</v>
      </c>
      <c r="C31" s="7" t="s">
        <v>39</v>
      </c>
      <c r="D31" s="7" t="s">
        <v>39</v>
      </c>
      <c r="E31" s="7">
        <v>60</v>
      </c>
      <c r="F31" s="7">
        <v>5163</v>
      </c>
      <c r="G31" s="7">
        <v>5156</v>
      </c>
      <c r="H31" s="7" t="s">
        <v>20</v>
      </c>
      <c r="I31" s="5">
        <v>4.5</v>
      </c>
      <c r="J31" s="1">
        <v>227.86</v>
      </c>
      <c r="K31" s="1">
        <v>111.82</v>
      </c>
      <c r="L31" s="1">
        <v>41.2</v>
      </c>
      <c r="M31" s="6">
        <v>1264054</v>
      </c>
      <c r="N31" s="6">
        <v>4187</v>
      </c>
      <c r="O31" s="6">
        <v>157838</v>
      </c>
    </row>
    <row r="32" spans="1:15" x14ac:dyDescent="0.25">
      <c r="A32" s="7" t="s">
        <v>94</v>
      </c>
      <c r="B32" s="7" t="s">
        <v>96</v>
      </c>
      <c r="C32" s="7" t="s">
        <v>97</v>
      </c>
      <c r="D32" s="7" t="s">
        <v>98</v>
      </c>
      <c r="E32" s="7">
        <v>60</v>
      </c>
      <c r="F32" s="7">
        <v>5169</v>
      </c>
      <c r="G32" s="7">
        <v>5156</v>
      </c>
      <c r="H32" s="7" t="s">
        <v>20</v>
      </c>
      <c r="I32" s="5">
        <v>4</v>
      </c>
      <c r="J32" s="1">
        <v>217.93</v>
      </c>
      <c r="K32" s="1">
        <v>105</v>
      </c>
      <c r="L32" s="1">
        <v>37.11</v>
      </c>
      <c r="M32" s="6">
        <v>1202811</v>
      </c>
      <c r="N32" s="6">
        <v>3772</v>
      </c>
      <c r="O32" s="6">
        <v>149672</v>
      </c>
    </row>
    <row r="33" spans="1:15" x14ac:dyDescent="0.25">
      <c r="A33" s="7" t="s">
        <v>99</v>
      </c>
      <c r="B33" s="7" t="s">
        <v>100</v>
      </c>
      <c r="C33" s="7" t="s">
        <v>101</v>
      </c>
      <c r="D33" s="7" t="s">
        <v>102</v>
      </c>
      <c r="E33" s="7">
        <v>59</v>
      </c>
      <c r="F33" s="7">
        <v>5178</v>
      </c>
      <c r="G33" s="7">
        <v>5163</v>
      </c>
      <c r="H33" s="7" t="s">
        <v>20</v>
      </c>
      <c r="I33" s="5">
        <v>3.8</v>
      </c>
      <c r="J33" s="1">
        <v>209.02</v>
      </c>
      <c r="K33" s="1">
        <v>106.22</v>
      </c>
      <c r="L33" s="1">
        <v>40.1</v>
      </c>
      <c r="M33" s="6">
        <v>1302791</v>
      </c>
      <c r="N33" s="6">
        <v>6277</v>
      </c>
      <c r="O33" s="6">
        <v>144583</v>
      </c>
    </row>
    <row r="34" spans="1:15" x14ac:dyDescent="0.25">
      <c r="A34" s="7" t="s">
        <v>99</v>
      </c>
      <c r="B34" s="7" t="s">
        <v>103</v>
      </c>
      <c r="C34" s="7" t="s">
        <v>104</v>
      </c>
      <c r="D34" s="7" t="s">
        <v>152</v>
      </c>
      <c r="E34" s="7">
        <v>59</v>
      </c>
      <c r="F34" s="7">
        <v>5181</v>
      </c>
      <c r="G34" s="7">
        <v>5163</v>
      </c>
      <c r="H34" s="7" t="s">
        <v>20</v>
      </c>
      <c r="I34" s="5">
        <v>4.2</v>
      </c>
      <c r="J34" s="1">
        <v>227.82</v>
      </c>
      <c r="K34" s="1">
        <v>110.5</v>
      </c>
      <c r="L34" s="1">
        <v>44.95</v>
      </c>
      <c r="M34" s="6">
        <v>1293721</v>
      </c>
      <c r="N34" s="6">
        <v>4724</v>
      </c>
      <c r="O34" s="6">
        <v>167279</v>
      </c>
    </row>
    <row r="35" spans="1:15" x14ac:dyDescent="0.25">
      <c r="A35" s="7" t="s">
        <v>99</v>
      </c>
      <c r="B35" s="7" t="s">
        <v>103</v>
      </c>
      <c r="C35" s="7" t="s">
        <v>106</v>
      </c>
      <c r="D35" s="7" t="s">
        <v>107</v>
      </c>
      <c r="E35" s="7">
        <v>59</v>
      </c>
      <c r="F35" s="7">
        <v>5195</v>
      </c>
      <c r="G35" s="7">
        <v>5163</v>
      </c>
      <c r="H35" s="7" t="s">
        <v>20</v>
      </c>
      <c r="I35" s="5">
        <v>3.8</v>
      </c>
      <c r="J35" s="1">
        <v>217.37</v>
      </c>
      <c r="K35" s="1">
        <v>95.82</v>
      </c>
      <c r="L35" s="1">
        <v>27.64</v>
      </c>
      <c r="M35" s="6">
        <v>1230237</v>
      </c>
      <c r="N35" s="6">
        <v>2960</v>
      </c>
      <c r="O35" s="6">
        <v>156632</v>
      </c>
    </row>
    <row r="36" spans="1:15" x14ac:dyDescent="0.25">
      <c r="A36" s="7" t="s">
        <v>99</v>
      </c>
      <c r="B36" s="7" t="s">
        <v>108</v>
      </c>
      <c r="C36" s="7" t="s">
        <v>109</v>
      </c>
      <c r="D36" s="7" t="s">
        <v>37</v>
      </c>
      <c r="E36" s="7">
        <v>60</v>
      </c>
      <c r="F36" s="7">
        <v>5196</v>
      </c>
      <c r="G36" s="7">
        <v>5163</v>
      </c>
      <c r="H36" s="7" t="s">
        <v>20</v>
      </c>
      <c r="I36" s="5">
        <v>4</v>
      </c>
      <c r="J36" s="1">
        <v>217.76</v>
      </c>
      <c r="K36" s="1">
        <v>107.73</v>
      </c>
      <c r="L36" s="1">
        <v>43.29</v>
      </c>
      <c r="M36" s="6">
        <v>1241084</v>
      </c>
      <c r="N36" s="6">
        <v>7330</v>
      </c>
      <c r="O36" s="6">
        <v>152695</v>
      </c>
    </row>
    <row r="37" spans="1:15" x14ac:dyDescent="0.25">
      <c r="A37" s="7" t="s">
        <v>110</v>
      </c>
      <c r="B37" s="7" t="s">
        <v>111</v>
      </c>
      <c r="C37" s="7" t="s">
        <v>112</v>
      </c>
      <c r="D37" s="7" t="s">
        <v>35</v>
      </c>
      <c r="E37" s="7">
        <v>59</v>
      </c>
      <c r="F37" s="7">
        <v>5198</v>
      </c>
      <c r="G37" s="7">
        <v>5196</v>
      </c>
      <c r="H37" s="7" t="s">
        <v>20</v>
      </c>
      <c r="I37" s="5">
        <v>3.9</v>
      </c>
      <c r="J37" s="1">
        <v>210.73</v>
      </c>
      <c r="K37" s="1">
        <v>107.73</v>
      </c>
      <c r="L37" s="1">
        <v>40.97</v>
      </c>
      <c r="M37" s="6">
        <v>1270595</v>
      </c>
      <c r="N37" s="6">
        <v>3880</v>
      </c>
      <c r="O37" s="6">
        <v>162312</v>
      </c>
    </row>
    <row r="38" spans="1:15" x14ac:dyDescent="0.25">
      <c r="A38" s="7" t="s">
        <v>110</v>
      </c>
      <c r="B38" s="7" t="s">
        <v>113</v>
      </c>
      <c r="C38" s="7" t="s">
        <v>114</v>
      </c>
      <c r="D38" s="7" t="s">
        <v>115</v>
      </c>
      <c r="E38" s="7">
        <v>59</v>
      </c>
      <c r="F38" s="7">
        <v>5200</v>
      </c>
      <c r="G38" s="7">
        <v>5196</v>
      </c>
      <c r="H38" s="7" t="s">
        <v>20</v>
      </c>
      <c r="I38" s="5">
        <v>4.0999999999999996</v>
      </c>
      <c r="J38" s="1">
        <v>225.31</v>
      </c>
      <c r="K38" s="1">
        <v>109.28</v>
      </c>
      <c r="L38" s="1">
        <v>41.02</v>
      </c>
      <c r="M38" s="6">
        <v>1303749</v>
      </c>
      <c r="N38" s="6">
        <v>4029</v>
      </c>
      <c r="O38" s="6">
        <v>155095</v>
      </c>
    </row>
    <row r="39" spans="1:15" x14ac:dyDescent="0.25">
      <c r="A39" s="7" t="s">
        <v>110</v>
      </c>
      <c r="B39" s="7" t="s">
        <v>113</v>
      </c>
      <c r="C39" s="7" t="s">
        <v>116</v>
      </c>
      <c r="D39" s="7" t="s">
        <v>117</v>
      </c>
      <c r="E39" s="7">
        <v>60</v>
      </c>
      <c r="F39" s="7">
        <v>5202</v>
      </c>
      <c r="G39" s="7">
        <v>5196</v>
      </c>
      <c r="H39" s="7" t="s">
        <v>20</v>
      </c>
      <c r="I39" s="5">
        <v>3.9</v>
      </c>
      <c r="J39" s="1">
        <v>221.03</v>
      </c>
      <c r="K39" s="1">
        <v>103.14</v>
      </c>
      <c r="L39" s="1">
        <v>31.4</v>
      </c>
      <c r="M39" s="6">
        <v>1286377</v>
      </c>
      <c r="N39" s="6">
        <v>3163</v>
      </c>
      <c r="O39" s="6">
        <v>151625</v>
      </c>
    </row>
    <row r="40" spans="1:15" x14ac:dyDescent="0.25">
      <c r="A40" s="7" t="s">
        <v>118</v>
      </c>
      <c r="B40" s="7" t="s">
        <v>119</v>
      </c>
      <c r="C40" s="7" t="s">
        <v>120</v>
      </c>
      <c r="D40" s="7" t="s">
        <v>69</v>
      </c>
      <c r="E40" s="7">
        <v>60</v>
      </c>
      <c r="F40" s="7">
        <v>5206</v>
      </c>
      <c r="G40" s="7">
        <v>5200</v>
      </c>
      <c r="H40" s="7" t="s">
        <v>20</v>
      </c>
      <c r="I40" s="5">
        <v>4</v>
      </c>
      <c r="J40" s="1">
        <v>221.87</v>
      </c>
      <c r="K40" s="1">
        <v>108.09</v>
      </c>
      <c r="L40" s="1">
        <v>39.200000000000003</v>
      </c>
      <c r="M40" s="6">
        <v>1276214</v>
      </c>
      <c r="N40" s="6">
        <v>3971</v>
      </c>
      <c r="O40" s="6">
        <v>160616</v>
      </c>
    </row>
    <row r="41" spans="1:15" x14ac:dyDescent="0.25">
      <c r="A41" s="7" t="s">
        <v>121</v>
      </c>
      <c r="B41" s="7" t="s">
        <v>122</v>
      </c>
      <c r="C41" s="7" t="s">
        <v>123</v>
      </c>
      <c r="D41" s="7" t="s">
        <v>124</v>
      </c>
      <c r="E41" s="7">
        <v>59</v>
      </c>
      <c r="F41" s="7">
        <v>5210</v>
      </c>
      <c r="G41" s="7">
        <v>5206</v>
      </c>
      <c r="H41" s="7" t="s">
        <v>20</v>
      </c>
      <c r="I41" s="5">
        <v>4</v>
      </c>
      <c r="J41" s="1">
        <v>213.82</v>
      </c>
      <c r="K41" s="1">
        <v>107.39</v>
      </c>
      <c r="L41" s="1">
        <v>44.08</v>
      </c>
      <c r="M41" s="6">
        <v>1213688</v>
      </c>
      <c r="N41" s="6">
        <v>4451</v>
      </c>
      <c r="O41" s="6">
        <v>150941</v>
      </c>
    </row>
    <row r="42" spans="1:15" x14ac:dyDescent="0.25">
      <c r="A42" s="7" t="s">
        <v>125</v>
      </c>
      <c r="B42" s="7" t="s">
        <v>122</v>
      </c>
      <c r="C42" s="7" t="s">
        <v>126</v>
      </c>
      <c r="D42" s="7" t="s">
        <v>127</v>
      </c>
      <c r="E42" s="7">
        <v>60</v>
      </c>
      <c r="F42" s="7">
        <v>5212</v>
      </c>
      <c r="G42" s="7">
        <v>5206</v>
      </c>
      <c r="H42" s="7" t="s">
        <v>20</v>
      </c>
      <c r="I42" s="5">
        <v>4.2</v>
      </c>
      <c r="J42" s="1">
        <v>223.2</v>
      </c>
      <c r="K42" s="1">
        <v>111.27</v>
      </c>
      <c r="L42" s="1">
        <v>38.67</v>
      </c>
      <c r="M42" s="6">
        <v>1305433</v>
      </c>
      <c r="N42" s="6">
        <v>3920</v>
      </c>
      <c r="O42" s="6">
        <v>175219</v>
      </c>
    </row>
    <row r="43" spans="1:15" x14ac:dyDescent="0.25">
      <c r="A43" s="7" t="s">
        <v>128</v>
      </c>
      <c r="B43" s="7" t="s">
        <v>129</v>
      </c>
      <c r="C43" s="7" t="s">
        <v>130</v>
      </c>
      <c r="D43" s="7" t="s">
        <v>131</v>
      </c>
      <c r="E43" s="7">
        <v>60</v>
      </c>
      <c r="F43" s="7">
        <v>5217</v>
      </c>
      <c r="G43" s="7">
        <v>5206</v>
      </c>
      <c r="H43" s="7" t="s">
        <v>20</v>
      </c>
      <c r="I43" s="5">
        <v>4.2</v>
      </c>
      <c r="J43" s="1">
        <v>212.91</v>
      </c>
      <c r="K43" s="1">
        <v>118.88</v>
      </c>
      <c r="L43" s="1">
        <v>54.94</v>
      </c>
      <c r="M43" s="6">
        <v>1325163</v>
      </c>
      <c r="N43" s="6">
        <v>6482</v>
      </c>
      <c r="O43" s="6">
        <v>159869</v>
      </c>
    </row>
    <row r="44" spans="1:15" x14ac:dyDescent="0.25">
      <c r="A44" s="7" t="s">
        <v>132</v>
      </c>
      <c r="B44" s="7" t="s">
        <v>133</v>
      </c>
      <c r="C44" s="7" t="s">
        <v>134</v>
      </c>
      <c r="D44" s="7" t="s">
        <v>105</v>
      </c>
      <c r="E44" s="7">
        <v>59</v>
      </c>
      <c r="F44" s="7">
        <v>5225</v>
      </c>
      <c r="G44" s="7">
        <v>5206</v>
      </c>
      <c r="H44" s="7" t="s">
        <v>20</v>
      </c>
      <c r="I44" s="5">
        <v>4.2</v>
      </c>
      <c r="J44" s="1">
        <v>220.43</v>
      </c>
      <c r="K44" s="1">
        <v>114.05</v>
      </c>
      <c r="L44" s="1">
        <v>51.2</v>
      </c>
      <c r="M44" s="6">
        <v>1325817</v>
      </c>
      <c r="N44" s="6">
        <v>5151</v>
      </c>
      <c r="O44" s="6">
        <v>175012</v>
      </c>
    </row>
    <row r="45" spans="1:15" x14ac:dyDescent="0.25">
      <c r="A45" s="7" t="s">
        <v>135</v>
      </c>
      <c r="B45" s="7" t="s">
        <v>133</v>
      </c>
      <c r="C45" s="7" t="s">
        <v>136</v>
      </c>
      <c r="D45" s="7" t="s">
        <v>76</v>
      </c>
      <c r="E45" s="7">
        <v>60</v>
      </c>
      <c r="F45" s="7">
        <v>5227</v>
      </c>
      <c r="G45" s="7">
        <v>5206</v>
      </c>
      <c r="H45" s="7" t="s">
        <v>20</v>
      </c>
      <c r="I45" s="5">
        <v>3.7</v>
      </c>
      <c r="J45" s="1">
        <v>216.1</v>
      </c>
      <c r="K45" s="1">
        <v>95.3</v>
      </c>
      <c r="L45" s="1">
        <v>25.42</v>
      </c>
      <c r="M45" s="6">
        <v>1234576</v>
      </c>
      <c r="N45" s="6">
        <v>2612</v>
      </c>
      <c r="O45" s="6">
        <v>157579</v>
      </c>
    </row>
    <row r="46" spans="1:15" x14ac:dyDescent="0.25">
      <c r="A46" s="7" t="s">
        <v>135</v>
      </c>
      <c r="B46" s="7" t="s">
        <v>137</v>
      </c>
      <c r="C46" s="7" t="s">
        <v>138</v>
      </c>
      <c r="D46" s="7" t="s">
        <v>115</v>
      </c>
      <c r="E46" s="7">
        <v>60</v>
      </c>
      <c r="F46" s="7">
        <v>5229</v>
      </c>
      <c r="G46" s="7">
        <v>5129</v>
      </c>
      <c r="H46" s="7" t="s">
        <v>49</v>
      </c>
      <c r="I46" s="5">
        <v>3.3</v>
      </c>
      <c r="J46" s="1">
        <v>181.4</v>
      </c>
      <c r="K46" s="1">
        <v>86.69</v>
      </c>
      <c r="L46" s="1">
        <v>3.65</v>
      </c>
      <c r="M46" s="6">
        <v>2798288</v>
      </c>
      <c r="N46" s="6">
        <v>7228</v>
      </c>
      <c r="O46" s="6">
        <v>160676</v>
      </c>
    </row>
    <row r="47" spans="1:15" x14ac:dyDescent="0.25">
      <c r="A47" s="7" t="s">
        <v>139</v>
      </c>
      <c r="B47" s="7" t="s">
        <v>137</v>
      </c>
      <c r="C47" s="7" t="s">
        <v>140</v>
      </c>
      <c r="D47" s="7" t="s">
        <v>140</v>
      </c>
      <c r="E47" s="7">
        <v>60</v>
      </c>
      <c r="F47" s="7">
        <v>5231</v>
      </c>
      <c r="G47" s="7">
        <v>5206</v>
      </c>
      <c r="H47" s="7" t="s">
        <v>20</v>
      </c>
      <c r="I47" s="5">
        <v>4.7</v>
      </c>
      <c r="J47" s="1">
        <v>219.37</v>
      </c>
      <c r="K47" s="1">
        <v>122.23</v>
      </c>
      <c r="L47" s="1">
        <v>56.11</v>
      </c>
      <c r="M47" s="6">
        <v>1334324</v>
      </c>
      <c r="N47" s="6">
        <v>4718</v>
      </c>
      <c r="O47" s="6">
        <v>155251</v>
      </c>
    </row>
    <row r="48" spans="1:15" x14ac:dyDescent="0.25">
      <c r="A48" s="7" t="s">
        <v>139</v>
      </c>
      <c r="B48" s="7" t="s">
        <v>141</v>
      </c>
      <c r="C48" s="7" t="s">
        <v>114</v>
      </c>
      <c r="D48" s="7" t="s">
        <v>142</v>
      </c>
      <c r="E48" s="7">
        <v>60</v>
      </c>
      <c r="F48" s="7">
        <v>5232</v>
      </c>
      <c r="G48" s="7">
        <v>5129</v>
      </c>
      <c r="H48" s="7" t="s">
        <v>49</v>
      </c>
      <c r="I48" s="5">
        <v>3.1</v>
      </c>
      <c r="J48" s="1">
        <v>172.71</v>
      </c>
      <c r="K48" s="1">
        <v>81.78</v>
      </c>
      <c r="L48" s="1">
        <v>3.36</v>
      </c>
      <c r="M48" s="6">
        <v>2525140</v>
      </c>
      <c r="N48" s="6">
        <v>6482</v>
      </c>
      <c r="O48" s="6">
        <v>149596</v>
      </c>
    </row>
    <row r="49" spans="1:15" x14ac:dyDescent="0.25">
      <c r="A49" s="7" t="s">
        <v>143</v>
      </c>
      <c r="B49" s="7" t="s">
        <v>141</v>
      </c>
      <c r="C49" s="7" t="s">
        <v>144</v>
      </c>
      <c r="D49" s="7" t="s">
        <v>67</v>
      </c>
      <c r="E49" s="7">
        <v>60</v>
      </c>
      <c r="F49" s="7">
        <v>5233</v>
      </c>
      <c r="G49" s="7">
        <v>5206</v>
      </c>
      <c r="H49" s="7" t="s">
        <v>20</v>
      </c>
      <c r="I49" s="5">
        <v>4.9000000000000004</v>
      </c>
      <c r="J49" s="1">
        <v>217.89</v>
      </c>
      <c r="K49" s="1">
        <v>125.84</v>
      </c>
      <c r="L49" s="1">
        <v>60.64</v>
      </c>
      <c r="M49" s="6">
        <v>1262066</v>
      </c>
      <c r="N49" s="6">
        <v>4963</v>
      </c>
      <c r="O49" s="6">
        <v>166041</v>
      </c>
    </row>
    <row r="50" spans="1:15" x14ac:dyDescent="0.25">
      <c r="A50" s="7" t="s">
        <v>145</v>
      </c>
      <c r="B50" s="7" t="s">
        <v>146</v>
      </c>
      <c r="C50" s="7" t="s">
        <v>147</v>
      </c>
      <c r="D50" s="7" t="s">
        <v>148</v>
      </c>
      <c r="E50" s="7">
        <v>60</v>
      </c>
      <c r="F50" s="7">
        <v>5247</v>
      </c>
      <c r="G50" s="7">
        <v>5233</v>
      </c>
      <c r="H50" s="7" t="s">
        <v>20</v>
      </c>
      <c r="I50" s="5">
        <v>4.9000000000000004</v>
      </c>
      <c r="J50" s="1">
        <v>269.23</v>
      </c>
      <c r="K50" s="1">
        <v>129.87</v>
      </c>
      <c r="L50" s="1">
        <v>52.6</v>
      </c>
      <c r="M50" s="6">
        <v>1413274</v>
      </c>
      <c r="N50" s="6">
        <v>7926</v>
      </c>
      <c r="O50" s="6">
        <v>154505</v>
      </c>
    </row>
    <row r="51" spans="1:15" x14ac:dyDescent="0.25">
      <c r="A51" s="7" t="s">
        <v>145</v>
      </c>
      <c r="B51" s="7" t="s">
        <v>146</v>
      </c>
      <c r="C51" s="7" t="s">
        <v>149</v>
      </c>
      <c r="D51" s="7" t="s">
        <v>48</v>
      </c>
      <c r="E51" s="7">
        <v>60</v>
      </c>
      <c r="F51" s="7">
        <v>5248</v>
      </c>
      <c r="G51" s="7">
        <v>5232</v>
      </c>
      <c r="H51" s="7" t="s">
        <v>49</v>
      </c>
      <c r="I51" s="5">
        <v>3.8</v>
      </c>
      <c r="J51" s="1">
        <v>223.91</v>
      </c>
      <c r="K51" s="1">
        <v>91.17</v>
      </c>
      <c r="L51" s="1">
        <v>2.87</v>
      </c>
      <c r="M51" s="6">
        <v>2457938</v>
      </c>
      <c r="N51" s="6">
        <v>4495</v>
      </c>
      <c r="O51" s="6">
        <v>150870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R46" sqref="R46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3.28515625" style="7" customWidth="1"/>
    <col min="14" max="14" width="16" style="7" customWidth="1"/>
    <col min="15" max="15" width="25" style="7" customWidth="1"/>
    <col min="16" max="16" width="19" style="7" customWidth="1"/>
    <col min="17" max="17" width="9.140625" style="7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1">
        <v>5.17</v>
      </c>
      <c r="J2" s="1">
        <v>274.5</v>
      </c>
      <c r="K2" s="1">
        <v>226.35</v>
      </c>
      <c r="L2" s="1">
        <v>14.03</v>
      </c>
      <c r="M2" s="6">
        <v>4123752</v>
      </c>
      <c r="N2" s="6">
        <v>999021</v>
      </c>
      <c r="O2" s="6">
        <v>53133</v>
      </c>
      <c r="P2" s="1">
        <v>4.67</v>
      </c>
    </row>
    <row r="3" spans="1:16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1">
        <v>5.0599999999999996</v>
      </c>
      <c r="J3" s="1">
        <v>271.42</v>
      </c>
      <c r="K3" s="1">
        <v>213.55</v>
      </c>
      <c r="L3" s="1">
        <v>13.91</v>
      </c>
      <c r="M3" s="6">
        <v>3938148</v>
      </c>
      <c r="N3" s="6">
        <v>1001673</v>
      </c>
      <c r="O3" s="6">
        <v>61445</v>
      </c>
      <c r="P3" s="1">
        <v>5.2</v>
      </c>
    </row>
    <row r="4" spans="1:16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1">
        <v>5.27</v>
      </c>
      <c r="J4" s="1">
        <v>283.5</v>
      </c>
      <c r="K4" s="1">
        <v>224.63</v>
      </c>
      <c r="L4" s="1">
        <v>14.33</v>
      </c>
      <c r="M4" s="6">
        <v>4170079</v>
      </c>
      <c r="N4" s="6">
        <v>1004013</v>
      </c>
      <c r="O4" s="6">
        <v>55890</v>
      </c>
      <c r="P4" s="1">
        <v>5.0199999999999996</v>
      </c>
    </row>
    <row r="5" spans="1:16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1">
        <v>5.57</v>
      </c>
      <c r="J5" s="1">
        <v>287.24</v>
      </c>
      <c r="K5" s="1">
        <v>237.97</v>
      </c>
      <c r="L5" s="1">
        <v>20.7</v>
      </c>
      <c r="M5" s="6">
        <v>4669762</v>
      </c>
      <c r="N5" s="6">
        <v>1499087</v>
      </c>
      <c r="O5" s="6">
        <v>63028</v>
      </c>
      <c r="P5" s="1">
        <v>4.7</v>
      </c>
    </row>
    <row r="6" spans="1:16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1">
        <v>5.0199999999999996</v>
      </c>
      <c r="J6" s="1">
        <v>267.56</v>
      </c>
      <c r="K6" s="1">
        <v>214.34</v>
      </c>
      <c r="L6" s="1">
        <v>15</v>
      </c>
      <c r="M6" s="6">
        <v>3890884</v>
      </c>
      <c r="N6" s="6">
        <v>1009668</v>
      </c>
      <c r="O6" s="6">
        <v>58280</v>
      </c>
      <c r="P6" s="1">
        <v>5.0199999999999996</v>
      </c>
    </row>
    <row r="7" spans="1:16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1">
        <v>5.1099999999999994</v>
      </c>
      <c r="J7" s="1">
        <v>276.33999999999997</v>
      </c>
      <c r="K7" s="1">
        <v>237.49</v>
      </c>
      <c r="L7" s="1">
        <v>17.739999999999998</v>
      </c>
      <c r="M7" s="6">
        <v>4442102</v>
      </c>
      <c r="N7" s="6">
        <v>1058895</v>
      </c>
      <c r="O7" s="6">
        <v>34453</v>
      </c>
      <c r="P7" s="1">
        <v>10.49</v>
      </c>
    </row>
    <row r="8" spans="1:16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59</v>
      </c>
      <c r="F8" s="7">
        <v>5079</v>
      </c>
      <c r="G8" s="7">
        <v>5058</v>
      </c>
      <c r="H8" s="7" t="s">
        <v>20</v>
      </c>
      <c r="I8" s="1">
        <v>5.12</v>
      </c>
      <c r="J8" s="1">
        <v>269</v>
      </c>
      <c r="K8" s="1">
        <v>217.57</v>
      </c>
      <c r="L8" s="1">
        <v>13.21</v>
      </c>
      <c r="M8" s="6">
        <v>3928427</v>
      </c>
      <c r="N8" s="6">
        <v>1022876</v>
      </c>
      <c r="O8" s="6">
        <v>51741</v>
      </c>
      <c r="P8" s="1">
        <v>6.96</v>
      </c>
    </row>
    <row r="9" spans="1:16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60</v>
      </c>
      <c r="F9" s="7">
        <v>5085</v>
      </c>
      <c r="G9" s="7">
        <v>5058</v>
      </c>
      <c r="H9" s="7" t="s">
        <v>20</v>
      </c>
      <c r="I9" s="1">
        <v>5.27</v>
      </c>
      <c r="J9" s="1">
        <v>278.58</v>
      </c>
      <c r="K9" s="1">
        <v>224.18</v>
      </c>
      <c r="L9" s="1">
        <v>13.28</v>
      </c>
      <c r="M9" s="6">
        <v>4025689</v>
      </c>
      <c r="N9" s="6">
        <v>1028071</v>
      </c>
      <c r="O9" s="6">
        <v>55274</v>
      </c>
      <c r="P9" s="1">
        <v>5.94</v>
      </c>
    </row>
    <row r="10" spans="1:16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1">
        <v>62.66</v>
      </c>
      <c r="J10" s="1">
        <v>3595.96</v>
      </c>
      <c r="K10" s="1">
        <v>3668.75</v>
      </c>
      <c r="L10" s="1">
        <v>15.1</v>
      </c>
      <c r="M10" s="6">
        <v>118447271</v>
      </c>
      <c r="N10" s="6">
        <v>3107008</v>
      </c>
      <c r="O10" s="6">
        <v>56044</v>
      </c>
      <c r="P10" s="1">
        <v>5.87</v>
      </c>
    </row>
    <row r="11" spans="1:16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59</v>
      </c>
      <c r="F11" s="7">
        <v>5092</v>
      </c>
      <c r="G11" s="7">
        <v>5058</v>
      </c>
      <c r="H11" s="7" t="s">
        <v>20</v>
      </c>
      <c r="I11" s="1">
        <v>5.31</v>
      </c>
      <c r="J11" s="1">
        <v>270.63</v>
      </c>
      <c r="K11" s="1">
        <v>228.46</v>
      </c>
      <c r="L11" s="1">
        <v>17.12</v>
      </c>
      <c r="M11" s="6">
        <v>4103861</v>
      </c>
      <c r="N11" s="6">
        <v>1055252</v>
      </c>
      <c r="O11" s="6">
        <v>56026</v>
      </c>
      <c r="P11" s="1">
        <v>10.75</v>
      </c>
    </row>
    <row r="12" spans="1:16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>
        <v>5058</v>
      </c>
      <c r="H12" s="7" t="s">
        <v>20</v>
      </c>
      <c r="I12" s="1">
        <v>40.11</v>
      </c>
      <c r="J12" s="1">
        <v>2290.87</v>
      </c>
      <c r="K12" s="1">
        <v>2306.15</v>
      </c>
      <c r="L12" s="1">
        <v>14.33</v>
      </c>
      <c r="M12" s="6">
        <v>74663652</v>
      </c>
      <c r="N12" s="6">
        <v>2311687</v>
      </c>
      <c r="O12" s="6">
        <v>56589</v>
      </c>
      <c r="P12" s="1">
        <v>5.69</v>
      </c>
    </row>
    <row r="13" spans="1:16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>
        <v>5058</v>
      </c>
      <c r="H13" s="7" t="s">
        <v>20</v>
      </c>
      <c r="I13" s="1">
        <v>5.34</v>
      </c>
      <c r="J13" s="1">
        <v>280.44</v>
      </c>
      <c r="K13" s="1">
        <v>228.25</v>
      </c>
      <c r="L13" s="1">
        <v>15.02</v>
      </c>
      <c r="M13" s="6">
        <v>4195087</v>
      </c>
      <c r="N13" s="6">
        <v>1048806</v>
      </c>
      <c r="O13" s="6">
        <v>51806</v>
      </c>
      <c r="P13" s="1">
        <v>6.01</v>
      </c>
    </row>
    <row r="14" spans="1:16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59</v>
      </c>
      <c r="F14" s="7">
        <v>5096</v>
      </c>
      <c r="G14" s="7">
        <v>5050</v>
      </c>
      <c r="H14" s="7" t="s">
        <v>49</v>
      </c>
      <c r="I14" s="1">
        <v>41.53</v>
      </c>
      <c r="J14" s="1">
        <v>2339.3000000000002</v>
      </c>
      <c r="K14" s="1">
        <v>2747.88</v>
      </c>
      <c r="L14" s="1">
        <v>139.05000000000001</v>
      </c>
      <c r="M14" s="6">
        <v>57479322</v>
      </c>
      <c r="N14" s="6">
        <v>1442894</v>
      </c>
      <c r="O14" s="6">
        <v>39363</v>
      </c>
      <c r="P14" s="1">
        <v>22.08</v>
      </c>
    </row>
    <row r="15" spans="1:16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59</v>
      </c>
      <c r="F15" s="7">
        <v>5100</v>
      </c>
      <c r="G15" s="7">
        <v>5050</v>
      </c>
      <c r="H15" s="7" t="s">
        <v>49</v>
      </c>
      <c r="I15" s="1">
        <v>4.2699999999999996</v>
      </c>
      <c r="J15" s="1">
        <v>215.45</v>
      </c>
      <c r="K15" s="1">
        <v>1450.49</v>
      </c>
      <c r="L15" s="1">
        <v>227.47</v>
      </c>
      <c r="M15" s="6">
        <v>6869426</v>
      </c>
      <c r="N15" s="6">
        <v>2160127</v>
      </c>
      <c r="O15" s="6">
        <v>46859</v>
      </c>
      <c r="P15" s="1">
        <v>95.72</v>
      </c>
    </row>
    <row r="16" spans="1:16" x14ac:dyDescent="0.25">
      <c r="A16" s="7" t="s">
        <v>16</v>
      </c>
      <c r="B16" s="7" t="s">
        <v>53</v>
      </c>
      <c r="C16" s="7" t="s">
        <v>54</v>
      </c>
      <c r="D16" s="7" t="s">
        <v>55</v>
      </c>
      <c r="E16" s="7">
        <v>60</v>
      </c>
      <c r="F16" s="7">
        <v>5102</v>
      </c>
      <c r="G16" s="7">
        <v>5058</v>
      </c>
      <c r="H16" s="7" t="s">
        <v>20</v>
      </c>
      <c r="I16" s="1">
        <v>5.3599999999999994</v>
      </c>
      <c r="J16" s="1">
        <v>282.97000000000003</v>
      </c>
      <c r="K16" s="1">
        <v>236.85</v>
      </c>
      <c r="L16" s="1">
        <v>13.48</v>
      </c>
      <c r="M16" s="6">
        <v>4182250</v>
      </c>
      <c r="N16" s="6">
        <v>1047594</v>
      </c>
      <c r="O16" s="6">
        <v>48714</v>
      </c>
      <c r="P16" s="1">
        <v>6.06</v>
      </c>
    </row>
    <row r="17" spans="1:16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60</v>
      </c>
      <c r="F17" s="7">
        <v>5104</v>
      </c>
      <c r="G17" s="7">
        <v>5058</v>
      </c>
      <c r="H17" s="7" t="s">
        <v>20</v>
      </c>
      <c r="I17" s="1">
        <v>5.74</v>
      </c>
      <c r="J17" s="1">
        <v>295.36</v>
      </c>
      <c r="K17" s="1">
        <v>244.81</v>
      </c>
      <c r="L17" s="1">
        <v>18.86</v>
      </c>
      <c r="M17" s="6">
        <v>4325027</v>
      </c>
      <c r="N17" s="6">
        <v>1051054</v>
      </c>
      <c r="O17" s="6">
        <v>63771</v>
      </c>
      <c r="P17" s="1">
        <v>6.69</v>
      </c>
    </row>
    <row r="18" spans="1:16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60</v>
      </c>
      <c r="F18" s="7">
        <v>5105</v>
      </c>
      <c r="G18" s="7">
        <v>5094</v>
      </c>
      <c r="H18" s="7" t="s">
        <v>20</v>
      </c>
      <c r="I18" s="1">
        <v>5.95</v>
      </c>
      <c r="J18" s="1">
        <v>314.64</v>
      </c>
      <c r="K18" s="1">
        <v>253.8</v>
      </c>
      <c r="L18" s="1">
        <v>14.04</v>
      </c>
      <c r="M18" s="6">
        <v>5300275</v>
      </c>
      <c r="N18" s="6">
        <v>1051786</v>
      </c>
      <c r="O18" s="6">
        <v>66157</v>
      </c>
      <c r="P18" s="1">
        <v>6.12</v>
      </c>
    </row>
    <row r="19" spans="1:16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>
        <v>5050</v>
      </c>
      <c r="H19" s="7" t="s">
        <v>49</v>
      </c>
      <c r="I19" s="1">
        <v>4.91</v>
      </c>
      <c r="J19" s="1">
        <v>252.62</v>
      </c>
      <c r="K19" s="1">
        <v>473.71</v>
      </c>
      <c r="L19" s="1">
        <v>24.26</v>
      </c>
      <c r="M19" s="6">
        <v>4968227</v>
      </c>
      <c r="N19" s="6">
        <v>127597</v>
      </c>
      <c r="O19" s="6">
        <v>39645</v>
      </c>
      <c r="P19" s="1">
        <v>15.55</v>
      </c>
    </row>
    <row r="20" spans="1:16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60</v>
      </c>
      <c r="F20" s="7">
        <v>5113</v>
      </c>
      <c r="G20" s="7">
        <v>5105</v>
      </c>
      <c r="H20" s="7" t="s">
        <v>20</v>
      </c>
      <c r="I20" s="1">
        <v>59.39</v>
      </c>
      <c r="J20" s="1">
        <v>3399.82</v>
      </c>
      <c r="K20" s="1">
        <v>3466.98</v>
      </c>
      <c r="L20" s="1">
        <v>19.57</v>
      </c>
      <c r="M20" s="6">
        <v>116039681</v>
      </c>
      <c r="N20" s="6">
        <v>3075106</v>
      </c>
      <c r="O20" s="6">
        <v>61109</v>
      </c>
      <c r="P20" s="1">
        <v>7.15</v>
      </c>
    </row>
    <row r="21" spans="1:16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>
        <v>5110</v>
      </c>
      <c r="H21" s="7" t="s">
        <v>49</v>
      </c>
      <c r="I21" s="1">
        <v>5.0199999999999996</v>
      </c>
      <c r="J21" s="1">
        <v>260.17</v>
      </c>
      <c r="K21" s="1">
        <v>471.55</v>
      </c>
      <c r="L21" s="1">
        <v>28.88</v>
      </c>
      <c r="M21" s="6">
        <v>5114318</v>
      </c>
      <c r="N21" s="6">
        <v>133676</v>
      </c>
      <c r="O21" s="6">
        <v>32537</v>
      </c>
      <c r="P21" s="1">
        <v>21.17</v>
      </c>
    </row>
    <row r="22" spans="1:16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>
        <v>5105</v>
      </c>
      <c r="H22" s="7" t="s">
        <v>20</v>
      </c>
      <c r="I22" s="1">
        <v>5.43</v>
      </c>
      <c r="J22" s="1">
        <v>282.64</v>
      </c>
      <c r="K22" s="1">
        <v>238.65</v>
      </c>
      <c r="L22" s="1">
        <v>18.010000000000002</v>
      </c>
      <c r="M22" s="6">
        <v>4487608</v>
      </c>
      <c r="N22" s="6">
        <v>1104707</v>
      </c>
      <c r="O22" s="6">
        <v>63646</v>
      </c>
      <c r="P22" s="1">
        <v>11.01</v>
      </c>
    </row>
    <row r="23" spans="1:16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60</v>
      </c>
      <c r="F23" s="7">
        <v>5118</v>
      </c>
      <c r="G23" s="7">
        <v>5105</v>
      </c>
      <c r="H23" s="7" t="s">
        <v>20</v>
      </c>
      <c r="I23" s="1">
        <v>5.59</v>
      </c>
      <c r="J23" s="1">
        <v>290.27999999999997</v>
      </c>
      <c r="K23" s="1">
        <v>254.68</v>
      </c>
      <c r="L23" s="1">
        <v>21.77</v>
      </c>
      <c r="M23" s="6">
        <v>4738769</v>
      </c>
      <c r="N23" s="6">
        <v>1106650</v>
      </c>
      <c r="O23" s="6">
        <v>61635</v>
      </c>
      <c r="P23" s="1">
        <v>11.01</v>
      </c>
    </row>
    <row r="24" spans="1:16" x14ac:dyDescent="0.25">
      <c r="A24" s="7" t="s">
        <v>64</v>
      </c>
      <c r="B24" s="7" t="s">
        <v>73</v>
      </c>
      <c r="C24" s="7" t="s">
        <v>75</v>
      </c>
      <c r="D24" s="7" t="s">
        <v>76</v>
      </c>
      <c r="E24" s="7">
        <v>60</v>
      </c>
      <c r="F24" s="7">
        <v>5119</v>
      </c>
      <c r="G24" s="7">
        <v>5105</v>
      </c>
      <c r="H24" s="7" t="s">
        <v>20</v>
      </c>
      <c r="I24" s="1">
        <v>5.59</v>
      </c>
      <c r="J24" s="1">
        <v>288.2</v>
      </c>
      <c r="K24" s="1">
        <v>238.68</v>
      </c>
      <c r="L24" s="1">
        <v>17.170000000000002</v>
      </c>
      <c r="M24" s="6">
        <v>4324216</v>
      </c>
      <c r="N24" s="6">
        <v>1070105</v>
      </c>
      <c r="O24" s="6">
        <v>71442</v>
      </c>
      <c r="P24" s="1">
        <v>5.92</v>
      </c>
    </row>
    <row r="25" spans="1:16" x14ac:dyDescent="0.25">
      <c r="A25" s="7" t="s">
        <v>77</v>
      </c>
      <c r="B25" s="7" t="s">
        <v>78</v>
      </c>
      <c r="C25" s="7" t="s">
        <v>79</v>
      </c>
      <c r="D25" s="7" t="s">
        <v>80</v>
      </c>
      <c r="E25" s="7">
        <v>60</v>
      </c>
      <c r="F25" s="7">
        <v>5127</v>
      </c>
      <c r="G25" s="7">
        <v>5105</v>
      </c>
      <c r="H25" s="7" t="s">
        <v>20</v>
      </c>
      <c r="I25" s="1">
        <v>5.5</v>
      </c>
      <c r="J25" s="1">
        <v>291.08999999999997</v>
      </c>
      <c r="K25" s="1">
        <v>230.86</v>
      </c>
      <c r="L25" s="1">
        <v>16.47</v>
      </c>
      <c r="M25" s="6">
        <v>4335353</v>
      </c>
      <c r="N25" s="6">
        <v>1075199</v>
      </c>
      <c r="O25" s="6">
        <v>65013</v>
      </c>
      <c r="P25" s="1">
        <v>5.78</v>
      </c>
    </row>
    <row r="26" spans="1:16" x14ac:dyDescent="0.25">
      <c r="A26" s="7" t="s">
        <v>16</v>
      </c>
      <c r="B26" s="7" t="s">
        <v>78</v>
      </c>
      <c r="C26" s="7" t="s">
        <v>81</v>
      </c>
      <c r="D26" s="7" t="s">
        <v>82</v>
      </c>
      <c r="E26" s="7">
        <v>60</v>
      </c>
      <c r="F26" s="7">
        <v>5129</v>
      </c>
      <c r="G26" s="7">
        <v>5110</v>
      </c>
      <c r="H26" s="7" t="s">
        <v>49</v>
      </c>
      <c r="I26" s="1">
        <v>5.0299999999999994</v>
      </c>
      <c r="J26" s="1">
        <v>273.83999999999997</v>
      </c>
      <c r="K26" s="1">
        <v>474.8</v>
      </c>
      <c r="L26" s="1">
        <v>24.34</v>
      </c>
      <c r="M26" s="6">
        <v>5349025</v>
      </c>
      <c r="N26" s="6">
        <v>156794</v>
      </c>
      <c r="O26" s="6">
        <v>57687</v>
      </c>
      <c r="P26" s="1">
        <v>7.06</v>
      </c>
    </row>
    <row r="27" spans="1:16" x14ac:dyDescent="0.25">
      <c r="A27" s="7" t="s">
        <v>77</v>
      </c>
      <c r="B27" s="7" t="s">
        <v>83</v>
      </c>
      <c r="C27" s="7" t="s">
        <v>84</v>
      </c>
      <c r="D27" s="7" t="s">
        <v>85</v>
      </c>
      <c r="E27" s="7">
        <v>59</v>
      </c>
      <c r="F27" s="7">
        <v>5137</v>
      </c>
      <c r="G27" s="7">
        <v>5105</v>
      </c>
      <c r="H27" s="7" t="s">
        <v>20</v>
      </c>
      <c r="I27" s="1">
        <v>58.7</v>
      </c>
      <c r="J27" s="1">
        <v>3363.5</v>
      </c>
      <c r="K27" s="1">
        <v>3422.42</v>
      </c>
      <c r="L27" s="1">
        <v>18.190000000000001</v>
      </c>
      <c r="M27" s="6">
        <v>103938883</v>
      </c>
      <c r="N27" s="6">
        <v>2892941</v>
      </c>
      <c r="O27" s="6">
        <v>70720</v>
      </c>
      <c r="P27" s="1">
        <v>6.42</v>
      </c>
    </row>
    <row r="28" spans="1:16" x14ac:dyDescent="0.25">
      <c r="A28" s="7" t="s">
        <v>86</v>
      </c>
      <c r="B28" s="7" t="s">
        <v>87</v>
      </c>
      <c r="C28" s="7" t="s">
        <v>88</v>
      </c>
      <c r="D28" s="7" t="s">
        <v>23</v>
      </c>
      <c r="E28" s="7">
        <v>60</v>
      </c>
      <c r="F28" s="7">
        <v>5146</v>
      </c>
      <c r="G28" s="7">
        <v>5105</v>
      </c>
      <c r="H28" s="7" t="s">
        <v>20</v>
      </c>
      <c r="I28" s="1">
        <v>5.49</v>
      </c>
      <c r="J28" s="1">
        <v>288.58</v>
      </c>
      <c r="K28" s="1">
        <v>223.13</v>
      </c>
      <c r="L28" s="1">
        <v>14.62</v>
      </c>
      <c r="M28" s="6">
        <v>4123080</v>
      </c>
      <c r="N28" s="6">
        <v>1080989</v>
      </c>
      <c r="O28" s="6">
        <v>70761</v>
      </c>
      <c r="P28" s="1">
        <v>7.63</v>
      </c>
    </row>
    <row r="29" spans="1:16" x14ac:dyDescent="0.25">
      <c r="A29" s="7" t="s">
        <v>86</v>
      </c>
      <c r="B29" s="7" t="s">
        <v>89</v>
      </c>
      <c r="C29" s="7" t="s">
        <v>90</v>
      </c>
      <c r="D29" s="7" t="s">
        <v>23</v>
      </c>
      <c r="E29" s="7">
        <v>60</v>
      </c>
      <c r="F29" s="7">
        <v>5156</v>
      </c>
      <c r="G29" s="7">
        <v>5105</v>
      </c>
      <c r="H29" s="7" t="s">
        <v>20</v>
      </c>
      <c r="I29" s="1">
        <v>5.6999999999999993</v>
      </c>
      <c r="J29" s="1">
        <v>298.94</v>
      </c>
      <c r="K29" s="1">
        <v>233.86</v>
      </c>
      <c r="L29" s="1">
        <v>15.23</v>
      </c>
      <c r="M29" s="6">
        <v>4349506</v>
      </c>
      <c r="N29" s="6">
        <v>1085193</v>
      </c>
      <c r="O29" s="6">
        <v>67365</v>
      </c>
      <c r="P29" s="1">
        <v>6.57</v>
      </c>
    </row>
    <row r="30" spans="1:16" x14ac:dyDescent="0.25">
      <c r="A30" s="7" t="s">
        <v>86</v>
      </c>
      <c r="B30" s="7" t="s">
        <v>91</v>
      </c>
      <c r="C30" s="7" t="s">
        <v>92</v>
      </c>
      <c r="D30" s="7" t="s">
        <v>93</v>
      </c>
      <c r="E30" s="7">
        <v>60</v>
      </c>
      <c r="F30" s="7">
        <v>5162</v>
      </c>
      <c r="G30" s="7">
        <v>5105</v>
      </c>
      <c r="H30" s="7" t="s">
        <v>20</v>
      </c>
      <c r="I30" s="1">
        <v>6.18</v>
      </c>
      <c r="J30" s="1">
        <v>328.71</v>
      </c>
      <c r="K30" s="1">
        <v>276.05</v>
      </c>
      <c r="L30" s="1">
        <v>17.25</v>
      </c>
      <c r="M30" s="6">
        <v>4761848</v>
      </c>
      <c r="N30" s="6">
        <v>1117144</v>
      </c>
      <c r="O30" s="6">
        <v>70006</v>
      </c>
      <c r="P30" s="1">
        <v>13.17</v>
      </c>
    </row>
    <row r="31" spans="1:16" x14ac:dyDescent="0.25">
      <c r="A31" s="7" t="s">
        <v>94</v>
      </c>
      <c r="B31" s="7" t="s">
        <v>95</v>
      </c>
      <c r="C31" s="7" t="s">
        <v>39</v>
      </c>
      <c r="D31" s="7" t="s">
        <v>39</v>
      </c>
      <c r="E31" s="7">
        <v>60</v>
      </c>
      <c r="F31" s="7">
        <v>5163</v>
      </c>
      <c r="G31" s="7">
        <v>5156</v>
      </c>
      <c r="H31" s="7" t="s">
        <v>20</v>
      </c>
      <c r="I31" s="1">
        <v>5.62</v>
      </c>
      <c r="J31" s="1">
        <v>295.27999999999997</v>
      </c>
      <c r="K31" s="1">
        <v>239.66</v>
      </c>
      <c r="L31" s="1">
        <v>16.34</v>
      </c>
      <c r="M31" s="6">
        <v>4313290</v>
      </c>
      <c r="N31" s="6">
        <v>1096654</v>
      </c>
      <c r="O31" s="6">
        <v>56714</v>
      </c>
      <c r="P31" s="1">
        <v>6.18</v>
      </c>
    </row>
    <row r="32" spans="1:16" x14ac:dyDescent="0.25">
      <c r="A32" s="7" t="s">
        <v>94</v>
      </c>
      <c r="B32" s="7" t="s">
        <v>96</v>
      </c>
      <c r="C32" s="7" t="s">
        <v>97</v>
      </c>
      <c r="D32" s="7" t="s">
        <v>98</v>
      </c>
      <c r="E32" s="7">
        <v>60</v>
      </c>
      <c r="F32" s="7">
        <v>5169</v>
      </c>
      <c r="G32" s="7">
        <v>5156</v>
      </c>
      <c r="H32" s="7" t="s">
        <v>20</v>
      </c>
      <c r="I32" s="1">
        <v>9.9499999999999993</v>
      </c>
      <c r="J32" s="1">
        <v>537.37</v>
      </c>
      <c r="K32" s="1">
        <v>497.88</v>
      </c>
      <c r="L32" s="1">
        <v>24.56</v>
      </c>
      <c r="M32" s="6">
        <v>12735022</v>
      </c>
      <c r="N32" s="6">
        <v>1778720</v>
      </c>
      <c r="O32" s="6">
        <v>83429</v>
      </c>
      <c r="P32" s="1">
        <v>8.8699999999999992</v>
      </c>
    </row>
    <row r="33" spans="1:16" x14ac:dyDescent="0.25">
      <c r="A33" s="7" t="s">
        <v>99</v>
      </c>
      <c r="B33" s="7" t="s">
        <v>100</v>
      </c>
      <c r="C33" s="7" t="s">
        <v>101</v>
      </c>
      <c r="D33" s="7" t="s">
        <v>102</v>
      </c>
      <c r="E33" s="7">
        <v>60</v>
      </c>
      <c r="F33" s="7">
        <v>5178</v>
      </c>
      <c r="G33" s="7">
        <v>5163</v>
      </c>
      <c r="H33" s="7" t="s">
        <v>20</v>
      </c>
      <c r="I33" s="1">
        <v>21.59</v>
      </c>
      <c r="J33" s="1">
        <v>1210.8399999999999</v>
      </c>
      <c r="K33" s="1">
        <v>1204.68</v>
      </c>
      <c r="L33" s="1">
        <v>23.22</v>
      </c>
      <c r="M33" s="6">
        <v>36691666</v>
      </c>
      <c r="N33" s="6">
        <v>2244526</v>
      </c>
      <c r="O33" s="6">
        <v>59874</v>
      </c>
      <c r="P33" s="1">
        <v>6.84</v>
      </c>
    </row>
    <row r="34" spans="1:16" x14ac:dyDescent="0.25">
      <c r="A34" s="7" t="s">
        <v>99</v>
      </c>
      <c r="B34" s="7" t="s">
        <v>103</v>
      </c>
      <c r="C34" s="7" t="s">
        <v>104</v>
      </c>
      <c r="D34" s="7" t="s">
        <v>105</v>
      </c>
      <c r="E34" s="7">
        <v>60</v>
      </c>
      <c r="F34" s="7">
        <v>5181</v>
      </c>
      <c r="G34" s="7">
        <v>5163</v>
      </c>
      <c r="H34" s="7" t="s">
        <v>20</v>
      </c>
      <c r="I34" s="1">
        <v>5.69</v>
      </c>
      <c r="J34" s="1">
        <v>295.31</v>
      </c>
      <c r="K34" s="1">
        <v>239.84</v>
      </c>
      <c r="L34" s="1">
        <v>18.309999999999999</v>
      </c>
      <c r="M34" s="6">
        <v>4385743</v>
      </c>
      <c r="N34" s="6">
        <v>1105936</v>
      </c>
      <c r="O34" s="6">
        <v>67592</v>
      </c>
      <c r="P34" s="1">
        <v>6.19</v>
      </c>
    </row>
    <row r="35" spans="1:16" x14ac:dyDescent="0.25">
      <c r="A35" s="7" t="s">
        <v>99</v>
      </c>
      <c r="B35" s="7" t="s">
        <v>103</v>
      </c>
      <c r="C35" s="7" t="s">
        <v>106</v>
      </c>
      <c r="D35" s="7" t="s">
        <v>107</v>
      </c>
      <c r="E35" s="7">
        <v>60</v>
      </c>
      <c r="F35" s="7">
        <v>5195</v>
      </c>
      <c r="G35" s="7">
        <v>5163</v>
      </c>
      <c r="H35" s="7" t="s">
        <v>20</v>
      </c>
      <c r="I35" s="1">
        <v>37.200000000000003</v>
      </c>
      <c r="J35" s="1">
        <v>2109.7800000000002</v>
      </c>
      <c r="K35" s="1">
        <v>2125.62</v>
      </c>
      <c r="L35" s="1">
        <v>16.13</v>
      </c>
      <c r="M35" s="6">
        <v>67310979</v>
      </c>
      <c r="N35" s="6">
        <v>2268059</v>
      </c>
      <c r="O35" s="6">
        <v>68523</v>
      </c>
      <c r="P35" s="1">
        <v>6.77</v>
      </c>
    </row>
    <row r="36" spans="1:16" x14ac:dyDescent="0.25">
      <c r="A36" s="7" t="s">
        <v>99</v>
      </c>
      <c r="B36" s="7" t="s">
        <v>108</v>
      </c>
      <c r="C36" s="7" t="s">
        <v>109</v>
      </c>
      <c r="D36" s="7" t="s">
        <v>37</v>
      </c>
      <c r="E36" s="7">
        <v>59</v>
      </c>
      <c r="F36" s="7">
        <v>5196</v>
      </c>
      <c r="G36" s="7">
        <v>5163</v>
      </c>
      <c r="H36" s="7" t="s">
        <v>20</v>
      </c>
      <c r="I36" s="1">
        <v>5.45</v>
      </c>
      <c r="J36" s="1">
        <v>281.67</v>
      </c>
      <c r="K36" s="1">
        <v>600.02</v>
      </c>
      <c r="L36" s="1">
        <v>21.99</v>
      </c>
      <c r="M36" s="6">
        <v>5997552</v>
      </c>
      <c r="N36" s="6">
        <v>1219677</v>
      </c>
      <c r="O36" s="6">
        <v>67132</v>
      </c>
      <c r="P36" s="1">
        <v>6.67</v>
      </c>
    </row>
    <row r="37" spans="1:16" x14ac:dyDescent="0.25">
      <c r="A37" s="7" t="s">
        <v>110</v>
      </c>
      <c r="B37" s="7" t="s">
        <v>111</v>
      </c>
      <c r="C37" s="7" t="s">
        <v>112</v>
      </c>
      <c r="D37" s="7" t="s">
        <v>35</v>
      </c>
      <c r="E37" s="7">
        <v>60</v>
      </c>
      <c r="F37" s="7">
        <v>5198</v>
      </c>
      <c r="G37" s="7">
        <v>5196</v>
      </c>
      <c r="H37" s="7" t="s">
        <v>20</v>
      </c>
      <c r="I37" s="1">
        <v>5.71</v>
      </c>
      <c r="J37" s="1">
        <v>292.31</v>
      </c>
      <c r="K37" s="1">
        <v>243.06</v>
      </c>
      <c r="L37" s="1">
        <v>14.78</v>
      </c>
      <c r="M37" s="6">
        <v>4663281</v>
      </c>
      <c r="N37" s="6">
        <v>1121837</v>
      </c>
      <c r="O37" s="6">
        <v>70841</v>
      </c>
      <c r="P37" s="1">
        <v>6.48</v>
      </c>
    </row>
    <row r="38" spans="1:16" x14ac:dyDescent="0.25">
      <c r="A38" s="7" t="s">
        <v>110</v>
      </c>
      <c r="B38" s="7" t="s">
        <v>113</v>
      </c>
      <c r="C38" s="7" t="s">
        <v>114</v>
      </c>
      <c r="D38" s="7" t="s">
        <v>115</v>
      </c>
      <c r="E38" s="7">
        <v>60</v>
      </c>
      <c r="F38" s="7">
        <v>5200</v>
      </c>
      <c r="G38" s="7">
        <v>5196</v>
      </c>
      <c r="H38" s="7" t="s">
        <v>20</v>
      </c>
      <c r="I38" s="1">
        <v>5.73</v>
      </c>
      <c r="J38" s="1">
        <v>297.89</v>
      </c>
      <c r="K38" s="1">
        <v>241.14</v>
      </c>
      <c r="L38" s="1">
        <v>16.62</v>
      </c>
      <c r="M38" s="6">
        <v>4457917</v>
      </c>
      <c r="N38" s="6">
        <v>1122045</v>
      </c>
      <c r="O38" s="6">
        <v>75234</v>
      </c>
      <c r="P38" s="1">
        <v>7.88</v>
      </c>
    </row>
    <row r="39" spans="1:16" x14ac:dyDescent="0.25">
      <c r="A39" s="7" t="s">
        <v>110</v>
      </c>
      <c r="B39" s="7" t="s">
        <v>113</v>
      </c>
      <c r="C39" s="7" t="s">
        <v>116</v>
      </c>
      <c r="D39" s="7" t="s">
        <v>117</v>
      </c>
      <c r="E39" s="7">
        <v>60</v>
      </c>
      <c r="F39" s="7">
        <v>5202</v>
      </c>
      <c r="G39" s="7">
        <v>5196</v>
      </c>
      <c r="H39" s="7" t="s">
        <v>20</v>
      </c>
      <c r="I39" s="1">
        <v>5.92</v>
      </c>
      <c r="J39" s="1">
        <v>301.10000000000002</v>
      </c>
      <c r="K39" s="1">
        <v>259.45</v>
      </c>
      <c r="L39" s="1">
        <v>22.2</v>
      </c>
      <c r="M39" s="6">
        <v>4666928</v>
      </c>
      <c r="N39" s="6">
        <v>1126085</v>
      </c>
      <c r="O39" s="6">
        <v>60784</v>
      </c>
      <c r="P39" s="1">
        <v>6.68</v>
      </c>
    </row>
    <row r="40" spans="1:16" x14ac:dyDescent="0.25">
      <c r="A40" s="7" t="s">
        <v>118</v>
      </c>
      <c r="B40" s="7" t="s">
        <v>119</v>
      </c>
      <c r="C40" s="7" t="s">
        <v>120</v>
      </c>
      <c r="D40" s="7" t="s">
        <v>69</v>
      </c>
      <c r="E40" s="7">
        <v>60</v>
      </c>
      <c r="F40" s="7">
        <v>5206</v>
      </c>
      <c r="G40" s="7">
        <v>5200</v>
      </c>
      <c r="H40" s="7" t="s">
        <v>20</v>
      </c>
      <c r="I40" s="1">
        <v>5.8</v>
      </c>
      <c r="J40" s="1">
        <v>300.81</v>
      </c>
      <c r="K40" s="1">
        <v>258.14</v>
      </c>
      <c r="L40" s="1">
        <v>21.12</v>
      </c>
      <c r="M40" s="6">
        <v>4684383</v>
      </c>
      <c r="N40" s="6">
        <v>1128613</v>
      </c>
      <c r="O40" s="6">
        <v>62377</v>
      </c>
      <c r="P40" s="1">
        <v>6.18</v>
      </c>
    </row>
    <row r="41" spans="1:16" x14ac:dyDescent="0.25">
      <c r="A41" s="7" t="s">
        <v>121</v>
      </c>
      <c r="B41" s="7" t="s">
        <v>122</v>
      </c>
      <c r="C41" s="7" t="s">
        <v>123</v>
      </c>
      <c r="D41" s="7" t="s">
        <v>124</v>
      </c>
      <c r="E41" s="7">
        <v>60</v>
      </c>
      <c r="F41" s="7">
        <v>5210</v>
      </c>
      <c r="G41" s="7">
        <v>5206</v>
      </c>
      <c r="H41" s="7" t="s">
        <v>20</v>
      </c>
      <c r="I41" s="1">
        <v>5.41</v>
      </c>
      <c r="J41" s="1">
        <v>278.27</v>
      </c>
      <c r="K41" s="1">
        <v>235.29</v>
      </c>
      <c r="L41" s="1">
        <v>16.079999999999998</v>
      </c>
      <c r="M41" s="6">
        <v>4211898</v>
      </c>
      <c r="N41" s="6">
        <v>1131435</v>
      </c>
      <c r="O41" s="6">
        <v>73087</v>
      </c>
      <c r="P41" s="1">
        <v>7.05</v>
      </c>
    </row>
    <row r="42" spans="1:16" x14ac:dyDescent="0.25">
      <c r="A42" s="7" t="s">
        <v>125</v>
      </c>
      <c r="B42" s="7" t="s">
        <v>122</v>
      </c>
      <c r="C42" s="7" t="s">
        <v>126</v>
      </c>
      <c r="D42" s="7" t="s">
        <v>127</v>
      </c>
      <c r="E42" s="7">
        <v>60</v>
      </c>
      <c r="F42" s="7">
        <v>5212</v>
      </c>
      <c r="G42" s="7">
        <v>5206</v>
      </c>
      <c r="H42" s="7" t="s">
        <v>20</v>
      </c>
      <c r="I42" s="1">
        <v>5.72</v>
      </c>
      <c r="J42" s="1">
        <v>290.49</v>
      </c>
      <c r="K42" s="1">
        <v>236.04</v>
      </c>
      <c r="L42" s="1">
        <v>14.66</v>
      </c>
      <c r="M42" s="6">
        <v>4652267</v>
      </c>
      <c r="N42" s="6">
        <v>1134263</v>
      </c>
      <c r="O42" s="6">
        <v>76772</v>
      </c>
      <c r="P42" s="1">
        <v>6.35</v>
      </c>
    </row>
    <row r="43" spans="1:16" x14ac:dyDescent="0.25">
      <c r="A43" s="7" t="s">
        <v>128</v>
      </c>
      <c r="B43" s="7" t="s">
        <v>129</v>
      </c>
      <c r="C43" s="7" t="s">
        <v>130</v>
      </c>
      <c r="D43" s="7" t="s">
        <v>131</v>
      </c>
      <c r="E43" s="7">
        <v>59</v>
      </c>
      <c r="F43" s="7">
        <v>5217</v>
      </c>
      <c r="G43" s="7">
        <v>5206</v>
      </c>
      <c r="H43" s="7" t="s">
        <v>20</v>
      </c>
      <c r="I43" s="1">
        <v>5.51</v>
      </c>
      <c r="J43" s="1">
        <v>282.16000000000003</v>
      </c>
      <c r="K43" s="1">
        <v>243.62</v>
      </c>
      <c r="L43" s="1">
        <v>17.78</v>
      </c>
      <c r="M43" s="6">
        <v>4508303</v>
      </c>
      <c r="N43" s="6">
        <v>1145854</v>
      </c>
      <c r="O43" s="6">
        <v>69005</v>
      </c>
      <c r="P43" s="1">
        <v>6.27</v>
      </c>
    </row>
    <row r="44" spans="1:16" x14ac:dyDescent="0.25">
      <c r="A44" s="7" t="s">
        <v>132</v>
      </c>
      <c r="B44" s="7" t="s">
        <v>133</v>
      </c>
      <c r="C44" s="7" t="s">
        <v>134</v>
      </c>
      <c r="D44" s="7" t="s">
        <v>105</v>
      </c>
      <c r="E44" s="7">
        <v>60</v>
      </c>
      <c r="F44" s="7">
        <v>5225</v>
      </c>
      <c r="G44" s="7">
        <v>5206</v>
      </c>
      <c r="H44" s="7" t="s">
        <v>20</v>
      </c>
      <c r="I44" s="1">
        <v>41.17</v>
      </c>
      <c r="J44" s="1">
        <v>2345.0500000000002</v>
      </c>
      <c r="K44" s="1">
        <v>2376.15</v>
      </c>
      <c r="L44" s="1">
        <v>16.02</v>
      </c>
      <c r="M44" s="6">
        <v>73426531</v>
      </c>
      <c r="N44" s="6">
        <v>2431497</v>
      </c>
      <c r="O44" s="6">
        <v>70094</v>
      </c>
      <c r="P44" s="1">
        <v>6.8</v>
      </c>
    </row>
    <row r="45" spans="1:16" x14ac:dyDescent="0.25">
      <c r="A45" s="7" t="s">
        <v>135</v>
      </c>
      <c r="B45" s="7" t="s">
        <v>133</v>
      </c>
      <c r="C45" s="7" t="s">
        <v>136</v>
      </c>
      <c r="D45" s="7" t="s">
        <v>76</v>
      </c>
      <c r="E45" s="7">
        <v>60</v>
      </c>
      <c r="F45" s="7">
        <v>5227</v>
      </c>
      <c r="G45" s="7">
        <v>5206</v>
      </c>
      <c r="H45" s="7" t="s">
        <v>20</v>
      </c>
      <c r="I45" s="1">
        <v>5.47</v>
      </c>
      <c r="J45" s="1">
        <v>280.72000000000003</v>
      </c>
      <c r="K45" s="1">
        <v>238.47</v>
      </c>
      <c r="L45" s="1">
        <v>15.53</v>
      </c>
      <c r="M45" s="6">
        <v>4456366</v>
      </c>
      <c r="N45" s="6">
        <v>1144137</v>
      </c>
      <c r="O45" s="6">
        <v>69373</v>
      </c>
      <c r="P45" s="1">
        <v>5.71</v>
      </c>
    </row>
    <row r="46" spans="1:16" x14ac:dyDescent="0.25">
      <c r="A46" s="7" t="s">
        <v>135</v>
      </c>
      <c r="B46" s="7" t="s">
        <v>137</v>
      </c>
      <c r="C46" s="7" t="s">
        <v>138</v>
      </c>
      <c r="D46" s="7" t="s">
        <v>115</v>
      </c>
      <c r="E46" s="7">
        <v>59</v>
      </c>
      <c r="F46" s="7">
        <v>5229</v>
      </c>
      <c r="G46" s="7">
        <v>5129</v>
      </c>
      <c r="H46" s="7" t="s">
        <v>49</v>
      </c>
      <c r="I46" s="1">
        <v>4.12</v>
      </c>
      <c r="J46" s="1">
        <v>185.36</v>
      </c>
      <c r="K46" s="1">
        <v>396.21</v>
      </c>
      <c r="L46" s="1">
        <v>38.51</v>
      </c>
      <c r="M46" s="6">
        <v>4273659</v>
      </c>
      <c r="N46" s="6">
        <v>205128</v>
      </c>
      <c r="O46" s="6">
        <v>48261</v>
      </c>
      <c r="P46" s="1">
        <v>9.98</v>
      </c>
    </row>
    <row r="47" spans="1:16" x14ac:dyDescent="0.25">
      <c r="A47" s="7" t="s">
        <v>139</v>
      </c>
      <c r="B47" s="7" t="s">
        <v>137</v>
      </c>
      <c r="C47" s="7" t="s">
        <v>140</v>
      </c>
      <c r="D47" s="7" t="s">
        <v>140</v>
      </c>
      <c r="E47" s="7">
        <v>60</v>
      </c>
      <c r="F47" s="7">
        <v>5231</v>
      </c>
      <c r="G47" s="7">
        <v>5206</v>
      </c>
      <c r="H47" s="7" t="s">
        <v>20</v>
      </c>
      <c r="I47" s="1">
        <v>5.8599999999999994</v>
      </c>
      <c r="J47" s="1">
        <v>301.98</v>
      </c>
      <c r="K47" s="1">
        <v>246.69</v>
      </c>
      <c r="L47" s="1">
        <v>15.18</v>
      </c>
      <c r="M47" s="6">
        <v>4733807</v>
      </c>
      <c r="N47" s="6">
        <v>1148830</v>
      </c>
      <c r="O47" s="6">
        <v>77628</v>
      </c>
      <c r="P47" s="1">
        <v>6.59</v>
      </c>
    </row>
    <row r="48" spans="1:16" x14ac:dyDescent="0.25">
      <c r="A48" s="7" t="s">
        <v>139</v>
      </c>
      <c r="B48" s="7" t="s">
        <v>141</v>
      </c>
      <c r="C48" s="7" t="s">
        <v>114</v>
      </c>
      <c r="D48" s="7" t="s">
        <v>142</v>
      </c>
      <c r="E48" s="7">
        <v>60</v>
      </c>
      <c r="F48" s="7">
        <v>5232</v>
      </c>
      <c r="G48" s="7">
        <v>5129</v>
      </c>
      <c r="H48" s="7" t="s">
        <v>49</v>
      </c>
      <c r="I48" s="1">
        <v>4.5199999999999996</v>
      </c>
      <c r="J48" s="1">
        <v>196.2</v>
      </c>
      <c r="K48" s="1">
        <v>416.45</v>
      </c>
      <c r="L48" s="1">
        <v>39.83</v>
      </c>
      <c r="M48" s="6">
        <v>4514511</v>
      </c>
      <c r="N48" s="6">
        <v>209578</v>
      </c>
      <c r="O48" s="6">
        <v>44611</v>
      </c>
      <c r="P48" s="1">
        <v>10.16</v>
      </c>
    </row>
    <row r="49" spans="1:16" x14ac:dyDescent="0.25">
      <c r="A49" s="7" t="s">
        <v>143</v>
      </c>
      <c r="B49" s="7" t="s">
        <v>141</v>
      </c>
      <c r="C49" s="7" t="s">
        <v>144</v>
      </c>
      <c r="D49" s="7" t="s">
        <v>67</v>
      </c>
      <c r="E49" s="7">
        <v>60</v>
      </c>
      <c r="F49" s="7">
        <v>5233</v>
      </c>
      <c r="G49" s="7">
        <v>5206</v>
      </c>
      <c r="H49" s="7" t="s">
        <v>20</v>
      </c>
      <c r="I49" s="1">
        <v>61.53</v>
      </c>
      <c r="J49" s="1">
        <v>3505.67</v>
      </c>
      <c r="K49" s="1">
        <v>3588.61</v>
      </c>
      <c r="L49" s="1">
        <v>16.57</v>
      </c>
      <c r="M49" s="6">
        <v>106483734</v>
      </c>
      <c r="N49" s="6">
        <v>3013851</v>
      </c>
      <c r="O49" s="6">
        <v>70121</v>
      </c>
      <c r="P49" s="1">
        <v>6.83</v>
      </c>
    </row>
    <row r="50" spans="1:16" x14ac:dyDescent="0.25">
      <c r="A50" s="7" t="s">
        <v>145</v>
      </c>
      <c r="B50" s="7" t="s">
        <v>146</v>
      </c>
      <c r="C50" s="7" t="s">
        <v>147</v>
      </c>
      <c r="D50" s="7" t="s">
        <v>148</v>
      </c>
      <c r="E50" s="7">
        <v>60</v>
      </c>
      <c r="F50" s="7">
        <v>5247</v>
      </c>
      <c r="G50" s="7">
        <v>5233</v>
      </c>
      <c r="H50" s="7" t="s">
        <v>20</v>
      </c>
      <c r="I50" s="1">
        <v>11.61</v>
      </c>
      <c r="J50" s="1">
        <v>632.85</v>
      </c>
      <c r="K50" s="1">
        <v>555.87</v>
      </c>
      <c r="L50" s="1">
        <v>21.8</v>
      </c>
      <c r="M50" s="6">
        <v>14259387</v>
      </c>
      <c r="N50" s="6">
        <v>1373728</v>
      </c>
      <c r="O50" s="6">
        <v>81741</v>
      </c>
      <c r="P50" s="1">
        <v>9.6199999999999992</v>
      </c>
    </row>
    <row r="51" spans="1:16" x14ac:dyDescent="0.25">
      <c r="A51" s="7" t="s">
        <v>145</v>
      </c>
      <c r="B51" s="7" t="s">
        <v>146</v>
      </c>
      <c r="C51" s="7" t="s">
        <v>149</v>
      </c>
      <c r="D51" s="7" t="s">
        <v>48</v>
      </c>
      <c r="E51" s="7">
        <v>60</v>
      </c>
      <c r="F51" s="7">
        <v>5248</v>
      </c>
      <c r="G51" s="7">
        <v>5232</v>
      </c>
      <c r="H51" s="7" t="s">
        <v>49</v>
      </c>
      <c r="I51" s="1">
        <v>5.2799999999999994</v>
      </c>
      <c r="J51" s="1">
        <v>252.62</v>
      </c>
      <c r="K51" s="1">
        <v>314.23</v>
      </c>
      <c r="L51" s="1">
        <v>94.79</v>
      </c>
      <c r="M51" s="6">
        <v>3783783</v>
      </c>
      <c r="N51" s="6">
        <v>251321</v>
      </c>
      <c r="O51" s="6">
        <v>46074</v>
      </c>
      <c r="P51" s="1">
        <v>22.1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B1" workbookViewId="0">
      <selection activeCell="Q43" sqref="Q43"/>
    </sheetView>
  </sheetViews>
  <sheetFormatPr defaultRowHeight="15" x14ac:dyDescent="0.25"/>
  <cols>
    <col min="1" max="1" width="8.28515625" style="7" bestFit="1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3.28515625" style="7" customWidth="1"/>
    <col min="14" max="14" width="16" style="7" customWidth="1"/>
    <col min="15" max="15" width="25" style="7" customWidth="1"/>
    <col min="16" max="16" width="9.140625" style="7" customWidth="1"/>
  </cols>
  <sheetData>
    <row r="1" spans="1:1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>
        <v>5032</v>
      </c>
      <c r="H2" s="7" t="s">
        <v>20</v>
      </c>
      <c r="I2" s="5">
        <v>14.5</v>
      </c>
      <c r="J2" s="1">
        <v>271.39</v>
      </c>
      <c r="K2" s="1">
        <v>731.07</v>
      </c>
      <c r="L2" s="1">
        <v>635.79999999999995</v>
      </c>
      <c r="M2" s="6">
        <v>6021531</v>
      </c>
      <c r="N2" s="6">
        <v>241418</v>
      </c>
      <c r="O2" s="6">
        <v>479521</v>
      </c>
    </row>
    <row r="3" spans="1:15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5">
        <v>14.5</v>
      </c>
      <c r="J3" s="1">
        <v>287.63</v>
      </c>
      <c r="K3" s="1">
        <v>720.56</v>
      </c>
      <c r="L3" s="1">
        <v>624.29999999999995</v>
      </c>
      <c r="M3" s="6">
        <v>6239690</v>
      </c>
      <c r="N3" s="6">
        <v>215749</v>
      </c>
      <c r="O3" s="6">
        <v>522098</v>
      </c>
    </row>
    <row r="4" spans="1:15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5">
        <v>15.1</v>
      </c>
      <c r="J4" s="1">
        <v>301.44</v>
      </c>
      <c r="K4" s="1">
        <v>757.97</v>
      </c>
      <c r="L4" s="1">
        <v>654.71</v>
      </c>
      <c r="M4" s="6">
        <v>6737980</v>
      </c>
      <c r="N4" s="6">
        <v>272586</v>
      </c>
      <c r="O4" s="6">
        <v>584214</v>
      </c>
    </row>
    <row r="5" spans="1:15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59</v>
      </c>
      <c r="F5" s="7">
        <v>5068</v>
      </c>
      <c r="G5" s="7">
        <v>5058</v>
      </c>
      <c r="H5" s="7" t="s">
        <v>20</v>
      </c>
      <c r="I5" s="5">
        <v>14.3</v>
      </c>
      <c r="J5" s="1">
        <v>271.14</v>
      </c>
      <c r="K5" s="1">
        <v>721.45</v>
      </c>
      <c r="L5" s="1">
        <v>628.91</v>
      </c>
      <c r="M5" s="6">
        <v>5884637</v>
      </c>
      <c r="N5" s="6">
        <v>268321</v>
      </c>
      <c r="O5" s="6">
        <v>465902</v>
      </c>
    </row>
    <row r="6" spans="1:15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>
        <v>5058</v>
      </c>
      <c r="H6" s="7" t="s">
        <v>20</v>
      </c>
      <c r="I6" s="5">
        <v>14.2</v>
      </c>
      <c r="J6" s="1">
        <v>293.58999999999997</v>
      </c>
      <c r="K6" s="1">
        <v>711.81</v>
      </c>
      <c r="L6" s="1">
        <v>609.39</v>
      </c>
      <c r="M6" s="6">
        <v>6783809</v>
      </c>
      <c r="N6" s="6">
        <v>259873</v>
      </c>
      <c r="O6" s="6">
        <v>546433</v>
      </c>
    </row>
    <row r="7" spans="1:15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5">
        <v>10.3</v>
      </c>
      <c r="J7" s="1">
        <v>254.18</v>
      </c>
      <c r="K7" s="1">
        <v>489.2</v>
      </c>
      <c r="L7" s="1">
        <v>403.35</v>
      </c>
      <c r="M7" s="6">
        <v>4920314</v>
      </c>
      <c r="N7" s="6">
        <v>157331</v>
      </c>
      <c r="O7" s="6">
        <v>404109</v>
      </c>
    </row>
    <row r="8" spans="1:15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60</v>
      </c>
      <c r="F8" s="7">
        <v>5079</v>
      </c>
      <c r="G8" s="7">
        <v>5058</v>
      </c>
      <c r="H8" s="7" t="s">
        <v>20</v>
      </c>
      <c r="I8" s="5">
        <v>14.6</v>
      </c>
      <c r="J8" s="1">
        <v>304.95999999999998</v>
      </c>
      <c r="K8" s="1">
        <v>740.69</v>
      </c>
      <c r="L8" s="1">
        <v>631.07000000000005</v>
      </c>
      <c r="M8" s="6">
        <v>7580696</v>
      </c>
      <c r="N8" s="6">
        <v>320878</v>
      </c>
      <c r="O8" s="6">
        <v>596062</v>
      </c>
    </row>
    <row r="9" spans="1:15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>
        <v>5058</v>
      </c>
      <c r="H9" s="7" t="s">
        <v>20</v>
      </c>
      <c r="I9" s="5">
        <v>15.1</v>
      </c>
      <c r="J9" s="1">
        <v>288.01</v>
      </c>
      <c r="K9" s="1">
        <v>760.83</v>
      </c>
      <c r="L9" s="1">
        <v>658.86</v>
      </c>
      <c r="M9" s="6">
        <v>6396645</v>
      </c>
      <c r="N9" s="6">
        <v>269125</v>
      </c>
      <c r="O9" s="6">
        <v>550177</v>
      </c>
    </row>
    <row r="10" spans="1:15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5">
        <v>12.3</v>
      </c>
      <c r="J10" s="1">
        <v>274.73</v>
      </c>
      <c r="K10" s="1">
        <v>592.62</v>
      </c>
      <c r="L10" s="1">
        <v>497.31</v>
      </c>
      <c r="M10" s="6">
        <v>5489633</v>
      </c>
      <c r="N10" s="6">
        <v>195979</v>
      </c>
      <c r="O10" s="6">
        <v>454565</v>
      </c>
    </row>
    <row r="11" spans="1:15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>
        <v>5058</v>
      </c>
      <c r="H11" s="7" t="s">
        <v>20</v>
      </c>
      <c r="I11" s="5">
        <v>11.5</v>
      </c>
      <c r="J11" s="1">
        <v>250.48</v>
      </c>
      <c r="K11" s="1">
        <v>555.16</v>
      </c>
      <c r="L11" s="1">
        <v>465.5</v>
      </c>
      <c r="M11" s="6">
        <v>4353885</v>
      </c>
      <c r="N11" s="6">
        <v>145040</v>
      </c>
      <c r="O11" s="6">
        <v>361761</v>
      </c>
    </row>
    <row r="12" spans="1:15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>
        <v>5058</v>
      </c>
      <c r="H12" s="7" t="s">
        <v>20</v>
      </c>
      <c r="I12" s="5">
        <v>13.5</v>
      </c>
      <c r="J12" s="1">
        <v>270.55</v>
      </c>
      <c r="K12" s="1">
        <v>667.11</v>
      </c>
      <c r="L12" s="1">
        <v>577.58000000000004</v>
      </c>
      <c r="M12" s="6">
        <v>5475316</v>
      </c>
      <c r="N12" s="6">
        <v>219564</v>
      </c>
      <c r="O12" s="6">
        <v>467363</v>
      </c>
    </row>
    <row r="13" spans="1:15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>
        <v>5058</v>
      </c>
      <c r="H13" s="7" t="s">
        <v>20</v>
      </c>
      <c r="I13" s="5">
        <v>14.2</v>
      </c>
      <c r="J13" s="1">
        <v>270.77999999999997</v>
      </c>
      <c r="K13" s="1">
        <v>711.31</v>
      </c>
      <c r="L13" s="1">
        <v>618.24</v>
      </c>
      <c r="M13" s="6">
        <v>5540720</v>
      </c>
      <c r="N13" s="6">
        <v>235480</v>
      </c>
      <c r="O13" s="6">
        <v>466906</v>
      </c>
    </row>
    <row r="14" spans="1:15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60</v>
      </c>
      <c r="F14" s="7">
        <v>5096</v>
      </c>
      <c r="G14" s="7">
        <v>5050</v>
      </c>
      <c r="H14" s="7" t="s">
        <v>49</v>
      </c>
      <c r="I14" s="5">
        <v>23.9</v>
      </c>
      <c r="J14" s="1">
        <v>569.67999999999995</v>
      </c>
      <c r="K14" s="1">
        <v>1219.0899999999999</v>
      </c>
      <c r="L14" s="1">
        <v>914.78</v>
      </c>
      <c r="M14" s="6">
        <v>7376645</v>
      </c>
      <c r="N14" s="6">
        <v>253222</v>
      </c>
      <c r="O14" s="6">
        <v>1202262</v>
      </c>
    </row>
    <row r="15" spans="1:15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60</v>
      </c>
      <c r="F15" s="7">
        <v>5100</v>
      </c>
      <c r="G15" s="7">
        <v>5050</v>
      </c>
      <c r="H15" s="7" t="s">
        <v>49</v>
      </c>
      <c r="I15" s="5">
        <v>30</v>
      </c>
      <c r="J15" s="1">
        <v>631.65</v>
      </c>
      <c r="K15" s="1">
        <v>1569.31</v>
      </c>
      <c r="L15" s="1">
        <v>1214.57</v>
      </c>
      <c r="M15" s="6">
        <v>8046216</v>
      </c>
      <c r="N15" s="6">
        <v>307394</v>
      </c>
      <c r="O15" s="6">
        <v>1297309</v>
      </c>
    </row>
    <row r="16" spans="1:15" x14ac:dyDescent="0.25">
      <c r="A16" s="7" t="s">
        <v>16</v>
      </c>
      <c r="B16" s="7" t="s">
        <v>53</v>
      </c>
      <c r="C16" s="7" t="s">
        <v>54</v>
      </c>
      <c r="D16" s="7" t="s">
        <v>153</v>
      </c>
      <c r="E16" s="7">
        <v>60</v>
      </c>
      <c r="F16" s="7">
        <v>5102</v>
      </c>
      <c r="G16" s="7">
        <v>5058</v>
      </c>
      <c r="H16" s="7" t="s">
        <v>20</v>
      </c>
      <c r="I16" s="5">
        <v>14.7</v>
      </c>
      <c r="J16" s="1">
        <v>285.75</v>
      </c>
      <c r="K16" s="1">
        <v>748.32</v>
      </c>
      <c r="L16" s="1">
        <v>648.16999999999996</v>
      </c>
      <c r="M16" s="6">
        <v>6479926</v>
      </c>
      <c r="N16" s="6">
        <v>277575</v>
      </c>
      <c r="O16" s="6">
        <v>533274</v>
      </c>
    </row>
    <row r="17" spans="1:15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59</v>
      </c>
      <c r="F17" s="7">
        <v>5104</v>
      </c>
      <c r="G17" s="7">
        <v>5058</v>
      </c>
      <c r="H17" s="7" t="s">
        <v>20</v>
      </c>
      <c r="I17" s="5">
        <v>11.5</v>
      </c>
      <c r="J17" s="1">
        <v>254.29</v>
      </c>
      <c r="K17" s="1">
        <v>554.12</v>
      </c>
      <c r="L17" s="1">
        <v>461.17</v>
      </c>
      <c r="M17" s="6">
        <v>4923286</v>
      </c>
      <c r="N17" s="6">
        <v>177597</v>
      </c>
      <c r="O17" s="6">
        <v>384001</v>
      </c>
    </row>
    <row r="18" spans="1:15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60</v>
      </c>
      <c r="F18" s="7">
        <v>5105</v>
      </c>
      <c r="G18" s="7">
        <v>5094</v>
      </c>
      <c r="H18" s="7" t="s">
        <v>20</v>
      </c>
      <c r="I18" s="5">
        <v>14.8</v>
      </c>
      <c r="J18" s="1">
        <v>281.2</v>
      </c>
      <c r="K18" s="1">
        <v>738.12</v>
      </c>
      <c r="L18" s="1">
        <v>635.62</v>
      </c>
      <c r="M18" s="6">
        <v>6040370</v>
      </c>
      <c r="N18" s="6">
        <v>220854</v>
      </c>
      <c r="O18" s="6">
        <v>500943</v>
      </c>
    </row>
    <row r="19" spans="1:15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>
        <v>5050</v>
      </c>
      <c r="H19" s="7" t="s">
        <v>49</v>
      </c>
      <c r="I19" s="5">
        <v>31.4</v>
      </c>
      <c r="J19" s="1">
        <v>674.33</v>
      </c>
      <c r="K19" s="1">
        <v>1631.32</v>
      </c>
      <c r="L19" s="1">
        <v>1267.7</v>
      </c>
      <c r="M19" s="6">
        <v>8710233</v>
      </c>
      <c r="N19" s="6">
        <v>336280</v>
      </c>
      <c r="O19" s="6">
        <v>1388610</v>
      </c>
    </row>
    <row r="20" spans="1:15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60</v>
      </c>
      <c r="F20" s="7">
        <v>5113</v>
      </c>
      <c r="G20" s="7">
        <v>5105</v>
      </c>
      <c r="H20" s="7" t="s">
        <v>20</v>
      </c>
      <c r="I20" s="5">
        <v>13.6</v>
      </c>
      <c r="J20" s="1">
        <v>269.37</v>
      </c>
      <c r="K20" s="1">
        <v>671.91</v>
      </c>
      <c r="L20" s="1">
        <v>575.33000000000004</v>
      </c>
      <c r="M20" s="6">
        <v>5637992</v>
      </c>
      <c r="N20" s="6">
        <v>217767</v>
      </c>
      <c r="O20" s="6">
        <v>418886</v>
      </c>
    </row>
    <row r="21" spans="1:15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>
        <v>5110</v>
      </c>
      <c r="H21" s="7" t="s">
        <v>49</v>
      </c>
      <c r="I21" s="5">
        <v>29.8</v>
      </c>
      <c r="J21" s="1">
        <v>662.46</v>
      </c>
      <c r="K21" s="1">
        <v>1532.98</v>
      </c>
      <c r="L21" s="1">
        <v>1190.5899999999999</v>
      </c>
      <c r="M21" s="6">
        <v>8199089</v>
      </c>
      <c r="N21" s="6">
        <v>289504</v>
      </c>
      <c r="O21" s="6">
        <v>1345706</v>
      </c>
    </row>
    <row r="22" spans="1:15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>
        <v>5105</v>
      </c>
      <c r="H22" s="7" t="s">
        <v>20</v>
      </c>
      <c r="I22" s="5">
        <v>15.2</v>
      </c>
      <c r="J22" s="1">
        <v>285.74</v>
      </c>
      <c r="K22" s="1">
        <v>760.1</v>
      </c>
      <c r="L22" s="1">
        <v>662.56</v>
      </c>
      <c r="M22" s="6">
        <v>6067142</v>
      </c>
      <c r="N22" s="6">
        <v>242900</v>
      </c>
      <c r="O22" s="6">
        <v>501047</v>
      </c>
    </row>
    <row r="23" spans="1:15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60</v>
      </c>
      <c r="F23" s="7">
        <v>5118</v>
      </c>
      <c r="G23" s="7">
        <v>5105</v>
      </c>
      <c r="H23" s="7" t="s">
        <v>20</v>
      </c>
      <c r="I23" s="5">
        <v>14.4</v>
      </c>
      <c r="J23" s="1">
        <v>287.57</v>
      </c>
      <c r="K23" s="1">
        <v>716.46</v>
      </c>
      <c r="L23" s="1">
        <v>613.61</v>
      </c>
      <c r="M23" s="6">
        <v>6553043</v>
      </c>
      <c r="N23" s="6">
        <v>229362</v>
      </c>
      <c r="O23" s="6">
        <v>534592</v>
      </c>
    </row>
    <row r="24" spans="1:15" x14ac:dyDescent="0.25">
      <c r="A24" s="7" t="s">
        <v>64</v>
      </c>
      <c r="B24" s="7" t="s">
        <v>73</v>
      </c>
      <c r="C24" s="7" t="s">
        <v>75</v>
      </c>
      <c r="D24" s="7" t="s">
        <v>76</v>
      </c>
      <c r="E24" s="7">
        <v>60</v>
      </c>
      <c r="F24" s="7">
        <v>5119</v>
      </c>
      <c r="G24" s="7">
        <v>5105</v>
      </c>
      <c r="H24" s="7" t="s">
        <v>20</v>
      </c>
      <c r="I24" s="5">
        <v>12.8</v>
      </c>
      <c r="J24" s="1">
        <v>258.74</v>
      </c>
      <c r="K24" s="1">
        <v>630.89</v>
      </c>
      <c r="L24" s="1">
        <v>536.28</v>
      </c>
      <c r="M24" s="6">
        <v>4751206</v>
      </c>
      <c r="N24" s="6">
        <v>190183</v>
      </c>
      <c r="O24" s="6">
        <v>383950</v>
      </c>
    </row>
    <row r="25" spans="1:15" x14ac:dyDescent="0.25">
      <c r="A25" s="7" t="s">
        <v>77</v>
      </c>
      <c r="B25" s="7" t="s">
        <v>78</v>
      </c>
      <c r="C25" s="7" t="s">
        <v>79</v>
      </c>
      <c r="D25" s="7" t="s">
        <v>80</v>
      </c>
      <c r="E25" s="7">
        <v>59</v>
      </c>
      <c r="F25" s="7">
        <v>5127</v>
      </c>
      <c r="G25" s="7">
        <v>5105</v>
      </c>
      <c r="H25" s="7" t="s">
        <v>20</v>
      </c>
      <c r="I25" s="5">
        <v>13.9</v>
      </c>
      <c r="J25" s="1">
        <v>285.93</v>
      </c>
      <c r="K25" s="1">
        <v>700.34</v>
      </c>
      <c r="L25" s="1">
        <v>600.94000000000005</v>
      </c>
      <c r="M25" s="6">
        <v>6581636</v>
      </c>
      <c r="N25" s="6">
        <v>238895</v>
      </c>
      <c r="O25" s="6">
        <v>507764</v>
      </c>
    </row>
    <row r="26" spans="1:15" x14ac:dyDescent="0.25">
      <c r="A26" s="7" t="s">
        <v>16</v>
      </c>
      <c r="B26" s="7" t="s">
        <v>78</v>
      </c>
      <c r="C26" s="7" t="s">
        <v>81</v>
      </c>
      <c r="D26" s="7" t="s">
        <v>82</v>
      </c>
      <c r="E26" s="7">
        <v>60</v>
      </c>
      <c r="F26" s="7">
        <v>5129</v>
      </c>
      <c r="G26" s="7">
        <v>5110</v>
      </c>
      <c r="H26" s="7" t="s">
        <v>49</v>
      </c>
      <c r="I26" s="5">
        <v>23.1</v>
      </c>
      <c r="J26" s="1">
        <v>589.30999999999995</v>
      </c>
      <c r="K26" s="1">
        <v>1143.21</v>
      </c>
      <c r="L26" s="1">
        <v>839.44</v>
      </c>
      <c r="M26" s="6">
        <v>7195294</v>
      </c>
      <c r="N26" s="6">
        <v>234895</v>
      </c>
      <c r="O26" s="6">
        <v>1075982</v>
      </c>
    </row>
    <row r="27" spans="1:15" x14ac:dyDescent="0.25">
      <c r="A27" s="7" t="s">
        <v>77</v>
      </c>
      <c r="B27" s="7" t="s">
        <v>83</v>
      </c>
      <c r="C27" s="7" t="s">
        <v>84</v>
      </c>
      <c r="D27" s="7" t="s">
        <v>85</v>
      </c>
      <c r="E27" s="7">
        <v>60</v>
      </c>
      <c r="F27" s="7">
        <v>5137</v>
      </c>
      <c r="G27" s="7">
        <v>5105</v>
      </c>
      <c r="H27" s="7" t="s">
        <v>20</v>
      </c>
      <c r="I27" s="5">
        <v>13.6</v>
      </c>
      <c r="J27" s="1">
        <v>272.75</v>
      </c>
      <c r="K27" s="1">
        <v>669.48</v>
      </c>
      <c r="L27" s="1">
        <v>578.57000000000005</v>
      </c>
      <c r="M27" s="6">
        <v>4938837</v>
      </c>
      <c r="N27" s="6">
        <v>216811</v>
      </c>
      <c r="O27" s="6">
        <v>415401</v>
      </c>
    </row>
    <row r="28" spans="1:15" x14ac:dyDescent="0.25">
      <c r="A28" s="7" t="s">
        <v>86</v>
      </c>
      <c r="B28" s="7" t="s">
        <v>87</v>
      </c>
      <c r="C28" s="7" t="s">
        <v>88</v>
      </c>
      <c r="D28" s="7" t="s">
        <v>23</v>
      </c>
      <c r="E28" s="7">
        <v>60</v>
      </c>
      <c r="F28" s="7">
        <v>5146</v>
      </c>
      <c r="G28" s="7">
        <v>5105</v>
      </c>
      <c r="H28" s="7" t="s">
        <v>20</v>
      </c>
      <c r="I28" s="5">
        <v>12.5</v>
      </c>
      <c r="J28" s="1">
        <v>264.68</v>
      </c>
      <c r="K28" s="1">
        <v>606.54999999999995</v>
      </c>
      <c r="L28" s="1">
        <v>513.16</v>
      </c>
      <c r="M28" s="6">
        <v>4808718</v>
      </c>
      <c r="N28" s="6">
        <v>179395</v>
      </c>
      <c r="O28" s="6">
        <v>369389</v>
      </c>
    </row>
    <row r="29" spans="1:15" x14ac:dyDescent="0.25">
      <c r="A29" s="7" t="s">
        <v>86</v>
      </c>
      <c r="B29" s="7" t="s">
        <v>89</v>
      </c>
      <c r="C29" s="7" t="s">
        <v>90</v>
      </c>
      <c r="D29" s="7" t="s">
        <v>23</v>
      </c>
      <c r="E29" s="7">
        <v>60</v>
      </c>
      <c r="F29" s="7">
        <v>5156</v>
      </c>
      <c r="G29" s="7">
        <v>5105</v>
      </c>
      <c r="H29" s="7" t="s">
        <v>20</v>
      </c>
      <c r="I29" s="5">
        <v>13.4</v>
      </c>
      <c r="J29" s="1">
        <v>265.72000000000003</v>
      </c>
      <c r="K29" s="1">
        <v>657.63</v>
      </c>
      <c r="L29" s="1">
        <v>564.39</v>
      </c>
      <c r="M29" s="6">
        <v>4688228</v>
      </c>
      <c r="N29" s="6">
        <v>171460</v>
      </c>
      <c r="O29" s="6">
        <v>381095</v>
      </c>
    </row>
    <row r="30" spans="1:15" x14ac:dyDescent="0.25">
      <c r="A30" s="7" t="s">
        <v>86</v>
      </c>
      <c r="B30" s="7" t="s">
        <v>91</v>
      </c>
      <c r="C30" s="7" t="s">
        <v>92</v>
      </c>
      <c r="D30" s="7" t="s">
        <v>93</v>
      </c>
      <c r="E30" s="7">
        <v>60</v>
      </c>
      <c r="F30" s="7">
        <v>5162</v>
      </c>
      <c r="G30" s="7">
        <v>5105</v>
      </c>
      <c r="H30" s="7" t="s">
        <v>20</v>
      </c>
      <c r="I30" s="5">
        <v>17</v>
      </c>
      <c r="J30" s="1">
        <v>304.11</v>
      </c>
      <c r="K30" s="1">
        <v>848.15</v>
      </c>
      <c r="L30" s="1">
        <v>744.93</v>
      </c>
      <c r="M30" s="6">
        <v>5920859</v>
      </c>
      <c r="N30" s="6">
        <v>262989</v>
      </c>
      <c r="O30" s="6">
        <v>496436</v>
      </c>
    </row>
    <row r="31" spans="1:15" x14ac:dyDescent="0.25">
      <c r="A31" s="7" t="s">
        <v>94</v>
      </c>
      <c r="B31" s="7" t="s">
        <v>95</v>
      </c>
      <c r="C31" s="7" t="s">
        <v>39</v>
      </c>
      <c r="D31" s="7" t="s">
        <v>154</v>
      </c>
      <c r="E31" s="7">
        <v>59</v>
      </c>
      <c r="F31" s="7">
        <v>5163</v>
      </c>
      <c r="G31" s="7">
        <v>5156</v>
      </c>
      <c r="H31" s="7" t="s">
        <v>20</v>
      </c>
      <c r="I31" s="5">
        <v>15.2</v>
      </c>
      <c r="J31" s="1">
        <v>290.16000000000003</v>
      </c>
      <c r="K31" s="1">
        <v>757.42</v>
      </c>
      <c r="L31" s="1">
        <v>656.37</v>
      </c>
      <c r="M31" s="6">
        <v>6539248</v>
      </c>
      <c r="N31" s="6">
        <v>249095</v>
      </c>
      <c r="O31" s="6">
        <v>544311</v>
      </c>
    </row>
    <row r="32" spans="1:15" x14ac:dyDescent="0.25">
      <c r="A32" s="7" t="s">
        <v>94</v>
      </c>
      <c r="B32" s="7" t="s">
        <v>96</v>
      </c>
      <c r="C32" s="7" t="s">
        <v>97</v>
      </c>
      <c r="D32" s="7" t="s">
        <v>98</v>
      </c>
      <c r="E32" s="7">
        <v>60</v>
      </c>
      <c r="F32" s="7">
        <v>5169</v>
      </c>
      <c r="G32" s="7">
        <v>5156</v>
      </c>
      <c r="H32" s="7" t="s">
        <v>20</v>
      </c>
      <c r="I32" s="5">
        <v>13</v>
      </c>
      <c r="J32" s="1">
        <v>271.88</v>
      </c>
      <c r="K32" s="1">
        <v>646.87</v>
      </c>
      <c r="L32" s="1">
        <v>554.05999999999995</v>
      </c>
      <c r="M32" s="6">
        <v>5575129</v>
      </c>
      <c r="N32" s="6">
        <v>205324</v>
      </c>
      <c r="O32" s="6">
        <v>476588</v>
      </c>
    </row>
    <row r="33" spans="1:15" x14ac:dyDescent="0.25">
      <c r="A33" s="7" t="s">
        <v>99</v>
      </c>
      <c r="B33" s="7" t="s">
        <v>100</v>
      </c>
      <c r="C33" s="7" t="s">
        <v>101</v>
      </c>
      <c r="D33" s="7" t="s">
        <v>102</v>
      </c>
      <c r="E33" s="7">
        <v>59</v>
      </c>
      <c r="F33" s="7">
        <v>5178</v>
      </c>
      <c r="G33" s="7">
        <v>5163</v>
      </c>
      <c r="H33" s="7" t="s">
        <v>20</v>
      </c>
      <c r="I33" s="5">
        <v>13.2</v>
      </c>
      <c r="J33" s="1">
        <v>257.60000000000002</v>
      </c>
      <c r="K33" s="1">
        <v>671.21</v>
      </c>
      <c r="L33" s="1">
        <v>580.12</v>
      </c>
      <c r="M33" s="6">
        <v>5061433</v>
      </c>
      <c r="N33" s="6">
        <v>215591</v>
      </c>
      <c r="O33" s="6">
        <v>419284</v>
      </c>
    </row>
    <row r="34" spans="1:15" x14ac:dyDescent="0.25">
      <c r="A34" s="7" t="s">
        <v>99</v>
      </c>
      <c r="B34" s="7" t="s">
        <v>103</v>
      </c>
      <c r="C34" s="7" t="s">
        <v>104</v>
      </c>
      <c r="D34" s="7" t="s">
        <v>105</v>
      </c>
      <c r="E34" s="7">
        <v>60</v>
      </c>
      <c r="F34" s="7">
        <v>5181</v>
      </c>
      <c r="G34" s="7">
        <v>5163</v>
      </c>
      <c r="H34" s="7" t="s">
        <v>20</v>
      </c>
      <c r="I34" s="5">
        <v>12.6</v>
      </c>
      <c r="J34" s="1">
        <v>273.04000000000002</v>
      </c>
      <c r="K34" s="1">
        <v>607.79999999999995</v>
      </c>
      <c r="L34" s="1">
        <v>512.6</v>
      </c>
      <c r="M34" s="6">
        <v>5396061</v>
      </c>
      <c r="N34" s="6">
        <v>179336</v>
      </c>
      <c r="O34" s="6">
        <v>428514</v>
      </c>
    </row>
    <row r="35" spans="1:15" x14ac:dyDescent="0.25">
      <c r="A35" s="7" t="s">
        <v>99</v>
      </c>
      <c r="B35" s="7" t="s">
        <v>103</v>
      </c>
      <c r="C35" s="7" t="s">
        <v>106</v>
      </c>
      <c r="D35" s="7" t="s">
        <v>107</v>
      </c>
      <c r="E35" s="7">
        <v>60</v>
      </c>
      <c r="F35" s="7">
        <v>5195</v>
      </c>
      <c r="G35" s="7">
        <v>5163</v>
      </c>
      <c r="H35" s="7" t="s">
        <v>20</v>
      </c>
      <c r="I35" s="5">
        <v>13.9</v>
      </c>
      <c r="J35" s="1">
        <v>293.92</v>
      </c>
      <c r="K35" s="1">
        <v>685.84</v>
      </c>
      <c r="L35" s="1">
        <v>581.16999999999996</v>
      </c>
      <c r="M35" s="6">
        <v>6704548</v>
      </c>
      <c r="N35" s="6">
        <v>242525</v>
      </c>
      <c r="O35" s="6">
        <v>538844</v>
      </c>
    </row>
    <row r="36" spans="1:15" x14ac:dyDescent="0.25">
      <c r="A36" s="7" t="s">
        <v>99</v>
      </c>
      <c r="B36" s="7" t="s">
        <v>108</v>
      </c>
      <c r="C36" s="7" t="s">
        <v>109</v>
      </c>
      <c r="D36" s="7" t="s">
        <v>37</v>
      </c>
      <c r="E36" s="7">
        <v>60</v>
      </c>
      <c r="F36" s="7">
        <v>5196</v>
      </c>
      <c r="G36" s="7">
        <v>5163</v>
      </c>
      <c r="H36" s="7" t="s">
        <v>20</v>
      </c>
      <c r="I36" s="5">
        <v>12.7</v>
      </c>
      <c r="J36" s="1">
        <v>266.16000000000003</v>
      </c>
      <c r="K36" s="1">
        <v>627.03</v>
      </c>
      <c r="L36" s="1">
        <v>531.61</v>
      </c>
      <c r="M36" s="6">
        <v>5356473</v>
      </c>
      <c r="N36" s="6">
        <v>198154</v>
      </c>
      <c r="O36" s="6">
        <v>456126</v>
      </c>
    </row>
    <row r="37" spans="1:15" x14ac:dyDescent="0.25">
      <c r="A37" s="7" t="s">
        <v>110</v>
      </c>
      <c r="B37" s="7" t="s">
        <v>111</v>
      </c>
      <c r="C37" s="7" t="s">
        <v>112</v>
      </c>
      <c r="D37" s="7" t="s">
        <v>35</v>
      </c>
      <c r="E37" s="7">
        <v>60</v>
      </c>
      <c r="F37" s="7">
        <v>5198</v>
      </c>
      <c r="G37" s="7">
        <v>5196</v>
      </c>
      <c r="H37" s="7" t="s">
        <v>20</v>
      </c>
      <c r="I37" s="5">
        <v>14.5</v>
      </c>
      <c r="J37" s="1">
        <v>287.44</v>
      </c>
      <c r="K37" s="1">
        <v>730.47</v>
      </c>
      <c r="L37" s="1">
        <v>637.26</v>
      </c>
      <c r="M37" s="6">
        <v>6745092</v>
      </c>
      <c r="N37" s="6">
        <v>293424</v>
      </c>
      <c r="O37" s="6">
        <v>558719</v>
      </c>
    </row>
    <row r="38" spans="1:15" x14ac:dyDescent="0.25">
      <c r="A38" s="7" t="s">
        <v>110</v>
      </c>
      <c r="B38" s="7" t="s">
        <v>113</v>
      </c>
      <c r="C38" s="7" t="s">
        <v>114</v>
      </c>
      <c r="D38" s="7" t="s">
        <v>115</v>
      </c>
      <c r="E38" s="7">
        <v>60</v>
      </c>
      <c r="F38" s="7">
        <v>5200</v>
      </c>
      <c r="G38" s="7">
        <v>5196</v>
      </c>
      <c r="H38" s="7" t="s">
        <v>20</v>
      </c>
      <c r="I38" s="5">
        <v>14.4</v>
      </c>
      <c r="J38" s="1">
        <v>280.13</v>
      </c>
      <c r="K38" s="1">
        <v>717.31</v>
      </c>
      <c r="L38" s="1">
        <v>621.53</v>
      </c>
      <c r="M38" s="6">
        <v>5577736</v>
      </c>
      <c r="N38" s="6">
        <v>212120</v>
      </c>
      <c r="O38" s="6">
        <v>465732</v>
      </c>
    </row>
    <row r="39" spans="1:15" x14ac:dyDescent="0.25">
      <c r="A39" s="7" t="s">
        <v>110</v>
      </c>
      <c r="B39" s="7" t="s">
        <v>113</v>
      </c>
      <c r="C39" s="7" t="s">
        <v>116</v>
      </c>
      <c r="D39" s="7" t="s">
        <v>117</v>
      </c>
      <c r="E39" s="7">
        <v>59</v>
      </c>
      <c r="F39" s="7">
        <v>5202</v>
      </c>
      <c r="G39" s="7">
        <v>5196</v>
      </c>
      <c r="H39" s="7" t="s">
        <v>20</v>
      </c>
      <c r="I39" s="5">
        <v>13.3</v>
      </c>
      <c r="J39" s="1">
        <v>264.97000000000003</v>
      </c>
      <c r="K39" s="1">
        <v>673.25</v>
      </c>
      <c r="L39" s="1">
        <v>578.42999999999995</v>
      </c>
      <c r="M39" s="6">
        <v>5471967</v>
      </c>
      <c r="N39" s="6">
        <v>207039</v>
      </c>
      <c r="O39" s="6">
        <v>444046</v>
      </c>
    </row>
    <row r="40" spans="1:15" x14ac:dyDescent="0.25">
      <c r="A40" s="7" t="s">
        <v>118</v>
      </c>
      <c r="B40" s="7" t="s">
        <v>119</v>
      </c>
      <c r="C40" s="7" t="s">
        <v>120</v>
      </c>
      <c r="D40" s="7" t="s">
        <v>69</v>
      </c>
      <c r="E40" s="7">
        <v>60</v>
      </c>
      <c r="F40" s="7">
        <v>5206</v>
      </c>
      <c r="G40" s="7">
        <v>5200</v>
      </c>
      <c r="H40" s="7" t="s">
        <v>20</v>
      </c>
      <c r="I40" s="5">
        <v>14.1</v>
      </c>
      <c r="J40" s="1">
        <v>278.38</v>
      </c>
      <c r="K40" s="1">
        <v>700.38</v>
      </c>
      <c r="L40" s="1">
        <v>608.30999999999995</v>
      </c>
      <c r="M40" s="6">
        <v>5886536</v>
      </c>
      <c r="N40" s="6">
        <v>209882</v>
      </c>
      <c r="O40" s="6">
        <v>483136</v>
      </c>
    </row>
    <row r="41" spans="1:15" x14ac:dyDescent="0.25">
      <c r="A41" s="7" t="s">
        <v>121</v>
      </c>
      <c r="B41" s="7" t="s">
        <v>122</v>
      </c>
      <c r="C41" s="7" t="s">
        <v>123</v>
      </c>
      <c r="D41" s="7" t="s">
        <v>124</v>
      </c>
      <c r="E41" s="7">
        <v>60</v>
      </c>
      <c r="F41" s="7">
        <v>5210</v>
      </c>
      <c r="G41" s="7">
        <v>5206</v>
      </c>
      <c r="H41" s="7" t="s">
        <v>20</v>
      </c>
      <c r="I41" s="5">
        <v>15</v>
      </c>
      <c r="J41" s="1">
        <v>265.57</v>
      </c>
      <c r="K41" s="1">
        <v>764.76</v>
      </c>
      <c r="L41" s="1">
        <v>672.66</v>
      </c>
      <c r="M41" s="6">
        <v>5423057</v>
      </c>
      <c r="N41" s="6">
        <v>200608</v>
      </c>
      <c r="O41" s="6">
        <v>445242</v>
      </c>
    </row>
    <row r="42" spans="1:15" x14ac:dyDescent="0.25">
      <c r="A42" s="7" t="s">
        <v>125</v>
      </c>
      <c r="B42" s="7" t="s">
        <v>122</v>
      </c>
      <c r="C42" s="7" t="s">
        <v>126</v>
      </c>
      <c r="D42" s="7" t="s">
        <v>127</v>
      </c>
      <c r="E42" s="7">
        <v>60</v>
      </c>
      <c r="F42" s="7">
        <v>5212</v>
      </c>
      <c r="G42" s="7">
        <v>5206</v>
      </c>
      <c r="H42" s="7" t="s">
        <v>20</v>
      </c>
      <c r="I42" s="5">
        <v>18.2</v>
      </c>
      <c r="J42" s="1">
        <v>299.35000000000002</v>
      </c>
      <c r="K42" s="1">
        <v>945.11</v>
      </c>
      <c r="L42" s="1">
        <v>858.06</v>
      </c>
      <c r="M42" s="6">
        <v>6941033</v>
      </c>
      <c r="N42" s="6">
        <v>267240</v>
      </c>
      <c r="O42" s="6">
        <v>590644</v>
      </c>
    </row>
    <row r="43" spans="1:15" x14ac:dyDescent="0.25">
      <c r="A43" s="7" t="s">
        <v>128</v>
      </c>
      <c r="B43" s="7" t="s">
        <v>129</v>
      </c>
      <c r="C43" s="7" t="s">
        <v>130</v>
      </c>
      <c r="D43" s="7" t="s">
        <v>131</v>
      </c>
      <c r="E43" s="7">
        <v>59</v>
      </c>
      <c r="F43" s="7">
        <v>5217</v>
      </c>
      <c r="G43" s="7">
        <v>5206</v>
      </c>
      <c r="H43" s="7" t="s">
        <v>20</v>
      </c>
      <c r="I43" s="5">
        <v>14.6</v>
      </c>
      <c r="J43" s="1">
        <v>260.83999999999997</v>
      </c>
      <c r="K43" s="1">
        <v>760.23</v>
      </c>
      <c r="L43" s="1">
        <v>664.42</v>
      </c>
      <c r="M43" s="6">
        <v>5818795</v>
      </c>
      <c r="N43" s="6">
        <v>251047</v>
      </c>
      <c r="O43" s="6">
        <v>455725</v>
      </c>
    </row>
    <row r="44" spans="1:15" x14ac:dyDescent="0.25">
      <c r="A44" s="7" t="s">
        <v>132</v>
      </c>
      <c r="B44" s="7" t="s">
        <v>133</v>
      </c>
      <c r="C44" s="7" t="s">
        <v>134</v>
      </c>
      <c r="D44" s="7" t="s">
        <v>105</v>
      </c>
      <c r="E44" s="7">
        <v>60</v>
      </c>
      <c r="F44" s="7">
        <v>5225</v>
      </c>
      <c r="G44" s="7">
        <v>5206</v>
      </c>
      <c r="H44" s="7" t="s">
        <v>20</v>
      </c>
      <c r="I44" s="5">
        <v>13</v>
      </c>
      <c r="J44" s="1">
        <v>260.41000000000003</v>
      </c>
      <c r="K44" s="1">
        <v>644.94000000000005</v>
      </c>
      <c r="L44" s="1">
        <v>561.54</v>
      </c>
      <c r="M44" s="6">
        <v>5152094</v>
      </c>
      <c r="N44" s="6">
        <v>202019</v>
      </c>
      <c r="O44" s="6">
        <v>411609</v>
      </c>
    </row>
    <row r="45" spans="1:15" x14ac:dyDescent="0.25">
      <c r="A45" s="7" t="s">
        <v>135</v>
      </c>
      <c r="B45" s="7" t="s">
        <v>133</v>
      </c>
      <c r="C45" s="7" t="s">
        <v>136</v>
      </c>
      <c r="D45" s="7" t="s">
        <v>76</v>
      </c>
      <c r="E45" s="7">
        <v>59</v>
      </c>
      <c r="F45" s="7">
        <v>5227</v>
      </c>
      <c r="G45" s="7">
        <v>5206</v>
      </c>
      <c r="H45" s="7" t="s">
        <v>20</v>
      </c>
      <c r="I45" s="5">
        <v>13.6</v>
      </c>
      <c r="J45" s="1">
        <v>273.32</v>
      </c>
      <c r="K45" s="1">
        <v>686.84</v>
      </c>
      <c r="L45" s="1">
        <v>582.95000000000005</v>
      </c>
      <c r="M45" s="6">
        <v>6047512</v>
      </c>
      <c r="N45" s="6">
        <v>204468</v>
      </c>
      <c r="O45" s="6">
        <v>498684</v>
      </c>
    </row>
    <row r="46" spans="1:15" x14ac:dyDescent="0.25">
      <c r="A46" s="7" t="s">
        <v>135</v>
      </c>
      <c r="B46" s="7" t="s">
        <v>137</v>
      </c>
      <c r="C46" s="7" t="s">
        <v>138</v>
      </c>
      <c r="D46" s="7" t="s">
        <v>115</v>
      </c>
      <c r="E46" s="7">
        <v>60</v>
      </c>
      <c r="F46" s="7">
        <v>5229</v>
      </c>
      <c r="G46" s="7">
        <v>5129</v>
      </c>
      <c r="H46" s="7" t="s">
        <v>49</v>
      </c>
      <c r="I46" s="5">
        <v>22.1</v>
      </c>
      <c r="J46" s="1">
        <v>553.70000000000005</v>
      </c>
      <c r="K46" s="1">
        <v>1131.78</v>
      </c>
      <c r="L46" s="1">
        <v>831.52</v>
      </c>
      <c r="M46" s="6">
        <v>7832975</v>
      </c>
      <c r="N46" s="6">
        <v>287247</v>
      </c>
      <c r="O46" s="6">
        <v>1273504</v>
      </c>
    </row>
    <row r="47" spans="1:15" x14ac:dyDescent="0.25">
      <c r="A47" s="7" t="s">
        <v>139</v>
      </c>
      <c r="B47" s="7" t="s">
        <v>137</v>
      </c>
      <c r="C47" s="7" t="s">
        <v>140</v>
      </c>
      <c r="D47" s="7" t="s">
        <v>140</v>
      </c>
      <c r="E47" s="7">
        <v>60</v>
      </c>
      <c r="F47" s="7">
        <v>5231</v>
      </c>
      <c r="G47" s="7">
        <v>5206</v>
      </c>
      <c r="H47" s="7" t="s">
        <v>20</v>
      </c>
      <c r="I47" s="5">
        <v>19.899999999999999</v>
      </c>
      <c r="J47" s="1">
        <v>286.77</v>
      </c>
      <c r="K47" s="1">
        <v>1058.3800000000001</v>
      </c>
      <c r="L47" s="1">
        <v>973.69</v>
      </c>
      <c r="M47" s="6">
        <v>6002444</v>
      </c>
      <c r="N47" s="6">
        <v>256861</v>
      </c>
      <c r="O47" s="6">
        <v>490952</v>
      </c>
    </row>
    <row r="48" spans="1:15" x14ac:dyDescent="0.25">
      <c r="A48" s="7" t="s">
        <v>139</v>
      </c>
      <c r="B48" s="7" t="s">
        <v>141</v>
      </c>
      <c r="C48" s="7" t="s">
        <v>114</v>
      </c>
      <c r="D48" s="7" t="s">
        <v>142</v>
      </c>
      <c r="E48" s="7">
        <v>59</v>
      </c>
      <c r="F48" s="7">
        <v>5232</v>
      </c>
      <c r="G48" s="7">
        <v>5129</v>
      </c>
      <c r="H48" s="7" t="s">
        <v>49</v>
      </c>
      <c r="I48" s="5">
        <v>35.299999999999997</v>
      </c>
      <c r="J48" s="1">
        <v>626.97</v>
      </c>
      <c r="K48" s="1">
        <v>1897.43</v>
      </c>
      <c r="L48" s="1">
        <v>1568.91</v>
      </c>
      <c r="M48" s="6">
        <v>8513340</v>
      </c>
      <c r="N48" s="6">
        <v>324592</v>
      </c>
      <c r="O48" s="6">
        <v>1413907</v>
      </c>
    </row>
    <row r="49" spans="1:15" x14ac:dyDescent="0.25">
      <c r="A49" s="7" t="s">
        <v>143</v>
      </c>
      <c r="B49" s="7" t="s">
        <v>141</v>
      </c>
      <c r="C49" s="7" t="s">
        <v>144</v>
      </c>
      <c r="D49" s="7" t="s">
        <v>67</v>
      </c>
      <c r="E49" s="7">
        <v>60</v>
      </c>
      <c r="F49" s="7">
        <v>5233</v>
      </c>
      <c r="G49" s="7">
        <v>5206</v>
      </c>
      <c r="H49" s="7" t="s">
        <v>20</v>
      </c>
      <c r="I49" s="5">
        <v>15.1</v>
      </c>
      <c r="J49" s="1">
        <v>260.76</v>
      </c>
      <c r="K49" s="1">
        <v>770.18</v>
      </c>
      <c r="L49" s="1">
        <v>687.91</v>
      </c>
      <c r="M49" s="6">
        <v>5299610</v>
      </c>
      <c r="N49" s="6">
        <v>179229</v>
      </c>
      <c r="O49" s="6">
        <v>416683</v>
      </c>
    </row>
    <row r="50" spans="1:15" x14ac:dyDescent="0.25">
      <c r="A50" s="7" t="s">
        <v>145</v>
      </c>
      <c r="B50" s="7" t="s">
        <v>146</v>
      </c>
      <c r="C50" s="7" t="s">
        <v>147</v>
      </c>
      <c r="D50" s="7" t="s">
        <v>148</v>
      </c>
      <c r="E50" s="7">
        <v>60</v>
      </c>
      <c r="F50" s="7">
        <v>5247</v>
      </c>
      <c r="G50" s="7">
        <v>5233</v>
      </c>
      <c r="H50" s="7" t="s">
        <v>20</v>
      </c>
      <c r="I50" s="5">
        <v>16.100000000000001</v>
      </c>
      <c r="J50" s="1">
        <v>337.64</v>
      </c>
      <c r="K50" s="1">
        <v>819.46</v>
      </c>
      <c r="L50" s="1">
        <v>701.02</v>
      </c>
      <c r="M50" s="6">
        <v>6848460</v>
      </c>
      <c r="N50" s="6">
        <v>287918</v>
      </c>
      <c r="O50" s="6">
        <v>527172</v>
      </c>
    </row>
    <row r="51" spans="1:15" x14ac:dyDescent="0.25">
      <c r="A51" s="7" t="s">
        <v>145</v>
      </c>
      <c r="B51" s="7" t="s">
        <v>146</v>
      </c>
      <c r="C51" s="7" t="s">
        <v>149</v>
      </c>
      <c r="D51" s="7" t="s">
        <v>48</v>
      </c>
      <c r="E51" s="7">
        <v>60</v>
      </c>
      <c r="F51" s="7">
        <v>5248</v>
      </c>
      <c r="G51" s="7">
        <v>5232</v>
      </c>
      <c r="H51" s="7" t="s">
        <v>49</v>
      </c>
      <c r="I51" s="5">
        <v>29.4</v>
      </c>
      <c r="J51" s="1">
        <v>597.58000000000004</v>
      </c>
      <c r="K51" s="1">
        <v>1534.1</v>
      </c>
      <c r="L51" s="1">
        <v>1213.55</v>
      </c>
      <c r="M51" s="6">
        <v>7489718</v>
      </c>
      <c r="N51" s="6">
        <v>270084</v>
      </c>
      <c r="O51" s="6">
        <v>1171384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R47" sqref="R47"/>
    </sheetView>
  </sheetViews>
  <sheetFormatPr defaultRowHeight="15" x14ac:dyDescent="0.25"/>
  <cols>
    <col min="1" max="1" width="10.140625" style="7" customWidth="1"/>
    <col min="2" max="2" width="10.140625" style="7" bestFit="1" customWidth="1"/>
    <col min="3" max="3" width="11.7109375" style="7" customWidth="1"/>
    <col min="4" max="4" width="12.140625" style="7" customWidth="1"/>
    <col min="5" max="5" width="19.5703125" style="7" customWidth="1"/>
    <col min="6" max="6" width="14.28515625" style="7" customWidth="1"/>
    <col min="7" max="7" width="10.5703125" style="7" customWidth="1"/>
    <col min="8" max="8" width="6.28515625" style="7" customWidth="1"/>
    <col min="9" max="9" width="10.42578125" style="7" customWidth="1"/>
    <col min="10" max="10" width="11.7109375" style="7" customWidth="1"/>
    <col min="11" max="11" width="14.85546875" style="7" customWidth="1"/>
    <col min="12" max="12" width="10" style="7" customWidth="1"/>
    <col min="13" max="13" width="15.7109375" style="7" bestFit="1" customWidth="1"/>
    <col min="14" max="14" width="16" style="7" customWidth="1"/>
    <col min="15" max="15" width="25" style="7" customWidth="1"/>
    <col min="16" max="16" width="19" style="7" customWidth="1"/>
    <col min="17" max="17" width="9.140625" style="7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59</v>
      </c>
      <c r="F2" s="7">
        <v>5053</v>
      </c>
      <c r="G2" s="7">
        <v>5032</v>
      </c>
      <c r="H2" s="7" t="s">
        <v>20</v>
      </c>
      <c r="I2" s="1">
        <v>1816.64</v>
      </c>
      <c r="J2" s="1">
        <v>91428.32</v>
      </c>
      <c r="K2" s="1">
        <v>41028.160000000003</v>
      </c>
      <c r="L2" s="1">
        <v>4892.3599999999997</v>
      </c>
      <c r="M2" s="6">
        <v>2627927781</v>
      </c>
      <c r="N2" s="6">
        <v>28662482</v>
      </c>
      <c r="O2" s="6">
        <v>16606637</v>
      </c>
      <c r="P2" s="1">
        <v>14492.54</v>
      </c>
    </row>
    <row r="3" spans="1:16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>
        <v>5032</v>
      </c>
      <c r="H3" s="7" t="s">
        <v>20</v>
      </c>
      <c r="I3" s="1">
        <v>1977.32</v>
      </c>
      <c r="J3" s="1">
        <v>97708.66</v>
      </c>
      <c r="K3" s="1">
        <v>41873.43</v>
      </c>
      <c r="L3" s="1">
        <v>4926.99</v>
      </c>
      <c r="M3" s="6">
        <v>2856795518</v>
      </c>
      <c r="N3" s="6">
        <v>14865767</v>
      </c>
      <c r="O3" s="6">
        <v>18533897</v>
      </c>
      <c r="P3" s="1">
        <v>16707.11</v>
      </c>
    </row>
    <row r="4" spans="1:16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>
        <v>5032</v>
      </c>
      <c r="H4" s="7" t="s">
        <v>20</v>
      </c>
      <c r="I4" s="1">
        <v>1944.56</v>
      </c>
      <c r="J4" s="1">
        <v>95715.51</v>
      </c>
      <c r="K4" s="1">
        <v>39472.080000000002</v>
      </c>
      <c r="L4" s="1">
        <v>4289.0200000000004</v>
      </c>
      <c r="M4" s="6">
        <v>2718715043</v>
      </c>
      <c r="N4" s="6">
        <v>14036420</v>
      </c>
      <c r="O4" s="6">
        <v>16818576</v>
      </c>
      <c r="P4" s="1">
        <v>17313.810000000001</v>
      </c>
    </row>
    <row r="5" spans="1:16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>
        <v>5058</v>
      </c>
      <c r="H5" s="7" t="s">
        <v>20</v>
      </c>
      <c r="I5" s="1">
        <v>2081.67</v>
      </c>
      <c r="J5" s="1">
        <v>100437.53</v>
      </c>
      <c r="K5" s="1">
        <v>51739.28</v>
      </c>
      <c r="L5" s="1">
        <v>6321.73</v>
      </c>
      <c r="M5" s="6">
        <v>2664001785</v>
      </c>
      <c r="N5" s="6">
        <v>49027836</v>
      </c>
      <c r="O5" s="6">
        <v>17685341</v>
      </c>
      <c r="P5" s="1">
        <v>21418.17</v>
      </c>
    </row>
    <row r="6" spans="1:16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59</v>
      </c>
      <c r="F6" s="7">
        <v>5071</v>
      </c>
      <c r="G6" s="7">
        <v>5058</v>
      </c>
      <c r="H6" s="7" t="s">
        <v>20</v>
      </c>
      <c r="I6" s="1">
        <v>1947.41</v>
      </c>
      <c r="J6" s="1">
        <v>96376.35</v>
      </c>
      <c r="K6" s="1">
        <v>46696.639999999999</v>
      </c>
      <c r="L6" s="1">
        <v>6131.75</v>
      </c>
      <c r="M6" s="6">
        <v>2546692030</v>
      </c>
      <c r="N6" s="6">
        <v>43651876</v>
      </c>
      <c r="O6" s="6">
        <v>17890333</v>
      </c>
      <c r="P6" s="1">
        <v>17596.400000000001</v>
      </c>
    </row>
    <row r="7" spans="1:16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>
        <v>5058</v>
      </c>
      <c r="H7" s="7" t="s">
        <v>20</v>
      </c>
      <c r="I7" s="1">
        <v>1866.11</v>
      </c>
      <c r="J7" s="1">
        <v>92489.35</v>
      </c>
      <c r="K7" s="1">
        <v>42713.56</v>
      </c>
      <c r="L7" s="1">
        <v>3557.26</v>
      </c>
      <c r="M7" s="6">
        <v>2494774147</v>
      </c>
      <c r="N7" s="6">
        <v>31873700</v>
      </c>
      <c r="O7" s="6">
        <v>17171090</v>
      </c>
      <c r="P7" s="1">
        <v>15602.87</v>
      </c>
    </row>
    <row r="8" spans="1:16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60</v>
      </c>
      <c r="F8" s="7">
        <v>5079</v>
      </c>
      <c r="G8" s="7">
        <v>5058</v>
      </c>
      <c r="H8" s="7" t="s">
        <v>20</v>
      </c>
      <c r="I8" s="1">
        <v>2043.37</v>
      </c>
      <c r="J8" s="1">
        <v>101124.25</v>
      </c>
      <c r="K8" s="1">
        <v>46598.95</v>
      </c>
      <c r="L8" s="1">
        <v>3570.01</v>
      </c>
      <c r="M8" s="6">
        <v>2619525904</v>
      </c>
      <c r="N8" s="6">
        <v>23372040</v>
      </c>
      <c r="O8" s="6">
        <v>19001711</v>
      </c>
      <c r="P8" s="1">
        <v>17534.560000000001</v>
      </c>
    </row>
    <row r="9" spans="1:16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60</v>
      </c>
      <c r="F9" s="7">
        <v>5085</v>
      </c>
      <c r="G9" s="7">
        <v>5058</v>
      </c>
      <c r="H9" s="7" t="s">
        <v>20</v>
      </c>
      <c r="I9" s="1">
        <v>2416.75</v>
      </c>
      <c r="J9" s="1">
        <v>114266.54</v>
      </c>
      <c r="K9" s="1">
        <v>57807.86</v>
      </c>
      <c r="L9" s="1">
        <v>4317.2</v>
      </c>
      <c r="M9" s="6">
        <v>3652761610</v>
      </c>
      <c r="N9" s="6">
        <v>24336628</v>
      </c>
      <c r="O9" s="6">
        <v>20279971</v>
      </c>
      <c r="P9" s="1">
        <v>24959.48</v>
      </c>
    </row>
    <row r="10" spans="1:16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>
        <v>5058</v>
      </c>
      <c r="H10" s="7" t="s">
        <v>20</v>
      </c>
      <c r="I10" s="1">
        <v>2086.44</v>
      </c>
      <c r="J10" s="1">
        <v>103459.28</v>
      </c>
      <c r="K10" s="1">
        <v>50255.94</v>
      </c>
      <c r="L10" s="1">
        <v>3670.38</v>
      </c>
      <c r="M10" s="6">
        <v>3351609013</v>
      </c>
      <c r="N10" s="6">
        <v>23932734</v>
      </c>
      <c r="O10" s="6">
        <v>18346780</v>
      </c>
      <c r="P10" s="1">
        <v>17459.599999999999</v>
      </c>
    </row>
    <row r="11" spans="1:16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>
        <v>5058</v>
      </c>
      <c r="H11" s="7" t="s">
        <v>20</v>
      </c>
      <c r="I11" s="1">
        <v>2152.1999999999998</v>
      </c>
      <c r="J11" s="1">
        <v>102761.35</v>
      </c>
      <c r="K11" s="1">
        <v>48573.29</v>
      </c>
      <c r="L11" s="1">
        <v>4062.19</v>
      </c>
      <c r="M11" s="6">
        <v>2621107124</v>
      </c>
      <c r="N11" s="6">
        <v>31929225</v>
      </c>
      <c r="O11" s="6">
        <v>18923773</v>
      </c>
      <c r="P11" s="1">
        <v>21345.55</v>
      </c>
    </row>
    <row r="12" spans="1:16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>
        <v>5058</v>
      </c>
      <c r="H12" s="7" t="s">
        <v>20</v>
      </c>
      <c r="I12" s="1">
        <v>2087.44</v>
      </c>
      <c r="J12" s="1">
        <v>104503.66</v>
      </c>
      <c r="K12" s="1">
        <v>47147.97</v>
      </c>
      <c r="L12" s="1">
        <v>3870.03</v>
      </c>
      <c r="M12" s="6">
        <v>2665401210</v>
      </c>
      <c r="N12" s="6">
        <v>24344247</v>
      </c>
      <c r="O12" s="6">
        <v>19296936</v>
      </c>
      <c r="P12" s="1">
        <v>16618.400000000001</v>
      </c>
    </row>
    <row r="13" spans="1:16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>
        <v>5058</v>
      </c>
      <c r="H13" s="7" t="s">
        <v>20</v>
      </c>
      <c r="I13" s="1">
        <v>2286.4699999999998</v>
      </c>
      <c r="J13" s="1">
        <v>111670.72</v>
      </c>
      <c r="K13" s="1">
        <v>54259.82</v>
      </c>
      <c r="L13" s="1">
        <v>4212.49</v>
      </c>
      <c r="M13" s="6">
        <v>3441790911</v>
      </c>
      <c r="N13" s="6">
        <v>24816989</v>
      </c>
      <c r="O13" s="6">
        <v>20066556</v>
      </c>
      <c r="P13" s="1">
        <v>20757.43</v>
      </c>
    </row>
    <row r="14" spans="1:16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60</v>
      </c>
      <c r="F14" s="7">
        <v>5096</v>
      </c>
      <c r="G14" s="7">
        <v>5050</v>
      </c>
      <c r="H14" s="7" t="s">
        <v>49</v>
      </c>
      <c r="I14" s="1">
        <v>2642.17</v>
      </c>
      <c r="J14" s="1">
        <v>117112.21</v>
      </c>
      <c r="K14" s="1">
        <v>80017.84</v>
      </c>
      <c r="L14" s="1">
        <v>5982.3</v>
      </c>
      <c r="M14" s="6">
        <v>3985747889</v>
      </c>
      <c r="N14" s="6">
        <v>11046488</v>
      </c>
      <c r="O14" s="6">
        <v>16681580</v>
      </c>
      <c r="P14" s="1">
        <v>32529.94</v>
      </c>
    </row>
    <row r="15" spans="1:16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60</v>
      </c>
      <c r="F15" s="7">
        <v>5100</v>
      </c>
      <c r="G15" s="7">
        <v>5050</v>
      </c>
      <c r="H15" s="7" t="s">
        <v>49</v>
      </c>
      <c r="I15" s="1">
        <v>3264.03</v>
      </c>
      <c r="J15" s="1">
        <v>136233.91</v>
      </c>
      <c r="K15" s="1">
        <v>98074.75</v>
      </c>
      <c r="L15" s="1">
        <v>7062.98</v>
      </c>
      <c r="M15" s="6">
        <v>4703078254</v>
      </c>
      <c r="N15" s="6">
        <v>10861460</v>
      </c>
      <c r="O15" s="6">
        <v>18375701</v>
      </c>
      <c r="P15" s="1">
        <v>48269.49</v>
      </c>
    </row>
    <row r="16" spans="1:16" x14ac:dyDescent="0.25">
      <c r="A16" s="7" t="s">
        <v>16</v>
      </c>
      <c r="B16" s="7" t="s">
        <v>53</v>
      </c>
      <c r="C16" s="7" t="s">
        <v>54</v>
      </c>
      <c r="D16" s="7" t="s">
        <v>55</v>
      </c>
      <c r="E16" s="7">
        <v>60</v>
      </c>
      <c r="F16" s="7">
        <v>5102</v>
      </c>
      <c r="G16" s="7">
        <v>5058</v>
      </c>
      <c r="H16" s="7" t="s">
        <v>20</v>
      </c>
      <c r="I16" s="1">
        <v>8640.34</v>
      </c>
      <c r="J16" s="1">
        <v>174259.47</v>
      </c>
      <c r="K16" s="1">
        <v>337307.85</v>
      </c>
      <c r="L16" s="1">
        <v>15953.91</v>
      </c>
      <c r="M16" s="6">
        <v>8870738132</v>
      </c>
      <c r="N16" s="6">
        <v>25594923</v>
      </c>
      <c r="O16" s="6">
        <v>19236965</v>
      </c>
      <c r="P16" s="1">
        <v>291358.06</v>
      </c>
    </row>
    <row r="17" spans="1:16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60</v>
      </c>
      <c r="F17" s="7">
        <v>5104</v>
      </c>
      <c r="G17" s="7">
        <v>5058</v>
      </c>
      <c r="H17" s="7" t="s">
        <v>20</v>
      </c>
      <c r="I17" s="1">
        <v>1998.9</v>
      </c>
      <c r="J17" s="1">
        <v>98494.07</v>
      </c>
      <c r="K17" s="1">
        <v>52729.35</v>
      </c>
      <c r="L17" s="1">
        <v>3553.52</v>
      </c>
      <c r="M17" s="6">
        <v>3032684585</v>
      </c>
      <c r="N17" s="6">
        <v>23564222</v>
      </c>
      <c r="O17" s="6">
        <v>16680674</v>
      </c>
      <c r="P17" s="1">
        <v>17122.47</v>
      </c>
    </row>
    <row r="18" spans="1:16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60</v>
      </c>
      <c r="F18" s="7">
        <v>5105</v>
      </c>
      <c r="G18" s="7">
        <v>5094</v>
      </c>
      <c r="H18" s="7" t="s">
        <v>20</v>
      </c>
      <c r="I18" s="1">
        <v>2092.5100000000002</v>
      </c>
      <c r="J18" s="1">
        <v>104907.14</v>
      </c>
      <c r="K18" s="1">
        <v>46642.84</v>
      </c>
      <c r="L18" s="1">
        <v>4225.93</v>
      </c>
      <c r="M18" s="6">
        <v>2756438642</v>
      </c>
      <c r="N18" s="6">
        <v>25202500</v>
      </c>
      <c r="O18" s="6">
        <v>19470001</v>
      </c>
      <c r="P18" s="1">
        <v>16322.86</v>
      </c>
    </row>
    <row r="19" spans="1:16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>
        <v>5050</v>
      </c>
      <c r="H19" s="7" t="s">
        <v>49</v>
      </c>
      <c r="I19" s="1">
        <v>3544.92</v>
      </c>
      <c r="J19" s="1">
        <v>146789.71</v>
      </c>
      <c r="K19" s="1">
        <v>105309.35</v>
      </c>
      <c r="L19" s="1">
        <v>8070.91</v>
      </c>
      <c r="M19" s="6">
        <v>4918929098</v>
      </c>
      <c r="N19" s="6">
        <v>13214742</v>
      </c>
      <c r="O19" s="6">
        <v>20442247</v>
      </c>
      <c r="P19" s="1">
        <v>50136.02</v>
      </c>
    </row>
    <row r="20" spans="1:16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60</v>
      </c>
      <c r="F20" s="7">
        <v>5113</v>
      </c>
      <c r="G20" s="7">
        <v>5105</v>
      </c>
      <c r="H20" s="7" t="s">
        <v>20</v>
      </c>
      <c r="I20" s="1">
        <v>3970.77</v>
      </c>
      <c r="J20" s="1">
        <v>142430.25</v>
      </c>
      <c r="K20" s="1">
        <v>100312.32000000001</v>
      </c>
      <c r="L20" s="1">
        <v>6760.84</v>
      </c>
      <c r="M20" s="6">
        <v>4986777710</v>
      </c>
      <c r="N20" s="6">
        <v>25955996</v>
      </c>
      <c r="O20" s="6">
        <v>23885107</v>
      </c>
      <c r="P20" s="1">
        <v>81761.88</v>
      </c>
    </row>
    <row r="21" spans="1:16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>
        <v>5110</v>
      </c>
      <c r="H21" s="7" t="s">
        <v>49</v>
      </c>
      <c r="I21" s="1">
        <v>2789.95</v>
      </c>
      <c r="J21" s="1">
        <v>122300.35</v>
      </c>
      <c r="K21" s="1">
        <v>84618.6</v>
      </c>
      <c r="L21" s="1">
        <v>5518.48</v>
      </c>
      <c r="M21" s="6">
        <v>3911015998</v>
      </c>
      <c r="N21" s="6">
        <v>9934949</v>
      </c>
      <c r="O21" s="6">
        <v>21335033</v>
      </c>
      <c r="P21" s="1">
        <v>36555.279999999999</v>
      </c>
    </row>
    <row r="22" spans="1:16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>
        <v>5105</v>
      </c>
      <c r="H22" s="7" t="s">
        <v>20</v>
      </c>
      <c r="I22" s="1">
        <v>3059.19</v>
      </c>
      <c r="J22" s="1">
        <v>129477.31</v>
      </c>
      <c r="K22" s="1">
        <v>68066.429999999993</v>
      </c>
      <c r="L22" s="1">
        <v>5489.45</v>
      </c>
      <c r="M22" s="6">
        <v>3394094205</v>
      </c>
      <c r="N22" s="6">
        <v>25139889</v>
      </c>
      <c r="O22" s="6">
        <v>23413987</v>
      </c>
      <c r="P22" s="1">
        <v>44878.15</v>
      </c>
    </row>
    <row r="23" spans="1:16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61</v>
      </c>
      <c r="F23" s="7">
        <v>5118</v>
      </c>
      <c r="G23" s="7">
        <v>5105</v>
      </c>
      <c r="H23" s="7" t="s">
        <v>20</v>
      </c>
      <c r="I23" s="1">
        <v>3014.68</v>
      </c>
      <c r="J23" s="1">
        <v>129991.06</v>
      </c>
      <c r="K23" s="1">
        <v>71588.69</v>
      </c>
      <c r="L23" s="1">
        <v>4965.13</v>
      </c>
      <c r="M23" s="6">
        <v>4077419291</v>
      </c>
      <c r="N23" s="6">
        <v>34710003</v>
      </c>
      <c r="O23" s="6">
        <v>22867798</v>
      </c>
      <c r="P23" s="1">
        <v>42322.04</v>
      </c>
    </row>
    <row r="24" spans="1:16" x14ac:dyDescent="0.25">
      <c r="A24" s="7" t="s">
        <v>64</v>
      </c>
      <c r="B24" s="7" t="s">
        <v>73</v>
      </c>
      <c r="C24" s="7" t="s">
        <v>75</v>
      </c>
      <c r="D24" s="7" t="s">
        <v>76</v>
      </c>
      <c r="E24" s="7">
        <v>60</v>
      </c>
      <c r="F24" s="7">
        <v>5119</v>
      </c>
      <c r="G24" s="7">
        <v>5105</v>
      </c>
      <c r="H24" s="7" t="s">
        <v>20</v>
      </c>
      <c r="I24" s="1">
        <v>2107.3200000000002</v>
      </c>
      <c r="J24" s="1">
        <v>105425.06</v>
      </c>
      <c r="K24" s="1">
        <v>50503.11</v>
      </c>
      <c r="L24" s="1">
        <v>3835.77</v>
      </c>
      <c r="M24" s="6">
        <v>3338261349</v>
      </c>
      <c r="N24" s="6">
        <v>24282253</v>
      </c>
      <c r="O24" s="6">
        <v>18847880</v>
      </c>
      <c r="P24" s="1">
        <v>17051.59</v>
      </c>
    </row>
    <row r="25" spans="1:16" x14ac:dyDescent="0.25">
      <c r="A25" s="7" t="s">
        <v>77</v>
      </c>
      <c r="B25" s="7" t="s">
        <v>78</v>
      </c>
      <c r="C25" s="7" t="s">
        <v>79</v>
      </c>
      <c r="D25" s="7" t="s">
        <v>80</v>
      </c>
      <c r="E25" s="7">
        <v>60</v>
      </c>
      <c r="F25" s="7">
        <v>5127</v>
      </c>
      <c r="G25" s="7">
        <v>5105</v>
      </c>
      <c r="H25" s="7" t="s">
        <v>20</v>
      </c>
      <c r="I25" s="1">
        <v>1651.06</v>
      </c>
      <c r="J25" s="1">
        <v>87161.38</v>
      </c>
      <c r="K25" s="1">
        <v>37144.870000000003</v>
      </c>
      <c r="L25" s="1">
        <v>3825.8</v>
      </c>
      <c r="M25" s="6">
        <v>2462291880</v>
      </c>
      <c r="N25" s="6">
        <v>25573708</v>
      </c>
      <c r="O25" s="6">
        <v>16589078</v>
      </c>
      <c r="P25" s="1">
        <v>9419.61</v>
      </c>
    </row>
    <row r="26" spans="1:16" x14ac:dyDescent="0.25">
      <c r="A26" s="7" t="s">
        <v>16</v>
      </c>
      <c r="B26" s="7" t="s">
        <v>78</v>
      </c>
      <c r="C26" s="7" t="s">
        <v>81</v>
      </c>
      <c r="D26" s="7" t="s">
        <v>82</v>
      </c>
      <c r="E26" s="7">
        <v>59</v>
      </c>
      <c r="F26" s="7">
        <v>5129</v>
      </c>
      <c r="G26" s="7">
        <v>5110</v>
      </c>
      <c r="H26" s="7" t="s">
        <v>49</v>
      </c>
      <c r="I26" s="1">
        <v>1919.84</v>
      </c>
      <c r="J26" s="1">
        <v>93810.67</v>
      </c>
      <c r="K26" s="1">
        <v>43388.77</v>
      </c>
      <c r="L26" s="1">
        <v>4542.08</v>
      </c>
      <c r="M26" s="6">
        <v>2706543578</v>
      </c>
      <c r="N26" s="6">
        <v>11487379</v>
      </c>
      <c r="O26" s="6">
        <v>18596133</v>
      </c>
      <c r="P26" s="1">
        <v>15608.54</v>
      </c>
    </row>
    <row r="27" spans="1:16" x14ac:dyDescent="0.25">
      <c r="A27" s="7" t="s">
        <v>77</v>
      </c>
      <c r="B27" s="7" t="s">
        <v>83</v>
      </c>
      <c r="C27" s="7" t="s">
        <v>84</v>
      </c>
      <c r="D27" s="7" t="s">
        <v>85</v>
      </c>
      <c r="E27" s="7">
        <v>60</v>
      </c>
      <c r="F27" s="7">
        <v>5137</v>
      </c>
      <c r="G27" s="7">
        <v>5105</v>
      </c>
      <c r="H27" s="7" t="s">
        <v>20</v>
      </c>
      <c r="I27" s="1">
        <v>1799.97</v>
      </c>
      <c r="J27" s="1">
        <v>94491.04</v>
      </c>
      <c r="K27" s="1">
        <v>44012.21</v>
      </c>
      <c r="L27" s="1">
        <v>3817.43</v>
      </c>
      <c r="M27" s="6">
        <v>3463124214</v>
      </c>
      <c r="N27" s="6">
        <v>25760410</v>
      </c>
      <c r="O27" s="6">
        <v>17464908</v>
      </c>
      <c r="P27" s="1">
        <v>10790.94</v>
      </c>
    </row>
    <row r="28" spans="1:16" x14ac:dyDescent="0.25">
      <c r="A28" s="7" t="s">
        <v>86</v>
      </c>
      <c r="B28" s="7" t="s">
        <v>87</v>
      </c>
      <c r="C28" s="7" t="s">
        <v>88</v>
      </c>
      <c r="D28" s="7" t="s">
        <v>23</v>
      </c>
      <c r="E28" s="7">
        <v>60</v>
      </c>
      <c r="F28" s="7">
        <v>5146</v>
      </c>
      <c r="G28" s="7">
        <v>5105</v>
      </c>
      <c r="H28" s="7" t="s">
        <v>20</v>
      </c>
      <c r="I28" s="1">
        <v>2071.6999999999998</v>
      </c>
      <c r="J28" s="1">
        <v>103243.2</v>
      </c>
      <c r="K28" s="1">
        <v>46742.28</v>
      </c>
      <c r="L28" s="1">
        <v>4126.93</v>
      </c>
      <c r="M28" s="6">
        <v>2734994536</v>
      </c>
      <c r="N28" s="6">
        <v>25257151</v>
      </c>
      <c r="O28" s="6">
        <v>18864460</v>
      </c>
      <c r="P28" s="1">
        <v>17306.86</v>
      </c>
    </row>
    <row r="29" spans="1:16" x14ac:dyDescent="0.25">
      <c r="A29" s="7" t="s">
        <v>86</v>
      </c>
      <c r="B29" s="7" t="s">
        <v>89</v>
      </c>
      <c r="C29" s="7" t="s">
        <v>90</v>
      </c>
      <c r="D29" s="7" t="s">
        <v>23</v>
      </c>
      <c r="E29" s="7">
        <v>59</v>
      </c>
      <c r="F29" s="7">
        <v>5156</v>
      </c>
      <c r="G29" s="7">
        <v>5105</v>
      </c>
      <c r="H29" s="7" t="s">
        <v>20</v>
      </c>
      <c r="I29" s="1">
        <v>1899.23</v>
      </c>
      <c r="J29" s="1">
        <v>96325.74</v>
      </c>
      <c r="K29" s="1">
        <v>43699.88</v>
      </c>
      <c r="L29" s="1">
        <v>3622.97</v>
      </c>
      <c r="M29" s="6">
        <v>2554290874</v>
      </c>
      <c r="N29" s="6">
        <v>25053265</v>
      </c>
      <c r="O29" s="6">
        <v>17809071</v>
      </c>
      <c r="P29" s="1">
        <v>14474.99</v>
      </c>
    </row>
    <row r="30" spans="1:16" x14ac:dyDescent="0.25">
      <c r="A30" s="7" t="s">
        <v>86</v>
      </c>
      <c r="B30" s="7" t="s">
        <v>91</v>
      </c>
      <c r="C30" s="7" t="s">
        <v>92</v>
      </c>
      <c r="D30" s="7" t="s">
        <v>93</v>
      </c>
      <c r="E30" s="7">
        <v>60</v>
      </c>
      <c r="F30" s="7">
        <v>5162</v>
      </c>
      <c r="G30" s="7">
        <v>5105</v>
      </c>
      <c r="H30" s="7" t="s">
        <v>20</v>
      </c>
      <c r="I30" s="1">
        <v>2193.36</v>
      </c>
      <c r="J30" s="1">
        <v>106272.45</v>
      </c>
      <c r="K30" s="1">
        <v>49928.35</v>
      </c>
      <c r="L30" s="1">
        <v>3955.65</v>
      </c>
      <c r="M30" s="6">
        <v>2779307982</v>
      </c>
      <c r="N30" s="6">
        <v>39444301</v>
      </c>
      <c r="O30" s="6">
        <v>19501556</v>
      </c>
      <c r="P30" s="1">
        <v>19702.96</v>
      </c>
    </row>
    <row r="31" spans="1:16" x14ac:dyDescent="0.25">
      <c r="A31" s="7" t="s">
        <v>94</v>
      </c>
      <c r="B31" s="7" t="s">
        <v>95</v>
      </c>
      <c r="C31" s="7" t="s">
        <v>39</v>
      </c>
      <c r="D31" s="7" t="s">
        <v>39</v>
      </c>
      <c r="E31" s="7">
        <v>59</v>
      </c>
      <c r="F31" s="7">
        <v>5163</v>
      </c>
      <c r="G31" s="7">
        <v>5156</v>
      </c>
      <c r="H31" s="7" t="s">
        <v>20</v>
      </c>
      <c r="I31" s="1">
        <v>2156.91</v>
      </c>
      <c r="J31" s="1">
        <v>107527.24</v>
      </c>
      <c r="K31" s="1">
        <v>47779.22</v>
      </c>
      <c r="L31" s="1">
        <v>4102.8599999999997</v>
      </c>
      <c r="M31" s="6">
        <v>2709573367</v>
      </c>
      <c r="N31" s="6">
        <v>24984528</v>
      </c>
      <c r="O31" s="6">
        <v>21822505</v>
      </c>
      <c r="P31" s="1">
        <v>17920.25</v>
      </c>
    </row>
    <row r="32" spans="1:16" x14ac:dyDescent="0.25">
      <c r="A32" s="7" t="s">
        <v>94</v>
      </c>
      <c r="B32" s="7" t="s">
        <v>96</v>
      </c>
      <c r="C32" s="7" t="s">
        <v>97</v>
      </c>
      <c r="D32" s="7" t="s">
        <v>98</v>
      </c>
      <c r="E32" s="7">
        <v>60</v>
      </c>
      <c r="F32" s="7">
        <v>5169</v>
      </c>
      <c r="G32" s="7">
        <v>5156</v>
      </c>
      <c r="H32" s="7" t="s">
        <v>20</v>
      </c>
      <c r="I32" s="1">
        <v>2173.3000000000002</v>
      </c>
      <c r="J32" s="1">
        <v>106495.48</v>
      </c>
      <c r="K32" s="1">
        <v>48619.19</v>
      </c>
      <c r="L32" s="1">
        <v>4086.58</v>
      </c>
      <c r="M32" s="6">
        <v>2724842369</v>
      </c>
      <c r="N32" s="6">
        <v>24714183</v>
      </c>
      <c r="O32" s="6">
        <v>21104077</v>
      </c>
      <c r="P32" s="1">
        <v>19699.689999999999</v>
      </c>
    </row>
    <row r="33" spans="1:16" x14ac:dyDescent="0.25">
      <c r="A33" s="7" t="s">
        <v>99</v>
      </c>
      <c r="B33" s="7" t="s">
        <v>100</v>
      </c>
      <c r="C33" s="7" t="s">
        <v>101</v>
      </c>
      <c r="D33" s="7" t="s">
        <v>102</v>
      </c>
      <c r="E33" s="7">
        <v>60</v>
      </c>
      <c r="F33" s="7">
        <v>5178</v>
      </c>
      <c r="G33" s="7">
        <v>5163</v>
      </c>
      <c r="H33" s="7" t="s">
        <v>20</v>
      </c>
      <c r="I33" s="1">
        <v>2102.84</v>
      </c>
      <c r="J33" s="1">
        <v>105025.44</v>
      </c>
      <c r="K33" s="1">
        <v>46177.27</v>
      </c>
      <c r="L33" s="1">
        <v>3988.49</v>
      </c>
      <c r="M33" s="6">
        <v>2730747986</v>
      </c>
      <c r="N33" s="6">
        <v>33731220</v>
      </c>
      <c r="O33" s="6">
        <v>20886229</v>
      </c>
      <c r="P33" s="1">
        <v>17311.86</v>
      </c>
    </row>
    <row r="34" spans="1:16" x14ac:dyDescent="0.25">
      <c r="A34" s="7" t="s">
        <v>99</v>
      </c>
      <c r="B34" s="7" t="s">
        <v>103</v>
      </c>
      <c r="C34" s="7" t="s">
        <v>104</v>
      </c>
      <c r="D34" s="7" t="s">
        <v>105</v>
      </c>
      <c r="E34" s="7">
        <v>60</v>
      </c>
      <c r="F34" s="7">
        <v>5181</v>
      </c>
      <c r="G34" s="7">
        <v>5163</v>
      </c>
      <c r="H34" s="7" t="s">
        <v>20</v>
      </c>
      <c r="I34" s="1">
        <v>2357.67</v>
      </c>
      <c r="J34" s="1">
        <v>113237.06</v>
      </c>
      <c r="K34" s="1">
        <v>52214.64</v>
      </c>
      <c r="L34" s="1">
        <v>4633.53</v>
      </c>
      <c r="M34" s="6">
        <v>2973526094</v>
      </c>
      <c r="N34" s="6">
        <v>34899683</v>
      </c>
      <c r="O34" s="6">
        <v>22435229</v>
      </c>
      <c r="P34" s="1">
        <v>22891.62</v>
      </c>
    </row>
    <row r="35" spans="1:16" x14ac:dyDescent="0.25">
      <c r="A35" s="7" t="s">
        <v>99</v>
      </c>
      <c r="B35" s="7" t="s">
        <v>103</v>
      </c>
      <c r="C35" s="7" t="s">
        <v>106</v>
      </c>
      <c r="D35" s="7" t="s">
        <v>107</v>
      </c>
      <c r="E35" s="7">
        <v>59</v>
      </c>
      <c r="F35" s="7">
        <v>5195</v>
      </c>
      <c r="G35" s="7">
        <v>5163</v>
      </c>
      <c r="H35" s="7" t="s">
        <v>20</v>
      </c>
      <c r="I35" s="1">
        <v>2213.16</v>
      </c>
      <c r="J35" s="1">
        <v>107419.61</v>
      </c>
      <c r="K35" s="1">
        <v>48121.98</v>
      </c>
      <c r="L35" s="1">
        <v>4323.83</v>
      </c>
      <c r="M35" s="6">
        <v>2768119736</v>
      </c>
      <c r="N35" s="6">
        <v>26479469</v>
      </c>
      <c r="O35" s="6">
        <v>21743899</v>
      </c>
      <c r="P35" s="1">
        <v>20959.27</v>
      </c>
    </row>
    <row r="36" spans="1:16" x14ac:dyDescent="0.25">
      <c r="A36" s="7" t="s">
        <v>99</v>
      </c>
      <c r="B36" s="7" t="s">
        <v>108</v>
      </c>
      <c r="C36" s="7" t="s">
        <v>109</v>
      </c>
      <c r="D36" s="7" t="s">
        <v>37</v>
      </c>
      <c r="E36" s="7">
        <v>60</v>
      </c>
      <c r="F36" s="7">
        <v>5196</v>
      </c>
      <c r="G36" s="7">
        <v>5163</v>
      </c>
      <c r="H36" s="7" t="s">
        <v>20</v>
      </c>
      <c r="I36" s="1">
        <v>2286.8000000000002</v>
      </c>
      <c r="J36" s="1">
        <v>107098.23</v>
      </c>
      <c r="K36" s="1">
        <v>49615.79</v>
      </c>
      <c r="L36" s="1">
        <v>4258.6899999999996</v>
      </c>
      <c r="M36" s="6">
        <v>2772874498</v>
      </c>
      <c r="N36" s="6">
        <v>25643619</v>
      </c>
      <c r="O36" s="6">
        <v>21240474</v>
      </c>
      <c r="P36" s="1">
        <v>24864.81</v>
      </c>
    </row>
    <row r="37" spans="1:16" x14ac:dyDescent="0.25">
      <c r="A37" s="7" t="s">
        <v>110</v>
      </c>
      <c r="B37" s="7" t="s">
        <v>111</v>
      </c>
      <c r="C37" s="7" t="s">
        <v>112</v>
      </c>
      <c r="D37" s="7" t="s">
        <v>35</v>
      </c>
      <c r="E37" s="7">
        <v>60</v>
      </c>
      <c r="F37" s="7">
        <v>5198</v>
      </c>
      <c r="G37" s="7">
        <v>5196</v>
      </c>
      <c r="H37" s="7" t="s">
        <v>20</v>
      </c>
      <c r="I37" s="1">
        <v>2072.0700000000002</v>
      </c>
      <c r="J37" s="1">
        <v>103450.78</v>
      </c>
      <c r="K37" s="1">
        <v>44652.28</v>
      </c>
      <c r="L37" s="1">
        <v>4055.17</v>
      </c>
      <c r="M37" s="6">
        <v>2692887503</v>
      </c>
      <c r="N37" s="6">
        <v>26247803</v>
      </c>
      <c r="O37" s="6">
        <v>21194739</v>
      </c>
      <c r="P37" s="1">
        <v>17255.63</v>
      </c>
    </row>
    <row r="38" spans="1:16" x14ac:dyDescent="0.25">
      <c r="A38" s="7" t="s">
        <v>110</v>
      </c>
      <c r="B38" s="7" t="s">
        <v>113</v>
      </c>
      <c r="C38" s="7" t="s">
        <v>114</v>
      </c>
      <c r="D38" s="7" t="s">
        <v>115</v>
      </c>
      <c r="E38" s="7">
        <v>60</v>
      </c>
      <c r="F38" s="7">
        <v>5200</v>
      </c>
      <c r="G38" s="7">
        <v>5196</v>
      </c>
      <c r="H38" s="7" t="s">
        <v>20</v>
      </c>
      <c r="I38" s="1">
        <v>2257.54</v>
      </c>
      <c r="J38" s="1">
        <v>108571.66</v>
      </c>
      <c r="K38" s="1">
        <v>48179.73</v>
      </c>
      <c r="L38" s="1">
        <v>4432.5</v>
      </c>
      <c r="M38" s="6">
        <v>2824586193</v>
      </c>
      <c r="N38" s="6">
        <v>25547852</v>
      </c>
      <c r="O38" s="6">
        <v>21707346</v>
      </c>
      <c r="P38" s="1">
        <v>22007.22</v>
      </c>
    </row>
    <row r="39" spans="1:16" x14ac:dyDescent="0.25">
      <c r="A39" s="7" t="s">
        <v>110</v>
      </c>
      <c r="B39" s="7" t="s">
        <v>113</v>
      </c>
      <c r="C39" s="7" t="s">
        <v>116</v>
      </c>
      <c r="D39" s="7" t="s">
        <v>117</v>
      </c>
      <c r="E39" s="7">
        <v>60</v>
      </c>
      <c r="F39" s="7">
        <v>5202</v>
      </c>
      <c r="G39" s="7">
        <v>5196</v>
      </c>
      <c r="H39" s="7" t="s">
        <v>20</v>
      </c>
      <c r="I39" s="1">
        <v>2109.13</v>
      </c>
      <c r="J39" s="1">
        <v>104268.91</v>
      </c>
      <c r="K39" s="1">
        <v>45898.82</v>
      </c>
      <c r="L39" s="1">
        <v>3894.79</v>
      </c>
      <c r="M39" s="6">
        <v>2720449403</v>
      </c>
      <c r="N39" s="6">
        <v>25615086</v>
      </c>
      <c r="O39" s="6">
        <v>21002248</v>
      </c>
      <c r="P39" s="1">
        <v>18621.560000000001</v>
      </c>
    </row>
    <row r="40" spans="1:16" x14ac:dyDescent="0.25">
      <c r="A40" s="7" t="s">
        <v>118</v>
      </c>
      <c r="B40" s="7" t="s">
        <v>119</v>
      </c>
      <c r="C40" s="7" t="s">
        <v>120</v>
      </c>
      <c r="D40" s="7" t="s">
        <v>69</v>
      </c>
      <c r="E40" s="7">
        <v>60</v>
      </c>
      <c r="F40" s="7">
        <v>5206</v>
      </c>
      <c r="G40" s="7">
        <v>5200</v>
      </c>
      <c r="H40" s="7" t="s">
        <v>20</v>
      </c>
      <c r="I40" s="1">
        <v>2290.2199999999998</v>
      </c>
      <c r="J40" s="1">
        <v>111410.58</v>
      </c>
      <c r="K40" s="1">
        <v>49769.25</v>
      </c>
      <c r="L40" s="1">
        <v>4303.59</v>
      </c>
      <c r="M40" s="6">
        <v>2901445646</v>
      </c>
      <c r="N40" s="6">
        <v>26074213</v>
      </c>
      <c r="O40" s="6">
        <v>22357806</v>
      </c>
      <c r="P40" s="1">
        <v>21506.11</v>
      </c>
    </row>
    <row r="41" spans="1:16" x14ac:dyDescent="0.25">
      <c r="A41" s="7" t="s">
        <v>121</v>
      </c>
      <c r="B41" s="7" t="s">
        <v>122</v>
      </c>
      <c r="C41" s="7" t="s">
        <v>123</v>
      </c>
      <c r="D41" s="7" t="s">
        <v>124</v>
      </c>
      <c r="E41" s="7">
        <v>60</v>
      </c>
      <c r="F41" s="7">
        <v>5210</v>
      </c>
      <c r="G41" s="7">
        <v>5206</v>
      </c>
      <c r="H41" s="7" t="s">
        <v>20</v>
      </c>
      <c r="I41" s="1">
        <v>2032.67</v>
      </c>
      <c r="J41" s="1">
        <v>103750.83</v>
      </c>
      <c r="K41" s="1">
        <v>45444.95</v>
      </c>
      <c r="L41" s="1">
        <v>4167.78</v>
      </c>
      <c r="M41" s="6">
        <v>2744381888</v>
      </c>
      <c r="N41" s="6">
        <v>28061370</v>
      </c>
      <c r="O41" s="6">
        <v>21583502</v>
      </c>
      <c r="P41" s="1">
        <v>14978.19</v>
      </c>
    </row>
    <row r="42" spans="1:16" x14ac:dyDescent="0.25">
      <c r="A42" s="7" t="s">
        <v>125</v>
      </c>
      <c r="B42" s="7" t="s">
        <v>122</v>
      </c>
      <c r="C42" s="7" t="s">
        <v>126</v>
      </c>
      <c r="D42" s="7" t="s">
        <v>127</v>
      </c>
      <c r="E42" s="7">
        <v>60</v>
      </c>
      <c r="F42" s="7">
        <v>5212</v>
      </c>
      <c r="G42" s="7">
        <v>5206</v>
      </c>
      <c r="H42" s="7" t="s">
        <v>20</v>
      </c>
      <c r="I42" s="1">
        <v>2391.2199999999998</v>
      </c>
      <c r="J42" s="1">
        <v>112242.31</v>
      </c>
      <c r="K42" s="1">
        <v>52291.06</v>
      </c>
      <c r="L42" s="1">
        <v>5044.34</v>
      </c>
      <c r="M42" s="6">
        <v>2914443600</v>
      </c>
      <c r="N42" s="6">
        <v>28733157</v>
      </c>
      <c r="O42" s="6">
        <v>23162414</v>
      </c>
      <c r="P42" s="1">
        <v>25822.35</v>
      </c>
    </row>
    <row r="43" spans="1:16" x14ac:dyDescent="0.25">
      <c r="A43" s="7" t="s">
        <v>128</v>
      </c>
      <c r="B43" s="7" t="s">
        <v>129</v>
      </c>
      <c r="C43" s="7" t="s">
        <v>130</v>
      </c>
      <c r="D43" s="7" t="s">
        <v>131</v>
      </c>
      <c r="E43" s="7">
        <v>60</v>
      </c>
      <c r="F43" s="7">
        <v>5217</v>
      </c>
      <c r="G43" s="7">
        <v>5206</v>
      </c>
      <c r="H43" s="7" t="s">
        <v>20</v>
      </c>
      <c r="I43" s="1">
        <v>2179.4699999999998</v>
      </c>
      <c r="J43" s="1">
        <v>107593.12</v>
      </c>
      <c r="K43" s="1">
        <v>48244.63</v>
      </c>
      <c r="L43" s="1">
        <v>4114.62</v>
      </c>
      <c r="M43" s="6">
        <v>2733260439</v>
      </c>
      <c r="N43" s="6">
        <v>26447629</v>
      </c>
      <c r="O43" s="6">
        <v>22634354</v>
      </c>
      <c r="P43" s="1">
        <v>18920.48</v>
      </c>
    </row>
    <row r="44" spans="1:16" x14ac:dyDescent="0.25">
      <c r="A44" s="7" t="s">
        <v>132</v>
      </c>
      <c r="B44" s="7" t="s">
        <v>133</v>
      </c>
      <c r="C44" s="7" t="s">
        <v>134</v>
      </c>
      <c r="D44" s="7" t="s">
        <v>105</v>
      </c>
      <c r="E44" s="7">
        <v>60</v>
      </c>
      <c r="F44" s="7">
        <v>5225</v>
      </c>
      <c r="G44" s="7">
        <v>5206</v>
      </c>
      <c r="H44" s="7" t="s">
        <v>20</v>
      </c>
      <c r="I44" s="1">
        <v>2071.9699999999998</v>
      </c>
      <c r="J44" s="1">
        <v>104255.09</v>
      </c>
      <c r="K44" s="1">
        <v>46726.39</v>
      </c>
      <c r="L44" s="1">
        <v>4158.57</v>
      </c>
      <c r="M44" s="6">
        <v>2668925883</v>
      </c>
      <c r="N44" s="6">
        <v>26311648</v>
      </c>
      <c r="O44" s="6">
        <v>21741248</v>
      </c>
      <c r="P44" s="1">
        <v>16306.74</v>
      </c>
    </row>
    <row r="45" spans="1:16" x14ac:dyDescent="0.25">
      <c r="A45" s="7" t="s">
        <v>135</v>
      </c>
      <c r="B45" s="7" t="s">
        <v>133</v>
      </c>
      <c r="C45" s="7" t="s">
        <v>136</v>
      </c>
      <c r="D45" s="7" t="s">
        <v>76</v>
      </c>
      <c r="E45" s="7">
        <v>60</v>
      </c>
      <c r="F45" s="7">
        <v>5227</v>
      </c>
      <c r="G45" s="7">
        <v>5206</v>
      </c>
      <c r="H45" s="7" t="s">
        <v>20</v>
      </c>
      <c r="I45" s="1">
        <v>2107.2600000000002</v>
      </c>
      <c r="J45" s="1">
        <v>103615.17</v>
      </c>
      <c r="K45" s="1">
        <v>46657.29</v>
      </c>
      <c r="L45" s="1">
        <v>4117.32</v>
      </c>
      <c r="M45" s="6">
        <v>2638994059</v>
      </c>
      <c r="N45" s="6">
        <v>31032118</v>
      </c>
      <c r="O45" s="6">
        <v>21287216</v>
      </c>
      <c r="P45" s="1">
        <v>18560.330000000002</v>
      </c>
    </row>
    <row r="46" spans="1:16" x14ac:dyDescent="0.25">
      <c r="A46" s="7" t="s">
        <v>135</v>
      </c>
      <c r="B46" s="7" t="s">
        <v>137</v>
      </c>
      <c r="C46" s="7" t="s">
        <v>138</v>
      </c>
      <c r="D46" s="7" t="s">
        <v>115</v>
      </c>
      <c r="E46" s="7">
        <v>60</v>
      </c>
      <c r="F46" s="7">
        <v>5229</v>
      </c>
      <c r="G46" s="7">
        <v>5129</v>
      </c>
      <c r="H46" s="7" t="s">
        <v>49</v>
      </c>
      <c r="I46" s="1">
        <v>4326.66</v>
      </c>
      <c r="J46" s="1">
        <v>155727.82</v>
      </c>
      <c r="K46" s="1">
        <v>124477.99</v>
      </c>
      <c r="L46" s="1">
        <v>6628.51</v>
      </c>
      <c r="M46" s="6">
        <v>5019845908</v>
      </c>
      <c r="N46" s="6">
        <v>10525182</v>
      </c>
      <c r="O46" s="6">
        <v>23292212</v>
      </c>
      <c r="P46" s="1">
        <v>85786.37</v>
      </c>
    </row>
    <row r="47" spans="1:16" x14ac:dyDescent="0.25">
      <c r="A47" s="7" t="s">
        <v>139</v>
      </c>
      <c r="B47" s="7" t="s">
        <v>137</v>
      </c>
      <c r="C47" s="7" t="s">
        <v>140</v>
      </c>
      <c r="D47" s="7" t="s">
        <v>140</v>
      </c>
      <c r="E47" s="7">
        <v>59</v>
      </c>
      <c r="F47" s="7">
        <v>5231</v>
      </c>
      <c r="G47" s="7">
        <v>5206</v>
      </c>
      <c r="H47" s="7" t="s">
        <v>20</v>
      </c>
      <c r="I47" s="1">
        <v>2214.9899999999998</v>
      </c>
      <c r="J47" s="1">
        <v>108126.54</v>
      </c>
      <c r="K47" s="1">
        <v>49003.95</v>
      </c>
      <c r="L47" s="1">
        <v>4219.8999999999996</v>
      </c>
      <c r="M47" s="6">
        <v>2767916887</v>
      </c>
      <c r="N47" s="6">
        <v>26439754</v>
      </c>
      <c r="O47" s="6">
        <v>22401567</v>
      </c>
      <c r="P47" s="1">
        <v>20407.36</v>
      </c>
    </row>
    <row r="48" spans="1:16" x14ac:dyDescent="0.25">
      <c r="A48" s="7" t="s">
        <v>139</v>
      </c>
      <c r="B48" s="7" t="s">
        <v>141</v>
      </c>
      <c r="C48" s="7" t="s">
        <v>114</v>
      </c>
      <c r="D48" s="7" t="s">
        <v>142</v>
      </c>
      <c r="E48" s="7">
        <v>60</v>
      </c>
      <c r="F48" s="7">
        <v>5232</v>
      </c>
      <c r="G48" s="7">
        <v>5129</v>
      </c>
      <c r="H48" s="7" t="s">
        <v>49</v>
      </c>
      <c r="I48" s="1">
        <v>4020.46</v>
      </c>
      <c r="J48" s="1">
        <v>145633.72</v>
      </c>
      <c r="K48" s="1">
        <v>114566.18</v>
      </c>
      <c r="L48" s="1">
        <v>7354.25</v>
      </c>
      <c r="M48" s="6">
        <v>4668852444</v>
      </c>
      <c r="N48" s="6">
        <v>9848563</v>
      </c>
      <c r="O48" s="6">
        <v>21787083</v>
      </c>
      <c r="P48" s="1">
        <v>77727.17</v>
      </c>
    </row>
    <row r="49" spans="1:16" x14ac:dyDescent="0.25">
      <c r="A49" s="7" t="s">
        <v>143</v>
      </c>
      <c r="B49" s="7" t="s">
        <v>141</v>
      </c>
      <c r="C49" s="7" t="s">
        <v>144</v>
      </c>
      <c r="D49" s="7" t="s">
        <v>67</v>
      </c>
      <c r="E49" s="7">
        <v>60</v>
      </c>
      <c r="F49" s="7">
        <v>5233</v>
      </c>
      <c r="G49" s="7">
        <v>5206</v>
      </c>
      <c r="H49" s="7" t="s">
        <v>20</v>
      </c>
      <c r="I49" s="1">
        <v>2257.7800000000002</v>
      </c>
      <c r="J49" s="1">
        <v>110160.39</v>
      </c>
      <c r="K49" s="1">
        <v>50709.38</v>
      </c>
      <c r="L49" s="1">
        <v>4245.84</v>
      </c>
      <c r="M49" s="6">
        <v>2799585675</v>
      </c>
      <c r="N49" s="6">
        <v>25698829</v>
      </c>
      <c r="O49" s="6">
        <v>22771837</v>
      </c>
      <c r="P49" s="1">
        <v>20754.599999999999</v>
      </c>
    </row>
    <row r="50" spans="1:16" x14ac:dyDescent="0.25">
      <c r="A50" s="7" t="s">
        <v>145</v>
      </c>
      <c r="B50" s="7" t="s">
        <v>146</v>
      </c>
      <c r="C50" s="7" t="s">
        <v>147</v>
      </c>
      <c r="D50" s="7" t="s">
        <v>148</v>
      </c>
      <c r="E50" s="7">
        <v>60</v>
      </c>
      <c r="F50" s="7">
        <v>5247</v>
      </c>
      <c r="G50" s="7">
        <v>5233</v>
      </c>
      <c r="H50" s="7" t="s">
        <v>20</v>
      </c>
      <c r="I50" s="1">
        <v>2406.5</v>
      </c>
      <c r="J50" s="1">
        <v>113219.73</v>
      </c>
      <c r="K50" s="1">
        <v>53433.99</v>
      </c>
      <c r="L50" s="1">
        <v>4731.13</v>
      </c>
      <c r="M50" s="6">
        <v>2917629333</v>
      </c>
      <c r="N50" s="6">
        <v>28873273</v>
      </c>
      <c r="O50" s="6">
        <v>23158254</v>
      </c>
      <c r="P50" s="1">
        <v>24958.15</v>
      </c>
    </row>
    <row r="51" spans="1:16" x14ac:dyDescent="0.25">
      <c r="A51" s="7" t="s">
        <v>145</v>
      </c>
      <c r="B51" s="7" t="s">
        <v>146</v>
      </c>
      <c r="C51" s="7" t="s">
        <v>149</v>
      </c>
      <c r="D51" s="7" t="s">
        <v>48</v>
      </c>
      <c r="E51" s="7">
        <v>60</v>
      </c>
      <c r="F51" s="7">
        <v>5248</v>
      </c>
      <c r="G51" s="7">
        <v>5232</v>
      </c>
      <c r="H51" s="7" t="s">
        <v>49</v>
      </c>
      <c r="I51" s="1">
        <v>2776.22</v>
      </c>
      <c r="J51" s="1">
        <v>128331.51</v>
      </c>
      <c r="K51" s="1">
        <v>78801.789999999994</v>
      </c>
      <c r="L51" s="1">
        <v>4973.99</v>
      </c>
      <c r="M51" s="6">
        <v>4179945607</v>
      </c>
      <c r="N51" s="6">
        <v>10543716</v>
      </c>
      <c r="O51" s="6">
        <v>19370073</v>
      </c>
      <c r="P51" s="1">
        <v>29592.69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A4" workbookViewId="0">
      <selection activeCell="J56" sqref="J56"/>
    </sheetView>
  </sheetViews>
  <sheetFormatPr defaultRowHeight="15" x14ac:dyDescent="0.25"/>
  <cols>
    <col min="1" max="1" width="13.5703125" bestFit="1" customWidth="1"/>
    <col min="2" max="2" width="10.140625" bestFit="1" customWidth="1"/>
    <col min="3" max="3" width="11.42578125" customWidth="1"/>
    <col min="4" max="4" width="12.140625" customWidth="1"/>
    <col min="5" max="5" width="11.28515625" customWidth="1"/>
    <col min="6" max="6" width="14.28515625" customWidth="1"/>
    <col min="7" max="7" width="6.28515625" customWidth="1"/>
    <col min="8" max="27" width="11.42578125" customWidth="1"/>
  </cols>
  <sheetData>
    <row r="1" spans="1:27" ht="75" customHeight="1" x14ac:dyDescent="0.25">
      <c r="A1" s="2" t="s">
        <v>0</v>
      </c>
      <c r="B1" s="2" t="s">
        <v>1</v>
      </c>
      <c r="C1" s="2" t="s">
        <v>155</v>
      </c>
      <c r="D1" s="2" t="s">
        <v>3</v>
      </c>
      <c r="E1" s="3" t="s">
        <v>4</v>
      </c>
      <c r="F1" s="2" t="s">
        <v>5</v>
      </c>
      <c r="G1" s="2" t="s">
        <v>7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" t="s">
        <v>161</v>
      </c>
      <c r="N1" s="3" t="s">
        <v>162</v>
      </c>
      <c r="O1" s="3" t="s">
        <v>163</v>
      </c>
      <c r="P1" s="3" t="s">
        <v>164</v>
      </c>
      <c r="Q1" s="3" t="s">
        <v>165</v>
      </c>
      <c r="R1" s="3" t="s">
        <v>166</v>
      </c>
      <c r="S1" s="3" t="s">
        <v>167</v>
      </c>
      <c r="T1" s="3" t="s">
        <v>168</v>
      </c>
      <c r="U1" s="3" t="s">
        <v>169</v>
      </c>
      <c r="V1" s="3" t="s">
        <v>170</v>
      </c>
      <c r="W1" s="3" t="s">
        <v>171</v>
      </c>
      <c r="X1" s="3" t="s">
        <v>172</v>
      </c>
      <c r="Y1" s="3" t="s">
        <v>173</v>
      </c>
      <c r="Z1" s="3" t="s">
        <v>174</v>
      </c>
      <c r="AA1" s="3" t="s">
        <v>175</v>
      </c>
    </row>
    <row r="2" spans="1:27" x14ac:dyDescent="0.25">
      <c r="A2" s="7" t="s">
        <v>16</v>
      </c>
      <c r="B2" s="7" t="s">
        <v>17</v>
      </c>
      <c r="C2" s="7" t="s">
        <v>18</v>
      </c>
      <c r="D2" s="7" t="s">
        <v>19</v>
      </c>
      <c r="E2" s="7">
        <v>60</v>
      </c>
      <c r="F2" s="7">
        <v>5053</v>
      </c>
      <c r="G2" s="7" t="s">
        <v>20</v>
      </c>
      <c r="H2" s="7">
        <f>SUM(Таблица2[[#This Row],[CIF DBTime node1 (min)]:[CIF DBTime node2 (min)]])</f>
        <v>66.75</v>
      </c>
      <c r="I2" s="7">
        <v>38.82</v>
      </c>
      <c r="J2" s="7">
        <v>27.93</v>
      </c>
      <c r="K2" s="4">
        <f>Таблица2[[#This Row],[CIF DBTime node1 (min)]]/Таблица2[[#This Row],[CIF DBTime (sum)]]</f>
        <v>0.58157303370786517</v>
      </c>
      <c r="L2" s="4">
        <f>Таблица2[[#This Row],[CIF DBTime node2 (min)]]/Таблица2[[#This Row],[CIF DBTime (sum)]]</f>
        <v>0.41842696629213483</v>
      </c>
      <c r="M2" s="7">
        <f>SUM(Таблица2[[#This Row],[CIF Avg Active Sessions node1]:[CIF Avg Active Sessions node2]])</f>
        <v>1.1200000000000001</v>
      </c>
      <c r="N2" s="7">
        <v>0.65</v>
      </c>
      <c r="O2" s="7">
        <v>0.47</v>
      </c>
      <c r="P2" s="4">
        <f>Таблица2[[#This Row],[CIF Avg Active Sessions node1]]/Таблица2[[#This Row],[CIF Avg Active Sessions (sum)]]</f>
        <v>0.58035714285714279</v>
      </c>
      <c r="Q2" s="4">
        <f>Таблица2[[#This Row],[CIF Avg Active Sessions node2]]/Таблица2[[#This Row],[CIF Avg Active Sessions (sum)]]</f>
        <v>0.4196428571428571</v>
      </c>
      <c r="R2" s="7">
        <f>SUM(Таблица2[[#This Row],[LAP DBTime node1 (min)]:[LAP DBTime node2 (min)]])</f>
        <v>5.17</v>
      </c>
      <c r="S2" s="7">
        <v>1.94</v>
      </c>
      <c r="T2" s="7">
        <v>3.23</v>
      </c>
      <c r="U2" s="4">
        <f>Таблица2[[#This Row],[LAP DBTime node1 (min)]]/Таблица2[[#This Row],[LAP DBTime (sum)]]</f>
        <v>0.37524177949709864</v>
      </c>
      <c r="V2" s="4">
        <f>Таблица2[[#This Row],[LAP DBTime node2 (min)]]/Таблица2[[#This Row],[LAP DBTime (sum)]]</f>
        <v>0.62475822050290131</v>
      </c>
      <c r="W2" s="7">
        <f>SUM(Таблица2[[#This Row],[LAP Avg Active Sessions node1]:[LAP Avg Active Sessions node2]])</f>
        <v>0.08</v>
      </c>
      <c r="X2" s="7">
        <v>0.03</v>
      </c>
      <c r="Y2" s="7">
        <v>0.05</v>
      </c>
      <c r="Z2" s="4">
        <f>Таблица2[[#This Row],[LAP Avg Active Sessions node1]]/Таблица2[[#This Row],[LAP Avg Active Sessions (sum)]]</f>
        <v>0.375</v>
      </c>
      <c r="AA2" s="4">
        <f>Таблица2[[#This Row],[LAP Avg Active Sessions node2]]/Таблица2[[#This Row],[LAP Avg Active Sessions (sum)]]</f>
        <v>0.625</v>
      </c>
    </row>
    <row r="3" spans="1:27" x14ac:dyDescent="0.25">
      <c r="A3" s="7" t="s">
        <v>16</v>
      </c>
      <c r="B3" s="7" t="s">
        <v>21</v>
      </c>
      <c r="C3" s="7" t="s">
        <v>22</v>
      </c>
      <c r="D3" s="7" t="s">
        <v>23</v>
      </c>
      <c r="E3" s="7">
        <v>60</v>
      </c>
      <c r="F3" s="7">
        <v>5056</v>
      </c>
      <c r="G3" s="7" t="s">
        <v>20</v>
      </c>
      <c r="H3" s="7">
        <f>SUM(Таблица2[[#This Row],[CIF DBTime node1 (min)]:[CIF DBTime node2 (min)]])</f>
        <v>69.099999999999994</v>
      </c>
      <c r="I3" s="7">
        <v>36.049999999999997</v>
      </c>
      <c r="J3" s="7">
        <v>33.049999999999997</v>
      </c>
      <c r="K3" s="4">
        <f>Таблица2[[#This Row],[CIF DBTime node1 (min)]]/Таблица2[[#This Row],[CIF DBTime (sum)]]</f>
        <v>0.52170767004341534</v>
      </c>
      <c r="L3" s="4">
        <f>Таблица2[[#This Row],[CIF DBTime node2 (min)]]/Таблица2[[#This Row],[CIF DBTime (sum)]]</f>
        <v>0.47829232995658466</v>
      </c>
      <c r="M3" s="7">
        <f>SUM(Таблица2[[#This Row],[CIF Avg Active Sessions node1]:[CIF Avg Active Sessions node2]])</f>
        <v>1.1499999999999999</v>
      </c>
      <c r="N3" s="7">
        <v>0.6</v>
      </c>
      <c r="O3" s="7">
        <v>0.55000000000000004</v>
      </c>
      <c r="P3" s="4">
        <f>Таблица2[[#This Row],[CIF Avg Active Sessions node1]]/Таблица2[[#This Row],[CIF Avg Active Sessions (sum)]]</f>
        <v>0.52173913043478259</v>
      </c>
      <c r="Q3" s="4">
        <f>Таблица2[[#This Row],[CIF Avg Active Sessions node2]]/Таблица2[[#This Row],[CIF Avg Active Sessions (sum)]]</f>
        <v>0.47826086956521746</v>
      </c>
      <c r="R3" s="7">
        <f>SUM(Таблица2[[#This Row],[LAP DBTime node1 (min)]:[LAP DBTime node2 (min)]])</f>
        <v>5.0600000000000005</v>
      </c>
      <c r="S3" s="7">
        <v>1.94</v>
      </c>
      <c r="T3" s="7">
        <v>3.12</v>
      </c>
      <c r="U3" s="4">
        <f>Таблица2[[#This Row],[LAP DBTime node1 (min)]]/Таблица2[[#This Row],[LAP DBTime (sum)]]</f>
        <v>0.38339920948616596</v>
      </c>
      <c r="V3" s="4">
        <f>Таблица2[[#This Row],[LAP DBTime node2 (min)]]/Таблица2[[#This Row],[LAP DBTime (sum)]]</f>
        <v>0.61660079051383399</v>
      </c>
      <c r="W3" s="7">
        <f>SUM(Таблица2[[#This Row],[LAP Avg Active Sessions node1]:[LAP Avg Active Sessions node2]])</f>
        <v>0.08</v>
      </c>
      <c r="X3" s="7">
        <v>0.03</v>
      </c>
      <c r="Y3" s="7">
        <v>0.05</v>
      </c>
      <c r="Z3" s="4">
        <f>Таблица2[[#This Row],[LAP Avg Active Sessions node1]]/Таблица2[[#This Row],[LAP Avg Active Sessions (sum)]]</f>
        <v>0.375</v>
      </c>
      <c r="AA3" s="4">
        <f>Таблица2[[#This Row],[LAP Avg Active Sessions node2]]/Таблица2[[#This Row],[LAP Avg Active Sessions (sum)]]</f>
        <v>0.625</v>
      </c>
    </row>
    <row r="4" spans="1:27" x14ac:dyDescent="0.25">
      <c r="A4" s="7" t="s">
        <v>16</v>
      </c>
      <c r="B4" s="7" t="s">
        <v>21</v>
      </c>
      <c r="C4" s="7" t="s">
        <v>24</v>
      </c>
      <c r="D4" s="7" t="s">
        <v>25</v>
      </c>
      <c r="E4" s="7">
        <v>60</v>
      </c>
      <c r="F4" s="7">
        <v>5058</v>
      </c>
      <c r="G4" s="7" t="s">
        <v>20</v>
      </c>
      <c r="H4" s="7">
        <f>SUM(Таблица2[[#This Row],[CIF DBTime node1 (min)]:[CIF DBTime node2 (min)]])</f>
        <v>63.92</v>
      </c>
      <c r="I4" s="7">
        <v>38.06</v>
      </c>
      <c r="J4" s="7">
        <v>25.86</v>
      </c>
      <c r="K4" s="4">
        <f>Таблица2[[#This Row],[CIF DBTime node1 (min)]]/Таблица2[[#This Row],[CIF DBTime (sum)]]</f>
        <v>0.59543178973717148</v>
      </c>
      <c r="L4" s="4">
        <f>Таблица2[[#This Row],[CIF DBTime node2 (min)]]/Таблица2[[#This Row],[CIF DBTime (sum)]]</f>
        <v>0.40456821026282852</v>
      </c>
      <c r="M4" s="7">
        <f>SUM(Таблица2[[#This Row],[CIF Avg Active Sessions node1]:[CIF Avg Active Sessions node2]])</f>
        <v>1.06</v>
      </c>
      <c r="N4" s="7">
        <v>0.63</v>
      </c>
      <c r="O4" s="7">
        <v>0.43</v>
      </c>
      <c r="P4" s="4">
        <f>Таблица2[[#This Row],[CIF Avg Active Sessions node1]]/Таблица2[[#This Row],[CIF Avg Active Sessions (sum)]]</f>
        <v>0.59433962264150941</v>
      </c>
      <c r="Q4" s="4">
        <f>Таблица2[[#This Row],[CIF Avg Active Sessions node2]]/Таблица2[[#This Row],[CIF Avg Active Sessions (sum)]]</f>
        <v>0.40566037735849053</v>
      </c>
      <c r="R4" s="7">
        <f>SUM(Таблица2[[#This Row],[LAP DBTime node1 (min)]:[LAP DBTime node2 (min)]])</f>
        <v>5.27</v>
      </c>
      <c r="S4" s="7">
        <v>1.97</v>
      </c>
      <c r="T4" s="7">
        <v>3.3</v>
      </c>
      <c r="U4" s="4">
        <f>Таблица2[[#This Row],[LAP DBTime node1 (min)]]/Таблица2[[#This Row],[LAP DBTime (sum)]]</f>
        <v>0.37381404174573057</v>
      </c>
      <c r="V4" s="4">
        <f>Таблица2[[#This Row],[LAP DBTime node2 (min)]]/Таблица2[[#This Row],[LAP DBTime (sum)]]</f>
        <v>0.62618595825426948</v>
      </c>
      <c r="W4" s="7">
        <f>SUM(Таблица2[[#This Row],[LAP Avg Active Sessions node1]:[LAP Avg Active Sessions node2]])</f>
        <v>0.08</v>
      </c>
      <c r="X4" s="7">
        <v>0.03</v>
      </c>
      <c r="Y4" s="7">
        <v>0.05</v>
      </c>
      <c r="Z4" s="4">
        <f>Таблица2[[#This Row],[LAP Avg Active Sessions node1]]/Таблица2[[#This Row],[LAP Avg Active Sessions (sum)]]</f>
        <v>0.375</v>
      </c>
      <c r="AA4" s="4">
        <f>Таблица2[[#This Row],[LAP Avg Active Sessions node2]]/Таблица2[[#This Row],[LAP Avg Active Sessions (sum)]]</f>
        <v>0.625</v>
      </c>
    </row>
    <row r="5" spans="1:27" x14ac:dyDescent="0.25">
      <c r="A5" s="7" t="s">
        <v>16</v>
      </c>
      <c r="B5" s="7" t="s">
        <v>26</v>
      </c>
      <c r="C5" s="7" t="s">
        <v>27</v>
      </c>
      <c r="D5" s="7" t="s">
        <v>28</v>
      </c>
      <c r="E5" s="7">
        <v>60</v>
      </c>
      <c r="F5" s="7">
        <v>5068</v>
      </c>
      <c r="G5" s="7" t="s">
        <v>20</v>
      </c>
      <c r="H5" s="7">
        <f>SUM(Таблица2[[#This Row],[CIF DBTime node1 (min)]:[CIF DBTime node2 (min)]])</f>
        <v>65.92</v>
      </c>
      <c r="I5" s="7">
        <v>21.63</v>
      </c>
      <c r="J5" s="7">
        <v>44.29</v>
      </c>
      <c r="K5" s="4">
        <f>Таблица2[[#This Row],[CIF DBTime node1 (min)]]/Таблица2[[#This Row],[CIF DBTime (sum)]]</f>
        <v>0.328125</v>
      </c>
      <c r="L5" s="4">
        <f>Таблица2[[#This Row],[CIF DBTime node2 (min)]]/Таблица2[[#This Row],[CIF DBTime (sum)]]</f>
        <v>0.671875</v>
      </c>
      <c r="M5" s="7">
        <f>SUM(Таблица2[[#This Row],[CIF Avg Active Sessions node1]:[CIF Avg Active Sessions node2]])</f>
        <v>1.1000000000000001</v>
      </c>
      <c r="N5" s="7">
        <v>0.36</v>
      </c>
      <c r="O5" s="7">
        <v>0.74</v>
      </c>
      <c r="P5" s="4">
        <f>Таблица2[[#This Row],[CIF Avg Active Sessions node1]]/Таблица2[[#This Row],[CIF Avg Active Sessions (sum)]]</f>
        <v>0.32727272727272722</v>
      </c>
      <c r="Q5" s="4">
        <f>Таблица2[[#This Row],[CIF Avg Active Sessions node2]]/Таблица2[[#This Row],[CIF Avg Active Sessions (sum)]]</f>
        <v>0.67272727272727262</v>
      </c>
      <c r="R5" s="7">
        <f>SUM(Таблица2[[#This Row],[LAP DBTime node1 (min)]:[LAP DBTime node2 (min)]])</f>
        <v>5.57</v>
      </c>
      <c r="S5" s="7">
        <v>2.11</v>
      </c>
      <c r="T5" s="7">
        <v>3.46</v>
      </c>
      <c r="U5" s="4">
        <f>Таблица2[[#This Row],[LAP DBTime node1 (min)]]/Таблица2[[#This Row],[LAP DBTime (sum)]]</f>
        <v>0.37881508078994608</v>
      </c>
      <c r="V5" s="4">
        <f>Таблица2[[#This Row],[LAP DBTime node2 (min)]]/Таблица2[[#This Row],[LAP DBTime (sum)]]</f>
        <v>0.62118491921005381</v>
      </c>
      <c r="W5" s="7">
        <f>SUM(Таблица2[[#This Row],[LAP Avg Active Sessions node1]:[LAP Avg Active Sessions node2]])</f>
        <v>0.09</v>
      </c>
      <c r="X5" s="7">
        <v>0.03</v>
      </c>
      <c r="Y5" s="7">
        <v>0.06</v>
      </c>
      <c r="Z5" s="4">
        <f>Таблица2[[#This Row],[LAP Avg Active Sessions node1]]/Таблица2[[#This Row],[LAP Avg Active Sessions (sum)]]</f>
        <v>0.33333333333333331</v>
      </c>
      <c r="AA5" s="4">
        <f>Таблица2[[#This Row],[LAP Avg Active Sessions node2]]/Таблица2[[#This Row],[LAP Avg Active Sessions (sum)]]</f>
        <v>0.66666666666666663</v>
      </c>
    </row>
    <row r="6" spans="1:27" x14ac:dyDescent="0.25">
      <c r="A6" s="7" t="s">
        <v>16</v>
      </c>
      <c r="B6" s="7" t="s">
        <v>26</v>
      </c>
      <c r="C6" s="7" t="s">
        <v>29</v>
      </c>
      <c r="D6" s="7" t="s">
        <v>29</v>
      </c>
      <c r="E6" s="7">
        <v>60</v>
      </c>
      <c r="F6" s="7">
        <v>5071</v>
      </c>
      <c r="G6" s="7" t="s">
        <v>20</v>
      </c>
      <c r="H6" s="7">
        <f>SUM(Таблица2[[#This Row],[CIF DBTime node1 (min)]:[CIF DBTime node2 (min)]])</f>
        <v>64.78</v>
      </c>
      <c r="I6" s="7">
        <v>21.06</v>
      </c>
      <c r="J6" s="7">
        <v>43.72</v>
      </c>
      <c r="K6" s="4">
        <f>Таблица2[[#This Row],[CIF DBTime node1 (min)]]/Таблица2[[#This Row],[CIF DBTime (sum)]]</f>
        <v>0.325100339610991</v>
      </c>
      <c r="L6" s="4">
        <f>Таблица2[[#This Row],[CIF DBTime node2 (min)]]/Таблица2[[#This Row],[CIF DBTime (sum)]]</f>
        <v>0.67489966038900895</v>
      </c>
      <c r="M6" s="7">
        <f>SUM(Таблица2[[#This Row],[CIF Avg Active Sessions node1]:[CIF Avg Active Sessions node2]])</f>
        <v>1.08</v>
      </c>
      <c r="N6" s="7">
        <v>0.35</v>
      </c>
      <c r="O6" s="7">
        <v>0.73</v>
      </c>
      <c r="P6" s="4">
        <f>Таблица2[[#This Row],[CIF Avg Active Sessions node1]]/Таблица2[[#This Row],[CIF Avg Active Sessions (sum)]]</f>
        <v>0.32407407407407401</v>
      </c>
      <c r="Q6" s="4">
        <f>Таблица2[[#This Row],[CIF Avg Active Sessions node2]]/Таблица2[[#This Row],[CIF Avg Active Sessions (sum)]]</f>
        <v>0.67592592592592582</v>
      </c>
      <c r="R6" s="7">
        <f>SUM(Таблица2[[#This Row],[LAP DBTime node1 (min)]:[LAP DBTime node2 (min)]])</f>
        <v>5.0199999999999996</v>
      </c>
      <c r="S6" s="7">
        <v>1.97</v>
      </c>
      <c r="T6" s="7">
        <v>3.05</v>
      </c>
      <c r="U6" s="4">
        <f>Таблица2[[#This Row],[LAP DBTime node1 (min)]]/Таблица2[[#This Row],[LAP DBTime (sum)]]</f>
        <v>0.39243027888446219</v>
      </c>
      <c r="V6" s="4">
        <f>Таблица2[[#This Row],[LAP DBTime node2 (min)]]/Таблица2[[#This Row],[LAP DBTime (sum)]]</f>
        <v>0.60756972111553786</v>
      </c>
      <c r="W6" s="7">
        <f>SUM(Таблица2[[#This Row],[LAP Avg Active Sessions node1]:[LAP Avg Active Sessions node2]])</f>
        <v>0.08</v>
      </c>
      <c r="X6" s="7">
        <v>0.03</v>
      </c>
      <c r="Y6" s="7">
        <v>0.05</v>
      </c>
      <c r="Z6" s="4">
        <f>Таблица2[[#This Row],[LAP Avg Active Sessions node1]]/Таблица2[[#This Row],[LAP Avg Active Sessions (sum)]]</f>
        <v>0.375</v>
      </c>
      <c r="AA6" s="4">
        <f>Таблица2[[#This Row],[LAP Avg Active Sessions node2]]/Таблица2[[#This Row],[LAP Avg Active Sessions (sum)]]</f>
        <v>0.625</v>
      </c>
    </row>
    <row r="7" spans="1:27" x14ac:dyDescent="0.25">
      <c r="A7" s="7" t="s">
        <v>16</v>
      </c>
      <c r="B7" s="7" t="s">
        <v>30</v>
      </c>
      <c r="C7" s="7" t="s">
        <v>31</v>
      </c>
      <c r="D7" s="7" t="s">
        <v>32</v>
      </c>
      <c r="E7" s="7">
        <v>60</v>
      </c>
      <c r="F7" s="7">
        <v>5075</v>
      </c>
      <c r="G7" s="7" t="s">
        <v>20</v>
      </c>
      <c r="H7" s="7">
        <f>SUM(Таблица2[[#This Row],[CIF DBTime node1 (min)]:[CIF DBTime node2 (min)]])</f>
        <v>60.510000000000005</v>
      </c>
      <c r="I7" s="7">
        <v>20.170000000000002</v>
      </c>
      <c r="J7" s="7">
        <v>40.340000000000003</v>
      </c>
      <c r="K7" s="4">
        <f>Таблица2[[#This Row],[CIF DBTime node1 (min)]]/Таблица2[[#This Row],[CIF DBTime (sum)]]</f>
        <v>0.33333333333333331</v>
      </c>
      <c r="L7" s="4">
        <f>Таблица2[[#This Row],[CIF DBTime node2 (min)]]/Таблица2[[#This Row],[CIF DBTime (sum)]]</f>
        <v>0.66666666666666663</v>
      </c>
      <c r="M7" s="7">
        <f>SUM(Таблица2[[#This Row],[CIF Avg Active Sessions node1]:[CIF Avg Active Sessions node2]])</f>
        <v>1.01</v>
      </c>
      <c r="N7" s="7">
        <v>0.34</v>
      </c>
      <c r="O7" s="7">
        <v>0.67</v>
      </c>
      <c r="P7" s="4">
        <f>Таблица2[[#This Row],[CIF Avg Active Sessions node1]]/Таблица2[[#This Row],[CIF Avg Active Sessions (sum)]]</f>
        <v>0.33663366336633666</v>
      </c>
      <c r="Q7" s="4">
        <f>Таблица2[[#This Row],[CIF Avg Active Sessions node2]]/Таблица2[[#This Row],[CIF Avg Active Sessions (sum)]]</f>
        <v>0.6633663366336634</v>
      </c>
      <c r="R7" s="7">
        <f>SUM(Таблица2[[#This Row],[LAP DBTime node1 (min)]:[LAP DBTime node2 (min)]])</f>
        <v>5.1099999999999994</v>
      </c>
      <c r="S7" s="7">
        <v>2.1</v>
      </c>
      <c r="T7" s="7">
        <v>3.01</v>
      </c>
      <c r="U7" s="4">
        <f>Таблица2[[#This Row],[LAP DBTime node1 (min)]]/Таблица2[[#This Row],[LAP DBTime (sum)]]</f>
        <v>0.41095890410958913</v>
      </c>
      <c r="V7" s="4">
        <f>Таблица2[[#This Row],[LAP DBTime node2 (min)]]/Таблица2[[#This Row],[LAP DBTime (sum)]]</f>
        <v>0.58904109589041098</v>
      </c>
      <c r="W7" s="7">
        <f>SUM(Таблица2[[#This Row],[LAP Avg Active Sessions node1]:[LAP Avg Active Sessions node2]])</f>
        <v>0.08</v>
      </c>
      <c r="X7" s="7">
        <v>0.03</v>
      </c>
      <c r="Y7" s="7">
        <v>0.05</v>
      </c>
      <c r="Z7" s="4">
        <f>Таблица2[[#This Row],[LAP Avg Active Sessions node1]]/Таблица2[[#This Row],[LAP Avg Active Sessions (sum)]]</f>
        <v>0.375</v>
      </c>
      <c r="AA7" s="4">
        <f>Таблица2[[#This Row],[LAP Avg Active Sessions node2]]/Таблица2[[#This Row],[LAP Avg Active Sessions (sum)]]</f>
        <v>0.625</v>
      </c>
    </row>
    <row r="8" spans="1:27" x14ac:dyDescent="0.25">
      <c r="A8" s="7" t="s">
        <v>16</v>
      </c>
      <c r="B8" s="7" t="s">
        <v>33</v>
      </c>
      <c r="C8" s="7" t="s">
        <v>34</v>
      </c>
      <c r="D8" s="7" t="s">
        <v>35</v>
      </c>
      <c r="E8" s="7">
        <v>59</v>
      </c>
      <c r="F8" s="7">
        <v>5079</v>
      </c>
      <c r="G8" s="7" t="s">
        <v>20</v>
      </c>
      <c r="H8" s="7">
        <f>SUM(Таблица2[[#This Row],[CIF DBTime node1 (min)]:[CIF DBTime node2 (min)]])</f>
        <v>63.160000000000004</v>
      </c>
      <c r="I8" s="7">
        <v>25.89</v>
      </c>
      <c r="J8" s="7">
        <v>37.270000000000003</v>
      </c>
      <c r="K8" s="4">
        <f>Таблица2[[#This Row],[CIF DBTime node1 (min)]]/Таблица2[[#This Row],[CIF DBTime (sum)]]</f>
        <v>0.40991133628879034</v>
      </c>
      <c r="L8" s="4">
        <f>Таблица2[[#This Row],[CIF DBTime node2 (min)]]/Таблица2[[#This Row],[CIF DBTime (sum)]]</f>
        <v>0.5900886637112096</v>
      </c>
      <c r="M8" s="7">
        <f>SUM(Таблица2[[#This Row],[CIF Avg Active Sessions node1]:[CIF Avg Active Sessions node2]])</f>
        <v>1.07</v>
      </c>
      <c r="N8" s="7">
        <v>0.44</v>
      </c>
      <c r="O8" s="7">
        <v>0.63</v>
      </c>
      <c r="P8" s="4">
        <f>Таблица2[[#This Row],[CIF Avg Active Sessions node1]]/Таблица2[[#This Row],[CIF Avg Active Sessions (sum)]]</f>
        <v>0.41121495327102803</v>
      </c>
      <c r="Q8" s="4">
        <f>Таблица2[[#This Row],[CIF Avg Active Sessions node2]]/Таблица2[[#This Row],[CIF Avg Active Sessions (sum)]]</f>
        <v>0.58878504672897192</v>
      </c>
      <c r="R8" s="7">
        <f>SUM(Таблица2[[#This Row],[LAP DBTime node1 (min)]:[LAP DBTime node2 (min)]])</f>
        <v>5.12</v>
      </c>
      <c r="S8" s="7">
        <v>2.9</v>
      </c>
      <c r="T8" s="7">
        <v>2.2200000000000002</v>
      </c>
      <c r="U8" s="4">
        <f>Таблица2[[#This Row],[LAP DBTime node1 (min)]]/Таблица2[[#This Row],[LAP DBTime (sum)]]</f>
        <v>0.56640625</v>
      </c>
      <c r="V8" s="4">
        <f>Таблица2[[#This Row],[LAP DBTime node2 (min)]]/Таблица2[[#This Row],[LAP DBTime (sum)]]</f>
        <v>0.43359375000000006</v>
      </c>
      <c r="W8" s="7">
        <f>SUM(Таблица2[[#This Row],[LAP Avg Active Sessions node1]:[LAP Avg Active Sessions node2]])</f>
        <v>0.09</v>
      </c>
      <c r="X8" s="7">
        <v>0.05</v>
      </c>
      <c r="Y8" s="7">
        <v>0.04</v>
      </c>
      <c r="Z8" s="4">
        <f>Таблица2[[#This Row],[LAP Avg Active Sessions node1]]/Таблица2[[#This Row],[LAP Avg Active Sessions (sum)]]</f>
        <v>0.55555555555555558</v>
      </c>
      <c r="AA8" s="4">
        <f>Таблица2[[#This Row],[LAP Avg Active Sessions node2]]/Таблица2[[#This Row],[LAP Avg Active Sessions (sum)]]</f>
        <v>0.44444444444444448</v>
      </c>
    </row>
    <row r="9" spans="1:27" x14ac:dyDescent="0.25">
      <c r="A9" s="7" t="s">
        <v>16</v>
      </c>
      <c r="B9" s="7" t="s">
        <v>36</v>
      </c>
      <c r="C9" s="7" t="s">
        <v>37</v>
      </c>
      <c r="D9" s="7" t="s">
        <v>37</v>
      </c>
      <c r="E9" s="7">
        <v>59</v>
      </c>
      <c r="F9" s="7">
        <v>5085</v>
      </c>
      <c r="G9" s="7" t="s">
        <v>20</v>
      </c>
      <c r="H9" s="7">
        <f>SUM(Таблица2[[#This Row],[CIF DBTime node1 (min)]:[CIF DBTime node2 (min)]])</f>
        <v>67.87</v>
      </c>
      <c r="I9" s="7">
        <v>42.38</v>
      </c>
      <c r="J9" s="7">
        <v>25.49</v>
      </c>
      <c r="K9" s="4">
        <f>Таблица2[[#This Row],[CIF DBTime node1 (min)]]/Таблица2[[#This Row],[CIF DBTime (sum)]]</f>
        <v>0.62442905554736994</v>
      </c>
      <c r="L9" s="4">
        <f>Таблица2[[#This Row],[CIF DBTime node2 (min)]]/Таблица2[[#This Row],[CIF DBTime (sum)]]</f>
        <v>0.37557094445263001</v>
      </c>
      <c r="M9" s="7">
        <f>SUM(Таблица2[[#This Row],[CIF Avg Active Sessions node1]:[CIF Avg Active Sessions node2]])</f>
        <v>1.1399999999999999</v>
      </c>
      <c r="N9" s="7">
        <v>0.71</v>
      </c>
      <c r="O9" s="7">
        <v>0.43</v>
      </c>
      <c r="P9" s="4">
        <f>Таблица2[[#This Row],[CIF Avg Active Sessions node1]]/Таблица2[[#This Row],[CIF Avg Active Sessions (sum)]]</f>
        <v>0.6228070175438597</v>
      </c>
      <c r="Q9" s="4">
        <f>Таблица2[[#This Row],[CIF Avg Active Sessions node2]]/Таблица2[[#This Row],[CIF Avg Active Sessions (sum)]]</f>
        <v>0.37719298245614036</v>
      </c>
      <c r="R9" s="7">
        <f>SUM(Таблица2[[#This Row],[LAP DBTime node1 (min)]:[LAP DBTime node2 (min)]])</f>
        <v>5.27</v>
      </c>
      <c r="S9" s="7">
        <v>2.99</v>
      </c>
      <c r="T9" s="7">
        <v>2.2799999999999998</v>
      </c>
      <c r="U9" s="4">
        <f>Таблица2[[#This Row],[LAP DBTime node1 (min)]]/Таблица2[[#This Row],[LAP DBTime (sum)]]</f>
        <v>0.56736242884250487</v>
      </c>
      <c r="V9" s="4">
        <f>Таблица2[[#This Row],[LAP DBTime node2 (min)]]/Таблица2[[#This Row],[LAP DBTime (sum)]]</f>
        <v>0.43263757115749524</v>
      </c>
      <c r="W9" s="7">
        <f>SUM(Таблица2[[#This Row],[LAP Avg Active Sessions node1]:[LAP Avg Active Sessions node2]])</f>
        <v>0.09</v>
      </c>
      <c r="X9" s="7">
        <v>0.05</v>
      </c>
      <c r="Y9" s="7">
        <v>0.04</v>
      </c>
      <c r="Z9" s="4">
        <f>Таблица2[[#This Row],[LAP Avg Active Sessions node1]]/Таблица2[[#This Row],[LAP Avg Active Sessions (sum)]]</f>
        <v>0.55555555555555558</v>
      </c>
      <c r="AA9" s="4">
        <f>Таблица2[[#This Row],[LAP Avg Active Sessions node2]]/Таблица2[[#This Row],[LAP Avg Active Sessions (sum)]]</f>
        <v>0.44444444444444448</v>
      </c>
    </row>
    <row r="10" spans="1:27" x14ac:dyDescent="0.25">
      <c r="A10" s="7" t="s">
        <v>16</v>
      </c>
      <c r="B10" s="7" t="s">
        <v>36</v>
      </c>
      <c r="C10" s="7" t="s">
        <v>38</v>
      </c>
      <c r="D10" s="7" t="s">
        <v>39</v>
      </c>
      <c r="E10" s="7">
        <v>60</v>
      </c>
      <c r="F10" s="7">
        <v>5087</v>
      </c>
      <c r="G10" s="7" t="s">
        <v>20</v>
      </c>
      <c r="H10" s="7">
        <f>SUM(Таблица2[[#This Row],[CIF DBTime node1 (min)]:[CIF DBTime node2 (min)]])</f>
        <v>64.52000000000001</v>
      </c>
      <c r="I10" s="7">
        <v>43.81</v>
      </c>
      <c r="J10" s="7">
        <v>20.71</v>
      </c>
      <c r="K10" s="4">
        <f>Таблица2[[#This Row],[CIF DBTime node1 (min)]]/Таблица2[[#This Row],[CIF DBTime (sum)]]</f>
        <v>0.67901425914445124</v>
      </c>
      <c r="L10" s="4">
        <f>Таблица2[[#This Row],[CIF DBTime node2 (min)]]/Таблица2[[#This Row],[CIF DBTime (sum)]]</f>
        <v>0.32098574085554865</v>
      </c>
      <c r="M10" s="7">
        <f>SUM(Таблица2[[#This Row],[CIF Avg Active Sessions node1]:[CIF Avg Active Sessions node2]])</f>
        <v>1.08</v>
      </c>
      <c r="N10" s="7">
        <v>0.73</v>
      </c>
      <c r="O10" s="7">
        <v>0.35</v>
      </c>
      <c r="P10" s="4">
        <f>Таблица2[[#This Row],[CIF Avg Active Sessions node1]]/Таблица2[[#This Row],[CIF Avg Active Sessions (sum)]]</f>
        <v>0.67592592592592582</v>
      </c>
      <c r="Q10" s="4">
        <f>Таблица2[[#This Row],[CIF Avg Active Sessions node2]]/Таблица2[[#This Row],[CIF Avg Active Sessions (sum)]]</f>
        <v>0.32407407407407401</v>
      </c>
      <c r="R10" s="7">
        <f>SUM(Таблица2[[#This Row],[LAP DBTime node1 (min)]:[LAP DBTime node2 (min)]])</f>
        <v>62.66</v>
      </c>
      <c r="S10" s="7">
        <v>60.33</v>
      </c>
      <c r="T10" s="7">
        <v>2.33</v>
      </c>
      <c r="U10" s="4">
        <f>Таблица2[[#This Row],[LAP DBTime node1 (min)]]/Таблица2[[#This Row],[LAP DBTime (sum)]]</f>
        <v>0.96281519310564956</v>
      </c>
      <c r="V10" s="4">
        <f>Таблица2[[#This Row],[LAP DBTime node2 (min)]]/Таблица2[[#This Row],[LAP DBTime (sum)]]</f>
        <v>3.7184806894350463E-2</v>
      </c>
      <c r="W10" s="7">
        <f>SUM(Таблица2[[#This Row],[LAP Avg Active Sessions node1]:[LAP Avg Active Sessions node2]])</f>
        <v>1.05</v>
      </c>
      <c r="X10" s="7">
        <v>1.01</v>
      </c>
      <c r="Y10" s="7">
        <v>0.04</v>
      </c>
      <c r="Z10" s="4">
        <f>Таблица2[[#This Row],[LAP Avg Active Sessions node1]]/Таблица2[[#This Row],[LAP Avg Active Sessions (sum)]]</f>
        <v>0.96190476190476182</v>
      </c>
      <c r="AA10" s="4">
        <f>Таблица2[[#This Row],[LAP Avg Active Sessions node2]]/Таблица2[[#This Row],[LAP Avg Active Sessions (sum)]]</f>
        <v>3.8095238095238092E-2</v>
      </c>
    </row>
    <row r="11" spans="1:27" x14ac:dyDescent="0.25">
      <c r="A11" s="7" t="s">
        <v>16</v>
      </c>
      <c r="B11" s="7" t="s">
        <v>40</v>
      </c>
      <c r="C11" s="7" t="s">
        <v>41</v>
      </c>
      <c r="D11" s="7" t="s">
        <v>42</v>
      </c>
      <c r="E11" s="7">
        <v>60</v>
      </c>
      <c r="F11" s="7">
        <v>5092</v>
      </c>
      <c r="G11" s="7" t="s">
        <v>20</v>
      </c>
      <c r="H11" s="7">
        <f>SUM(Таблица2[[#This Row],[CIF DBTime node1 (min)]:[CIF DBTime node2 (min)]])</f>
        <v>65.97</v>
      </c>
      <c r="I11" s="7">
        <v>24.52</v>
      </c>
      <c r="J11" s="7">
        <v>41.45</v>
      </c>
      <c r="K11" s="4">
        <f>Таблица2[[#This Row],[CIF DBTime node1 (min)]]/Таблица2[[#This Row],[CIF DBTime (sum)]]</f>
        <v>0.37168409883280279</v>
      </c>
      <c r="L11" s="4">
        <f>Таблица2[[#This Row],[CIF DBTime node2 (min)]]/Таблица2[[#This Row],[CIF DBTime (sum)]]</f>
        <v>0.62831590116719727</v>
      </c>
      <c r="M11" s="7">
        <f>SUM(Таблица2[[#This Row],[CIF Avg Active Sessions node1]:[CIF Avg Active Sessions node2]])</f>
        <v>1.0999999999999999</v>
      </c>
      <c r="N11" s="7">
        <v>0.41</v>
      </c>
      <c r="O11" s="7">
        <v>0.69</v>
      </c>
      <c r="P11" s="4">
        <f>Таблица2[[#This Row],[CIF Avg Active Sessions node1]]/Таблица2[[#This Row],[CIF Avg Active Sessions (sum)]]</f>
        <v>0.37272727272727274</v>
      </c>
      <c r="Q11" s="4">
        <f>Таблица2[[#This Row],[CIF Avg Active Sessions node2]]/Таблица2[[#This Row],[CIF Avg Active Sessions (sum)]]</f>
        <v>0.62727272727272732</v>
      </c>
      <c r="R11" s="7">
        <f>SUM(Таблица2[[#This Row],[LAP DBTime node1 (min)]:[LAP DBTime node2 (min)]])</f>
        <v>5.31</v>
      </c>
      <c r="S11" s="7">
        <v>3.01</v>
      </c>
      <c r="T11" s="7">
        <v>2.2999999999999998</v>
      </c>
      <c r="U11" s="4">
        <f>Таблица2[[#This Row],[LAP DBTime node1 (min)]]/Таблица2[[#This Row],[LAP DBTime (sum)]]</f>
        <v>0.56685499058380417</v>
      </c>
      <c r="V11" s="4">
        <f>Таблица2[[#This Row],[LAP DBTime node2 (min)]]/Таблица2[[#This Row],[LAP DBTime (sum)]]</f>
        <v>0.43314500941619588</v>
      </c>
      <c r="W11" s="7">
        <f>SUM(Таблица2[[#This Row],[LAP Avg Active Sessions node1]:[LAP Avg Active Sessions node2]])</f>
        <v>0.09</v>
      </c>
      <c r="X11" s="7">
        <v>0.05</v>
      </c>
      <c r="Y11" s="7">
        <v>0.04</v>
      </c>
      <c r="Z11" s="4">
        <f>Таблица2[[#This Row],[LAP Avg Active Sessions node1]]/Таблица2[[#This Row],[LAP Avg Active Sessions (sum)]]</f>
        <v>0.55555555555555558</v>
      </c>
      <c r="AA11" s="4">
        <f>Таблица2[[#This Row],[LAP Avg Active Sessions node2]]/Таблица2[[#This Row],[LAP Avg Active Sessions (sum)]]</f>
        <v>0.44444444444444448</v>
      </c>
    </row>
    <row r="12" spans="1:27" x14ac:dyDescent="0.25">
      <c r="A12" s="7" t="s">
        <v>16</v>
      </c>
      <c r="B12" s="7" t="s">
        <v>40</v>
      </c>
      <c r="C12" s="7" t="s">
        <v>43</v>
      </c>
      <c r="D12" s="7" t="s">
        <v>25</v>
      </c>
      <c r="E12" s="7">
        <v>60</v>
      </c>
      <c r="F12" s="7">
        <v>5094</v>
      </c>
      <c r="G12" s="7" t="s">
        <v>20</v>
      </c>
      <c r="H12" s="7">
        <f>SUM(Таблица2[[#This Row],[CIF DBTime node1 (min)]:[CIF DBTime node2 (min)]])</f>
        <v>68.84</v>
      </c>
      <c r="I12" s="7">
        <v>28.44</v>
      </c>
      <c r="J12" s="7">
        <v>40.4</v>
      </c>
      <c r="K12" s="4">
        <f>Таблица2[[#This Row],[CIF DBTime node1 (min)]]/Таблица2[[#This Row],[CIF DBTime (sum)]]</f>
        <v>0.41313190005810574</v>
      </c>
      <c r="L12" s="4">
        <f>Таблица2[[#This Row],[CIF DBTime node2 (min)]]/Таблица2[[#This Row],[CIF DBTime (sum)]]</f>
        <v>0.58686809994189415</v>
      </c>
      <c r="M12" s="7">
        <f>SUM(Таблица2[[#This Row],[CIF Avg Active Sessions node1]:[CIF Avg Active Sessions node2]])</f>
        <v>1.1400000000000001</v>
      </c>
      <c r="N12" s="7">
        <v>0.47</v>
      </c>
      <c r="O12" s="7">
        <v>0.67</v>
      </c>
      <c r="P12" s="4">
        <f>Таблица2[[#This Row],[CIF Avg Active Sessions node1]]/Таблица2[[#This Row],[CIF Avg Active Sessions (sum)]]</f>
        <v>0.41228070175438591</v>
      </c>
      <c r="Q12" s="4">
        <f>Таблица2[[#This Row],[CIF Avg Active Sessions node2]]/Таблица2[[#This Row],[CIF Avg Active Sessions (sum)]]</f>
        <v>0.58771929824561397</v>
      </c>
      <c r="R12" s="7">
        <f>SUM(Таблица2[[#This Row],[LAP DBTime node1 (min)]:[LAP DBTime node2 (min)]])</f>
        <v>40.11</v>
      </c>
      <c r="S12" s="7">
        <v>37.79</v>
      </c>
      <c r="T12" s="7">
        <v>2.3199999999999998</v>
      </c>
      <c r="U12" s="4">
        <f>Таблица2[[#This Row],[LAP DBTime node1 (min)]]/Таблица2[[#This Row],[LAP DBTime (sum)]]</f>
        <v>0.94215906257791071</v>
      </c>
      <c r="V12" s="4">
        <f>Таблица2[[#This Row],[LAP DBTime node2 (min)]]/Таблица2[[#This Row],[LAP DBTime (sum)]]</f>
        <v>5.7840937422089254E-2</v>
      </c>
      <c r="W12" s="7">
        <f>SUM(Таблица2[[#This Row],[LAP Avg Active Sessions node1]:[LAP Avg Active Sessions node2]])</f>
        <v>0.67</v>
      </c>
      <c r="X12" s="7">
        <v>0.63</v>
      </c>
      <c r="Y12" s="7">
        <v>0.04</v>
      </c>
      <c r="Z12" s="4">
        <f>Таблица2[[#This Row],[LAP Avg Active Sessions node1]]/Таблица2[[#This Row],[LAP Avg Active Sessions (sum)]]</f>
        <v>0.94029850746268651</v>
      </c>
      <c r="AA12" s="4">
        <f>Таблица2[[#This Row],[LAP Avg Active Sessions node2]]/Таблица2[[#This Row],[LAP Avg Active Sessions (sum)]]</f>
        <v>5.9701492537313432E-2</v>
      </c>
    </row>
    <row r="13" spans="1:27" x14ac:dyDescent="0.25">
      <c r="A13" s="7" t="s">
        <v>16</v>
      </c>
      <c r="B13" s="7" t="s">
        <v>44</v>
      </c>
      <c r="C13" s="7" t="s">
        <v>45</v>
      </c>
      <c r="D13" s="7" t="s">
        <v>45</v>
      </c>
      <c r="E13" s="7">
        <v>60</v>
      </c>
      <c r="F13" s="7">
        <v>5095</v>
      </c>
      <c r="G13" s="7" t="s">
        <v>20</v>
      </c>
      <c r="H13" s="7">
        <f>SUM(Таблица2[[#This Row],[CIF DBTime node1 (min)]:[CIF DBTime node2 (min)]])</f>
        <v>71.3</v>
      </c>
      <c r="I13" s="7">
        <v>27.56</v>
      </c>
      <c r="J13" s="7">
        <v>43.74</v>
      </c>
      <c r="K13" s="4">
        <f>Таблица2[[#This Row],[CIF DBTime node1 (min)]]/Таблица2[[#This Row],[CIF DBTime (sum)]]</f>
        <v>0.38653576437587656</v>
      </c>
      <c r="L13" s="4">
        <f>Таблица2[[#This Row],[CIF DBTime node2 (min)]]/Таблица2[[#This Row],[CIF DBTime (sum)]]</f>
        <v>0.61346423562412344</v>
      </c>
      <c r="M13" s="7">
        <f>SUM(Таблица2[[#This Row],[CIF Avg Active Sessions node1]:[CIF Avg Active Sessions node2]])</f>
        <v>1.19</v>
      </c>
      <c r="N13" s="7">
        <v>0.46</v>
      </c>
      <c r="O13" s="7">
        <v>0.73</v>
      </c>
      <c r="P13" s="4">
        <f>Таблица2[[#This Row],[CIF Avg Active Sessions node1]]/Таблица2[[#This Row],[CIF Avg Active Sessions (sum)]]</f>
        <v>0.38655462184873951</v>
      </c>
      <c r="Q13" s="4">
        <f>Таблица2[[#This Row],[CIF Avg Active Sessions node2]]/Таблица2[[#This Row],[CIF Avg Active Sessions (sum)]]</f>
        <v>0.61344537815126055</v>
      </c>
      <c r="R13" s="7">
        <f>SUM(Таблица2[[#This Row],[LAP DBTime node1 (min)]:[LAP DBTime node2 (min)]])</f>
        <v>5.34</v>
      </c>
      <c r="S13" s="7">
        <v>3</v>
      </c>
      <c r="T13" s="7">
        <v>2.34</v>
      </c>
      <c r="U13" s="4">
        <f>Таблица2[[#This Row],[LAP DBTime node1 (min)]]/Таблица2[[#This Row],[LAP DBTime (sum)]]</f>
        <v>0.5617977528089888</v>
      </c>
      <c r="V13" s="4">
        <f>Таблица2[[#This Row],[LAP DBTime node2 (min)]]/Таблица2[[#This Row],[LAP DBTime (sum)]]</f>
        <v>0.4382022471910112</v>
      </c>
      <c r="W13" s="7">
        <f>SUM(Таблица2[[#This Row],[LAP Avg Active Sessions node1]:[LAP Avg Active Sessions node2]])</f>
        <v>0.09</v>
      </c>
      <c r="X13" s="7">
        <v>0.05</v>
      </c>
      <c r="Y13" s="7">
        <v>0.04</v>
      </c>
      <c r="Z13" s="4">
        <f>Таблица2[[#This Row],[LAP Avg Active Sessions node1]]/Таблица2[[#This Row],[LAP Avg Active Sessions (sum)]]</f>
        <v>0.55555555555555558</v>
      </c>
      <c r="AA13" s="4">
        <f>Таблица2[[#This Row],[LAP Avg Active Sessions node2]]/Таблица2[[#This Row],[LAP Avg Active Sessions (sum)]]</f>
        <v>0.44444444444444448</v>
      </c>
    </row>
    <row r="14" spans="1:27" x14ac:dyDescent="0.25">
      <c r="A14" s="7" t="s">
        <v>46</v>
      </c>
      <c r="B14" s="7" t="s">
        <v>44</v>
      </c>
      <c r="C14" s="7" t="s">
        <v>47</v>
      </c>
      <c r="D14" s="7" t="s">
        <v>48</v>
      </c>
      <c r="E14" s="7">
        <v>60</v>
      </c>
      <c r="F14" s="7">
        <v>5096</v>
      </c>
      <c r="G14" s="7" t="s">
        <v>49</v>
      </c>
      <c r="H14" s="7">
        <f>SUM(Таблица2[[#This Row],[CIF DBTime node1 (min)]:[CIF DBTime node2 (min)]])</f>
        <v>249.01</v>
      </c>
      <c r="I14" s="7">
        <v>143.16999999999999</v>
      </c>
      <c r="J14" s="7">
        <v>105.84</v>
      </c>
      <c r="K14" s="4">
        <f>Таблица2[[#This Row],[CIF DBTime node1 (min)]]/Таблица2[[#This Row],[CIF DBTime (sum)]]</f>
        <v>0.57495682904301026</v>
      </c>
      <c r="L14" s="4">
        <f>Таблица2[[#This Row],[CIF DBTime node2 (min)]]/Таблица2[[#This Row],[CIF DBTime (sum)]]</f>
        <v>0.42504317095698974</v>
      </c>
      <c r="M14" s="7">
        <f>SUM(Таблица2[[#This Row],[CIF Avg Active Sessions node1]:[CIF Avg Active Sessions node2]])</f>
        <v>4.16</v>
      </c>
      <c r="N14" s="7">
        <v>2.39</v>
      </c>
      <c r="O14" s="7">
        <v>1.77</v>
      </c>
      <c r="P14" s="4">
        <f>Таблица2[[#This Row],[CIF Avg Active Sessions node1]]/Таблица2[[#This Row],[CIF Avg Active Sessions (sum)]]</f>
        <v>0.57451923076923073</v>
      </c>
      <c r="Q14" s="4">
        <f>Таблица2[[#This Row],[CIF Avg Active Sessions node2]]/Таблица2[[#This Row],[CIF Avg Active Sessions (sum)]]</f>
        <v>0.42548076923076922</v>
      </c>
      <c r="R14" s="7">
        <f>SUM(Таблица2[[#This Row],[LAP DBTime node1 (min)]:[LAP DBTime node2 (min)]])</f>
        <v>41.53</v>
      </c>
      <c r="S14" s="7">
        <v>40.49</v>
      </c>
      <c r="T14" s="7">
        <v>1.04</v>
      </c>
      <c r="U14" s="4">
        <f>Таблица2[[#This Row],[LAP DBTime node1 (min)]]/Таблица2[[#This Row],[LAP DBTime (sum)]]</f>
        <v>0.97495786178666022</v>
      </c>
      <c r="V14" s="4">
        <f>Таблица2[[#This Row],[LAP DBTime node2 (min)]]/Таблица2[[#This Row],[LAP DBTime (sum)]]</f>
        <v>2.5042138213339754E-2</v>
      </c>
      <c r="W14" s="7">
        <f>SUM(Таблица2[[#This Row],[LAP Avg Active Sessions node1]:[LAP Avg Active Sessions node2]])</f>
        <v>0.70000000000000007</v>
      </c>
      <c r="X14" s="7">
        <v>0.68</v>
      </c>
      <c r="Y14" s="7">
        <v>0.02</v>
      </c>
      <c r="Z14" s="4">
        <f>Таблица2[[#This Row],[LAP Avg Active Sessions node1]]/Таблица2[[#This Row],[LAP Avg Active Sessions (sum)]]</f>
        <v>0.97142857142857142</v>
      </c>
      <c r="AA14" s="4">
        <f>Таблица2[[#This Row],[LAP Avg Active Sessions node2]]/Таблица2[[#This Row],[LAP Avg Active Sessions (sum)]]</f>
        <v>2.8571428571428571E-2</v>
      </c>
    </row>
    <row r="15" spans="1:27" x14ac:dyDescent="0.25">
      <c r="A15" s="7" t="s">
        <v>46</v>
      </c>
      <c r="B15" s="7" t="s">
        <v>50</v>
      </c>
      <c r="C15" s="7" t="s">
        <v>51</v>
      </c>
      <c r="D15" s="7" t="s">
        <v>52</v>
      </c>
      <c r="E15" s="7">
        <v>60</v>
      </c>
      <c r="F15" s="7">
        <v>5100</v>
      </c>
      <c r="G15" s="7" t="s">
        <v>49</v>
      </c>
      <c r="H15" s="7">
        <f>SUM(Таблица2[[#This Row],[CIF DBTime node1 (min)]:[CIF DBTime node2 (min)]])</f>
        <v>261.21000000000004</v>
      </c>
      <c r="I15" s="7">
        <v>162.9</v>
      </c>
      <c r="J15" s="7">
        <v>98.31</v>
      </c>
      <c r="K15" s="4">
        <f>Таблица2[[#This Row],[CIF DBTime node1 (min)]]/Таблица2[[#This Row],[CIF DBTime (sum)]]</f>
        <v>0.62363615481796253</v>
      </c>
      <c r="L15" s="4">
        <f>Таблица2[[#This Row],[CIF DBTime node2 (min)]]/Таблица2[[#This Row],[CIF DBTime (sum)]]</f>
        <v>0.37636384518203742</v>
      </c>
      <c r="M15" s="7">
        <f>SUM(Таблица2[[#This Row],[CIF Avg Active Sessions node1]:[CIF Avg Active Sessions node2]])</f>
        <v>4.33</v>
      </c>
      <c r="N15" s="7">
        <v>2.7</v>
      </c>
      <c r="O15" s="7">
        <v>1.63</v>
      </c>
      <c r="P15" s="4">
        <f>Таблица2[[#This Row],[CIF Avg Active Sessions node1]]/Таблица2[[#This Row],[CIF Avg Active Sessions (sum)]]</f>
        <v>0.62355658198614317</v>
      </c>
      <c r="Q15" s="4">
        <f>Таблица2[[#This Row],[CIF Avg Active Sessions node2]]/Таблица2[[#This Row],[CIF Avg Active Sessions (sum)]]</f>
        <v>0.37644341801385678</v>
      </c>
      <c r="R15" s="7">
        <f>SUM(Таблица2[[#This Row],[LAP DBTime node1 (min)]:[LAP DBTime node2 (min)]])</f>
        <v>4.2699999999999996</v>
      </c>
      <c r="S15" s="7">
        <v>2.84</v>
      </c>
      <c r="T15" s="7">
        <v>1.43</v>
      </c>
      <c r="U15" s="4">
        <f>Таблица2[[#This Row],[LAP DBTime node1 (min)]]/Таблица2[[#This Row],[LAP DBTime (sum)]]</f>
        <v>0.6651053864168619</v>
      </c>
      <c r="V15" s="4">
        <f>Таблица2[[#This Row],[LAP DBTime node2 (min)]]/Таблица2[[#This Row],[LAP DBTime (sum)]]</f>
        <v>0.33489461358313821</v>
      </c>
      <c r="W15" s="7">
        <f>SUM(Таблица2[[#This Row],[LAP Avg Active Sessions node1]:[LAP Avg Active Sessions node2]])</f>
        <v>7.0000000000000007E-2</v>
      </c>
      <c r="X15" s="7">
        <v>0.05</v>
      </c>
      <c r="Y15" s="7">
        <v>0.02</v>
      </c>
      <c r="Z15" s="4">
        <f>Таблица2[[#This Row],[LAP Avg Active Sessions node1]]/Таблица2[[#This Row],[LAP Avg Active Sessions (sum)]]</f>
        <v>0.7142857142857143</v>
      </c>
      <c r="AA15" s="4">
        <f>Таблица2[[#This Row],[LAP Avg Active Sessions node2]]/Таблица2[[#This Row],[LAP Avg Active Sessions (sum)]]</f>
        <v>0.2857142857142857</v>
      </c>
    </row>
    <row r="16" spans="1:27" x14ac:dyDescent="0.25">
      <c r="A16" s="7" t="s">
        <v>16</v>
      </c>
      <c r="B16" s="7" t="s">
        <v>53</v>
      </c>
      <c r="C16" s="7" t="s">
        <v>54</v>
      </c>
      <c r="D16" s="7" t="s">
        <v>55</v>
      </c>
      <c r="E16" s="7">
        <v>60</v>
      </c>
      <c r="F16" s="7">
        <v>5102</v>
      </c>
      <c r="G16" s="7" t="s">
        <v>20</v>
      </c>
      <c r="H16" s="7">
        <f>SUM(Таблица2[[#This Row],[CIF DBTime node1 (min)]:[CIF DBTime node2 (min)]])</f>
        <v>64.09</v>
      </c>
      <c r="I16" s="7">
        <v>23.11</v>
      </c>
      <c r="J16" s="7">
        <v>40.98</v>
      </c>
      <c r="K16" s="4">
        <f>Таблица2[[#This Row],[CIF DBTime node1 (min)]]/Таблица2[[#This Row],[CIF DBTime (sum)]]</f>
        <v>0.36058667498829766</v>
      </c>
      <c r="L16" s="4">
        <f>Таблица2[[#This Row],[CIF DBTime node2 (min)]]/Таблица2[[#This Row],[CIF DBTime (sum)]]</f>
        <v>0.63941332501170223</v>
      </c>
      <c r="M16" s="7">
        <f>SUM(Таблица2[[#This Row],[CIF Avg Active Sessions node1]:[CIF Avg Active Sessions node2]])</f>
        <v>1.06</v>
      </c>
      <c r="N16" s="7">
        <v>0.38</v>
      </c>
      <c r="O16" s="7">
        <v>0.68</v>
      </c>
      <c r="P16" s="4">
        <f>Таблица2[[#This Row],[CIF Avg Active Sessions node1]]/Таблица2[[#This Row],[CIF Avg Active Sessions (sum)]]</f>
        <v>0.35849056603773582</v>
      </c>
      <c r="Q16" s="4">
        <f>Таблица2[[#This Row],[CIF Avg Active Sessions node2]]/Таблица2[[#This Row],[CIF Avg Active Sessions (sum)]]</f>
        <v>0.64150943396226412</v>
      </c>
      <c r="R16" s="7">
        <f>SUM(Таблица2[[#This Row],[LAP DBTime node1 (min)]:[LAP DBTime node2 (min)]])</f>
        <v>5.3599999999999994</v>
      </c>
      <c r="S16" s="7">
        <v>3.01</v>
      </c>
      <c r="T16" s="7">
        <v>2.35</v>
      </c>
      <c r="U16" s="4">
        <f>Таблица2[[#This Row],[LAP DBTime node1 (min)]]/Таблица2[[#This Row],[LAP DBTime (sum)]]</f>
        <v>0.56156716417910446</v>
      </c>
      <c r="V16" s="4">
        <f>Таблица2[[#This Row],[LAP DBTime node2 (min)]]/Таблица2[[#This Row],[LAP DBTime (sum)]]</f>
        <v>0.43843283582089559</v>
      </c>
      <c r="W16" s="7">
        <f>SUM(Таблица2[[#This Row],[LAP Avg Active Sessions node1]:[LAP Avg Active Sessions node2]])</f>
        <v>0.09</v>
      </c>
      <c r="X16" s="7">
        <v>0.05</v>
      </c>
      <c r="Y16" s="7">
        <v>0.04</v>
      </c>
      <c r="Z16" s="4">
        <f>Таблица2[[#This Row],[LAP Avg Active Sessions node1]]/Таблица2[[#This Row],[LAP Avg Active Sessions (sum)]]</f>
        <v>0.55555555555555558</v>
      </c>
      <c r="AA16" s="4">
        <f>Таблица2[[#This Row],[LAP Avg Active Sessions node2]]/Таблица2[[#This Row],[LAP Avg Active Sessions (sum)]]</f>
        <v>0.44444444444444448</v>
      </c>
    </row>
    <row r="17" spans="1:27" x14ac:dyDescent="0.25">
      <c r="A17" s="7" t="s">
        <v>16</v>
      </c>
      <c r="B17" s="7" t="s">
        <v>56</v>
      </c>
      <c r="C17" s="7" t="s">
        <v>57</v>
      </c>
      <c r="D17" s="7" t="s">
        <v>58</v>
      </c>
      <c r="E17" s="7">
        <v>60</v>
      </c>
      <c r="F17" s="7">
        <v>5104</v>
      </c>
      <c r="G17" s="7" t="s">
        <v>20</v>
      </c>
      <c r="H17" s="7">
        <f>SUM(Таблица2[[#This Row],[CIF DBTime node1 (min)]:[CIF DBTime node2 (min)]])</f>
        <v>58.25</v>
      </c>
      <c r="I17" s="7">
        <v>15.55</v>
      </c>
      <c r="J17" s="7">
        <v>42.7</v>
      </c>
      <c r="K17" s="4">
        <f>Таблица2[[#This Row],[CIF DBTime node1 (min)]]/Таблица2[[#This Row],[CIF DBTime (sum)]]</f>
        <v>0.26695278969957081</v>
      </c>
      <c r="L17" s="4">
        <f>Таблица2[[#This Row],[CIF DBTime node2 (min)]]/Таблица2[[#This Row],[CIF DBTime (sum)]]</f>
        <v>0.73304721030042919</v>
      </c>
      <c r="M17" s="7">
        <f>SUM(Таблица2[[#This Row],[CIF Avg Active Sessions node1]:[CIF Avg Active Sessions node2]])</f>
        <v>0.97</v>
      </c>
      <c r="N17" s="7">
        <v>0.26</v>
      </c>
      <c r="O17" s="7">
        <v>0.71</v>
      </c>
      <c r="P17" s="4">
        <f>Таблица2[[#This Row],[CIF Avg Active Sessions node1]]/Таблица2[[#This Row],[CIF Avg Active Sessions (sum)]]</f>
        <v>0.26804123711340205</v>
      </c>
      <c r="Q17" s="4">
        <f>Таблица2[[#This Row],[CIF Avg Active Sessions node2]]/Таблица2[[#This Row],[CIF Avg Active Sessions (sum)]]</f>
        <v>0.73195876288659789</v>
      </c>
      <c r="R17" s="7">
        <f>SUM(Таблица2[[#This Row],[LAP DBTime node1 (min)]:[LAP DBTime node2 (min)]])</f>
        <v>5.74</v>
      </c>
      <c r="S17" s="7">
        <v>3.26</v>
      </c>
      <c r="T17" s="7">
        <v>2.48</v>
      </c>
      <c r="U17" s="4">
        <f>Таблица2[[#This Row],[LAP DBTime node1 (min)]]/Таблица2[[#This Row],[LAP DBTime (sum)]]</f>
        <v>0.56794425087108014</v>
      </c>
      <c r="V17" s="4">
        <f>Таблица2[[#This Row],[LAP DBTime node2 (min)]]/Таблица2[[#This Row],[LAP DBTime (sum)]]</f>
        <v>0.43205574912891986</v>
      </c>
      <c r="W17" s="7">
        <f>SUM(Таблица2[[#This Row],[LAP Avg Active Sessions node1]:[LAP Avg Active Sessions node2]])</f>
        <v>0.09</v>
      </c>
      <c r="X17" s="7">
        <v>0.05</v>
      </c>
      <c r="Y17" s="7">
        <v>0.04</v>
      </c>
      <c r="Z17" s="4">
        <f>Таблица2[[#This Row],[LAP Avg Active Sessions node1]]/Таблица2[[#This Row],[LAP Avg Active Sessions (sum)]]</f>
        <v>0.55555555555555558</v>
      </c>
      <c r="AA17" s="4">
        <f>Таблица2[[#This Row],[LAP Avg Active Sessions node2]]/Таблица2[[#This Row],[LAP Avg Active Sessions (sum)]]</f>
        <v>0.44444444444444448</v>
      </c>
    </row>
    <row r="18" spans="1:27" x14ac:dyDescent="0.25">
      <c r="A18" s="7" t="s">
        <v>16</v>
      </c>
      <c r="B18" s="7" t="s">
        <v>56</v>
      </c>
      <c r="C18" s="7" t="s">
        <v>59</v>
      </c>
      <c r="D18" s="7" t="s">
        <v>60</v>
      </c>
      <c r="E18" s="7">
        <v>60</v>
      </c>
      <c r="F18" s="7">
        <v>5105</v>
      </c>
      <c r="G18" s="7" t="s">
        <v>20</v>
      </c>
      <c r="H18" s="7">
        <f>SUM(Таблица2[[#This Row],[CIF DBTime node1 (min)]:[CIF DBTime node2 (min)]])</f>
        <v>70.14</v>
      </c>
      <c r="I18" s="7">
        <v>26.41</v>
      </c>
      <c r="J18" s="7">
        <v>43.73</v>
      </c>
      <c r="K18" s="4">
        <f>Таблица2[[#This Row],[CIF DBTime node1 (min)]]/Таблица2[[#This Row],[CIF DBTime (sum)]]</f>
        <v>0.3765326489877388</v>
      </c>
      <c r="L18" s="4">
        <f>Таблица2[[#This Row],[CIF DBTime node2 (min)]]/Таблица2[[#This Row],[CIF DBTime (sum)]]</f>
        <v>0.62346735101226114</v>
      </c>
      <c r="M18" s="7">
        <f>SUM(Таблица2[[#This Row],[CIF Avg Active Sessions node1]:[CIF Avg Active Sessions node2]])</f>
        <v>1.17</v>
      </c>
      <c r="N18" s="7">
        <v>0.44</v>
      </c>
      <c r="O18" s="7">
        <v>0.73</v>
      </c>
      <c r="P18" s="4">
        <f>Таблица2[[#This Row],[CIF Avg Active Sessions node1]]/Таблица2[[#This Row],[CIF Avg Active Sessions (sum)]]</f>
        <v>0.37606837606837612</v>
      </c>
      <c r="Q18" s="4">
        <f>Таблица2[[#This Row],[CIF Avg Active Sessions node2]]/Таблица2[[#This Row],[CIF Avg Active Sessions (sum)]]</f>
        <v>0.62393162393162394</v>
      </c>
      <c r="R18" s="7">
        <f>SUM(Таблица2[[#This Row],[LAP DBTime node1 (min)]:[LAP DBTime node2 (min)]])</f>
        <v>5.95</v>
      </c>
      <c r="S18" s="7">
        <v>3.39</v>
      </c>
      <c r="T18" s="7">
        <v>2.56</v>
      </c>
      <c r="U18" s="4">
        <f>Таблица2[[#This Row],[LAP DBTime node1 (min)]]/Таблица2[[#This Row],[LAP DBTime (sum)]]</f>
        <v>0.56974789915966384</v>
      </c>
      <c r="V18" s="4">
        <f>Таблица2[[#This Row],[LAP DBTime node2 (min)]]/Таблица2[[#This Row],[LAP DBTime (sum)]]</f>
        <v>0.4302521008403361</v>
      </c>
      <c r="W18" s="7">
        <f>SUM(Таблица2[[#This Row],[LAP Avg Active Sessions node1]:[LAP Avg Active Sessions node2]])</f>
        <v>0.1</v>
      </c>
      <c r="X18" s="7">
        <v>0.06</v>
      </c>
      <c r="Y18" s="7">
        <v>0.04</v>
      </c>
      <c r="Z18" s="4">
        <f>Таблица2[[#This Row],[LAP Avg Active Sessions node1]]/Таблица2[[#This Row],[LAP Avg Active Sessions (sum)]]</f>
        <v>0.6</v>
      </c>
      <c r="AA18" s="4">
        <f>Таблица2[[#This Row],[LAP Avg Active Sessions node2]]/Таблица2[[#This Row],[LAP Avg Active Sessions (sum)]]</f>
        <v>0.39999999999999997</v>
      </c>
    </row>
    <row r="19" spans="1:27" x14ac:dyDescent="0.25">
      <c r="A19" s="7" t="s">
        <v>46</v>
      </c>
      <c r="B19" s="7" t="s">
        <v>61</v>
      </c>
      <c r="C19" s="7" t="s">
        <v>62</v>
      </c>
      <c r="D19" s="7" t="s">
        <v>63</v>
      </c>
      <c r="E19" s="7">
        <v>60</v>
      </c>
      <c r="F19" s="7">
        <v>5110</v>
      </c>
      <c r="G19" s="7" t="s">
        <v>49</v>
      </c>
      <c r="H19" s="7">
        <f>SUM(Таблица2[[#This Row],[CIF DBTime node1 (min)]:[CIF DBTime node2 (min)]])</f>
        <v>258.25</v>
      </c>
      <c r="I19" s="7">
        <v>253.99</v>
      </c>
      <c r="J19" s="7">
        <v>4.26</v>
      </c>
      <c r="K19" s="4">
        <f>Таблица2[[#This Row],[CIF DBTime node1 (min)]]/Таблица2[[#This Row],[CIF DBTime (sum)]]</f>
        <v>0.98350435624394972</v>
      </c>
      <c r="L19" s="4">
        <f>Таблица2[[#This Row],[CIF DBTime node2 (min)]]/Таблица2[[#This Row],[CIF DBTime (sum)]]</f>
        <v>1.6495643756050338E-2</v>
      </c>
      <c r="M19" s="7">
        <f>SUM(Таблица2[[#This Row],[CIF Avg Active Sessions node1]:[CIF Avg Active Sessions node2]])</f>
        <v>4.28</v>
      </c>
      <c r="N19" s="7">
        <v>4.21</v>
      </c>
      <c r="O19" s="7">
        <v>7.0000000000000007E-2</v>
      </c>
      <c r="P19" s="4">
        <f>Таблица2[[#This Row],[CIF Avg Active Sessions node1]]/Таблица2[[#This Row],[CIF Avg Active Sessions (sum)]]</f>
        <v>0.98364485981308403</v>
      </c>
      <c r="Q19" s="4">
        <f>Таблица2[[#This Row],[CIF Avg Active Sessions node2]]/Таблица2[[#This Row],[CIF Avg Active Sessions (sum)]]</f>
        <v>1.635514018691589E-2</v>
      </c>
      <c r="R19" s="7">
        <f>SUM(Таблица2[[#This Row],[LAP DBTime node1 (min)]:[LAP DBTime node2 (min)]])</f>
        <v>4.91</v>
      </c>
      <c r="S19" s="7">
        <v>2.57</v>
      </c>
      <c r="T19" s="7">
        <v>2.34</v>
      </c>
      <c r="U19" s="4">
        <f>Таблица2[[#This Row],[LAP DBTime node1 (min)]]/Таблица2[[#This Row],[LAP DBTime (sum)]]</f>
        <v>0.52342158859470467</v>
      </c>
      <c r="V19" s="4">
        <f>Таблица2[[#This Row],[LAP DBTime node2 (min)]]/Таблица2[[#This Row],[LAP DBTime (sum)]]</f>
        <v>0.47657841140529528</v>
      </c>
      <c r="W19" s="7">
        <f>SUM(Таблица2[[#This Row],[LAP Avg Active Sessions node1]:[LAP Avg Active Sessions node2]])</f>
        <v>0.08</v>
      </c>
      <c r="X19" s="7">
        <v>0.04</v>
      </c>
      <c r="Y19" s="7">
        <v>0.04</v>
      </c>
      <c r="Z19" s="4">
        <f>Таблица2[[#This Row],[LAP Avg Active Sessions node1]]/Таблица2[[#This Row],[LAP Avg Active Sessions (sum)]]</f>
        <v>0.5</v>
      </c>
      <c r="AA19" s="4">
        <f>Таблица2[[#This Row],[LAP Avg Active Sessions node2]]/Таблица2[[#This Row],[LAP Avg Active Sessions (sum)]]</f>
        <v>0.5</v>
      </c>
    </row>
    <row r="20" spans="1:27" x14ac:dyDescent="0.25">
      <c r="A20" s="7" t="s">
        <v>64</v>
      </c>
      <c r="B20" s="7" t="s">
        <v>65</v>
      </c>
      <c r="C20" s="7" t="s">
        <v>66</v>
      </c>
      <c r="D20" s="7" t="s">
        <v>67</v>
      </c>
      <c r="E20" s="7">
        <v>60</v>
      </c>
      <c r="F20" s="7">
        <v>5113</v>
      </c>
      <c r="G20" s="7" t="s">
        <v>20</v>
      </c>
      <c r="H20" s="7">
        <f>SUM(Таблица2[[#This Row],[CIF DBTime node1 (min)]:[CIF DBTime node2 (min)]])</f>
        <v>77.430000000000007</v>
      </c>
      <c r="I20" s="7">
        <v>25</v>
      </c>
      <c r="J20" s="7">
        <v>52.43</v>
      </c>
      <c r="K20" s="4">
        <f>Таблица2[[#This Row],[CIF DBTime node1 (min)]]/Таблица2[[#This Row],[CIF DBTime (sum)]]</f>
        <v>0.32287227172930388</v>
      </c>
      <c r="L20" s="4">
        <f>Таблица2[[#This Row],[CIF DBTime node2 (min)]]/Таблица2[[#This Row],[CIF DBTime (sum)]]</f>
        <v>0.67712772827069601</v>
      </c>
      <c r="M20" s="7">
        <f>SUM(Таблица2[[#This Row],[CIF Avg Active Sessions node1]:[CIF Avg Active Sessions node2]])</f>
        <v>1.29</v>
      </c>
      <c r="N20" s="7">
        <v>0.42</v>
      </c>
      <c r="O20" s="7">
        <v>0.87</v>
      </c>
      <c r="P20" s="4">
        <f>Таблица2[[#This Row],[CIF Avg Active Sessions node1]]/Таблица2[[#This Row],[CIF Avg Active Sessions (sum)]]</f>
        <v>0.32558139534883718</v>
      </c>
      <c r="Q20" s="4">
        <f>Таблица2[[#This Row],[CIF Avg Active Sessions node2]]/Таблица2[[#This Row],[CIF Avg Active Sessions (sum)]]</f>
        <v>0.67441860465116277</v>
      </c>
      <c r="R20" s="7">
        <f>SUM(Таблица2[[#This Row],[LAP DBTime node1 (min)]:[LAP DBTime node2 (min)]])</f>
        <v>59.39</v>
      </c>
      <c r="S20" s="7">
        <v>57.02</v>
      </c>
      <c r="T20" s="7">
        <v>2.37</v>
      </c>
      <c r="U20" s="4">
        <f>Таблица2[[#This Row],[LAP DBTime node1 (min)]]/Таблица2[[#This Row],[LAP DBTime (sum)]]</f>
        <v>0.96009429196834484</v>
      </c>
      <c r="V20" s="4">
        <f>Таблица2[[#This Row],[LAP DBTime node2 (min)]]/Таблица2[[#This Row],[LAP DBTime (sum)]]</f>
        <v>3.9905708031655163E-2</v>
      </c>
      <c r="W20" s="7">
        <f>SUM(Таблица2[[#This Row],[LAP Avg Active Sessions node1]:[LAP Avg Active Sessions node2]])</f>
        <v>0.99</v>
      </c>
      <c r="X20" s="7">
        <v>0.95</v>
      </c>
      <c r="Y20" s="7">
        <v>0.04</v>
      </c>
      <c r="Z20" s="4">
        <f>Таблица2[[#This Row],[LAP Avg Active Sessions node1]]/Таблица2[[#This Row],[LAP Avg Active Sessions (sum)]]</f>
        <v>0.95959595959595956</v>
      </c>
      <c r="AA20" s="4">
        <f>Таблица2[[#This Row],[LAP Avg Active Sessions node2]]/Таблица2[[#This Row],[LAP Avg Active Sessions (sum)]]</f>
        <v>4.0404040404040407E-2</v>
      </c>
    </row>
    <row r="21" spans="1:27" x14ac:dyDescent="0.25">
      <c r="A21" s="7" t="s">
        <v>46</v>
      </c>
      <c r="B21" s="7" t="s">
        <v>65</v>
      </c>
      <c r="C21" s="7" t="s">
        <v>68</v>
      </c>
      <c r="D21" s="7" t="s">
        <v>69</v>
      </c>
      <c r="E21" s="7">
        <v>60</v>
      </c>
      <c r="F21" s="7">
        <v>5114</v>
      </c>
      <c r="G21" s="7" t="s">
        <v>49</v>
      </c>
      <c r="H21" s="7">
        <f>SUM(Таблица2[[#This Row],[CIF DBTime node1 (min)]:[CIF DBTime node2 (min)]])</f>
        <v>259.54000000000002</v>
      </c>
      <c r="I21" s="7">
        <v>2.38</v>
      </c>
      <c r="J21" s="7">
        <v>257.16000000000003</v>
      </c>
      <c r="K21" s="4">
        <f>Таблица2[[#This Row],[CIF DBTime node1 (min)]]/Таблица2[[#This Row],[CIF DBTime (sum)]]</f>
        <v>9.1700701240656542E-3</v>
      </c>
      <c r="L21" s="4">
        <f>Таблица2[[#This Row],[CIF DBTime node2 (min)]]/Таблица2[[#This Row],[CIF DBTime (sum)]]</f>
        <v>0.99082992987593432</v>
      </c>
      <c r="M21" s="7">
        <f>SUM(Таблица2[[#This Row],[CIF Avg Active Sessions node1]:[CIF Avg Active Sessions node2]])</f>
        <v>4.3</v>
      </c>
      <c r="N21" s="7">
        <v>0.04</v>
      </c>
      <c r="O21" s="7">
        <v>4.26</v>
      </c>
      <c r="P21" s="4">
        <f>Таблица2[[#This Row],[CIF Avg Active Sessions node1]]/Таблица2[[#This Row],[CIF Avg Active Sessions (sum)]]</f>
        <v>9.3023255813953487E-3</v>
      </c>
      <c r="Q21" s="4">
        <f>Таблица2[[#This Row],[CIF Avg Active Sessions node2]]/Таблица2[[#This Row],[CIF Avg Active Sessions (sum)]]</f>
        <v>0.99069767441860468</v>
      </c>
      <c r="R21" s="7">
        <f>SUM(Таблица2[[#This Row],[LAP DBTime node1 (min)]:[LAP DBTime node2 (min)]])</f>
        <v>5.0199999999999996</v>
      </c>
      <c r="S21" s="7">
        <v>2.75</v>
      </c>
      <c r="T21" s="7">
        <v>2.27</v>
      </c>
      <c r="U21" s="4">
        <f>Таблица2[[#This Row],[LAP DBTime node1 (min)]]/Таблица2[[#This Row],[LAP DBTime (sum)]]</f>
        <v>0.54780876494023911</v>
      </c>
      <c r="V21" s="4">
        <f>Таблица2[[#This Row],[LAP DBTime node2 (min)]]/Таблица2[[#This Row],[LAP DBTime (sum)]]</f>
        <v>0.452191235059761</v>
      </c>
      <c r="W21" s="7">
        <f>SUM(Таблица2[[#This Row],[LAP Avg Active Sessions node1]:[LAP Avg Active Sessions node2]])</f>
        <v>0.09</v>
      </c>
      <c r="X21" s="7">
        <v>0.05</v>
      </c>
      <c r="Y21" s="7">
        <v>0.04</v>
      </c>
      <c r="Z21" s="4">
        <f>Таблица2[[#This Row],[LAP Avg Active Sessions node1]]/Таблица2[[#This Row],[LAP Avg Active Sessions (sum)]]</f>
        <v>0.55555555555555558</v>
      </c>
      <c r="AA21" s="4">
        <f>Таблица2[[#This Row],[LAP Avg Active Sessions node2]]/Таблица2[[#This Row],[LAP Avg Active Sessions (sum)]]</f>
        <v>0.44444444444444448</v>
      </c>
    </row>
    <row r="22" spans="1:27" x14ac:dyDescent="0.25">
      <c r="A22" s="7" t="s">
        <v>64</v>
      </c>
      <c r="B22" s="7" t="s">
        <v>70</v>
      </c>
      <c r="C22" s="7" t="s">
        <v>71</v>
      </c>
      <c r="D22" s="7" t="s">
        <v>72</v>
      </c>
      <c r="E22" s="7">
        <v>60</v>
      </c>
      <c r="F22" s="7">
        <v>5116</v>
      </c>
      <c r="G22" s="7" t="s">
        <v>20</v>
      </c>
      <c r="H22" s="7">
        <f>SUM(Таблица2[[#This Row],[CIF DBTime node1 (min)]:[CIF DBTime node2 (min)]])</f>
        <v>77.210000000000008</v>
      </c>
      <c r="I22" s="7">
        <v>42.59</v>
      </c>
      <c r="J22" s="7">
        <v>34.619999999999997</v>
      </c>
      <c r="K22" s="4">
        <f>Таблица2[[#This Row],[CIF DBTime node1 (min)]]/Таблица2[[#This Row],[CIF DBTime (sum)]]</f>
        <v>0.55161248542934849</v>
      </c>
      <c r="L22" s="4">
        <f>Таблица2[[#This Row],[CIF DBTime node2 (min)]]/Таблица2[[#This Row],[CIF DBTime (sum)]]</f>
        <v>0.4483875145706514</v>
      </c>
      <c r="M22" s="7">
        <f>SUM(Таблица2[[#This Row],[CIF Avg Active Sessions node1]:[CIF Avg Active Sessions node2]])</f>
        <v>1.2799999999999998</v>
      </c>
      <c r="N22" s="7">
        <v>0.71</v>
      </c>
      <c r="O22" s="7">
        <v>0.56999999999999995</v>
      </c>
      <c r="P22" s="4">
        <f>Таблица2[[#This Row],[CIF Avg Active Sessions node1]]/Таблица2[[#This Row],[CIF Avg Active Sessions (sum)]]</f>
        <v>0.55468750000000011</v>
      </c>
      <c r="Q22" s="4">
        <f>Таблица2[[#This Row],[CIF Avg Active Sessions node2]]/Таблица2[[#This Row],[CIF Avg Active Sessions (sum)]]</f>
        <v>0.44531250000000006</v>
      </c>
      <c r="R22" s="7">
        <f>SUM(Таблица2[[#This Row],[LAP DBTime node1 (min)]:[LAP DBTime node2 (min)]])</f>
        <v>5.43</v>
      </c>
      <c r="S22" s="7">
        <v>3</v>
      </c>
      <c r="T22" s="7">
        <v>2.4300000000000002</v>
      </c>
      <c r="U22" s="4">
        <f>Таблица2[[#This Row],[LAP DBTime node1 (min)]]/Таблица2[[#This Row],[LAP DBTime (sum)]]</f>
        <v>0.5524861878453039</v>
      </c>
      <c r="V22" s="4">
        <f>Таблица2[[#This Row],[LAP DBTime node2 (min)]]/Таблица2[[#This Row],[LAP DBTime (sum)]]</f>
        <v>0.44751381215469621</v>
      </c>
      <c r="W22" s="7">
        <f>SUM(Таблица2[[#This Row],[LAP Avg Active Sessions node1]:[LAP Avg Active Sessions node2]])</f>
        <v>0.09</v>
      </c>
      <c r="X22" s="7">
        <v>0.05</v>
      </c>
      <c r="Y22" s="7">
        <v>0.04</v>
      </c>
      <c r="Z22" s="4">
        <f>Таблица2[[#This Row],[LAP Avg Active Sessions node1]]/Таблица2[[#This Row],[LAP Avg Active Sessions (sum)]]</f>
        <v>0.55555555555555558</v>
      </c>
      <c r="AA22" s="4">
        <f>Таблица2[[#This Row],[LAP Avg Active Sessions node2]]/Таблица2[[#This Row],[LAP Avg Active Sessions (sum)]]</f>
        <v>0.44444444444444448</v>
      </c>
    </row>
    <row r="23" spans="1:27" x14ac:dyDescent="0.25">
      <c r="A23" s="7" t="s">
        <v>64</v>
      </c>
      <c r="B23" s="7" t="s">
        <v>73</v>
      </c>
      <c r="C23" s="7" t="s">
        <v>74</v>
      </c>
      <c r="D23" s="7" t="s">
        <v>32</v>
      </c>
      <c r="E23" s="7">
        <v>60</v>
      </c>
      <c r="F23" s="7">
        <v>5118</v>
      </c>
      <c r="G23" s="7" t="s">
        <v>20</v>
      </c>
      <c r="H23" s="7">
        <f>SUM(Таблица2[[#This Row],[CIF DBTime node1 (min)]:[CIF DBTime node2 (min)]])</f>
        <v>62.49</v>
      </c>
      <c r="I23" s="7">
        <v>59.02</v>
      </c>
      <c r="J23" s="7">
        <v>3.47</v>
      </c>
      <c r="K23" s="4">
        <f>Таблица2[[#This Row],[CIF DBTime node1 (min)]]/Таблица2[[#This Row],[CIF DBTime (sum)]]</f>
        <v>0.94447111537846062</v>
      </c>
      <c r="L23" s="4">
        <f>Таблица2[[#This Row],[CIF DBTime node2 (min)]]/Таблица2[[#This Row],[CIF DBTime (sum)]]</f>
        <v>5.5528884621539445E-2</v>
      </c>
      <c r="M23" s="7">
        <f>SUM(Таблица2[[#This Row],[CIF Avg Active Sessions node1]:[CIF Avg Active Sessions node2]])</f>
        <v>1.04</v>
      </c>
      <c r="N23" s="7">
        <v>0.98</v>
      </c>
      <c r="O23" s="7">
        <v>0.06</v>
      </c>
      <c r="P23" s="4">
        <f>Таблица2[[#This Row],[CIF Avg Active Sessions node1]]/Таблица2[[#This Row],[CIF Avg Active Sessions (sum)]]</f>
        <v>0.94230769230769229</v>
      </c>
      <c r="Q23" s="4">
        <f>Таблица2[[#This Row],[CIF Avg Active Sessions node2]]/Таблица2[[#This Row],[CIF Avg Active Sessions (sum)]]</f>
        <v>5.7692307692307689E-2</v>
      </c>
      <c r="R23" s="7">
        <f>SUM(Таблица2[[#This Row],[LAP DBTime node1 (min)]:[LAP DBTime node2 (min)]])</f>
        <v>5.59</v>
      </c>
      <c r="S23" s="7">
        <v>3.07</v>
      </c>
      <c r="T23" s="7">
        <v>2.52</v>
      </c>
      <c r="U23" s="4">
        <f>Таблица2[[#This Row],[LAP DBTime node1 (min)]]/Таблица2[[#This Row],[LAP DBTime (sum)]]</f>
        <v>0.54919499105545611</v>
      </c>
      <c r="V23" s="4">
        <f>Таблица2[[#This Row],[LAP DBTime node2 (min)]]/Таблица2[[#This Row],[LAP DBTime (sum)]]</f>
        <v>0.45080500894454384</v>
      </c>
      <c r="W23" s="7">
        <f>SUM(Таблица2[[#This Row],[LAP Avg Active Sessions node1]:[LAP Avg Active Sessions node2]])</f>
        <v>0.09</v>
      </c>
      <c r="X23" s="7">
        <v>0.05</v>
      </c>
      <c r="Y23" s="7">
        <v>0.04</v>
      </c>
      <c r="Z23" s="4">
        <f>Таблица2[[#This Row],[LAP Avg Active Sessions node1]]/Таблица2[[#This Row],[LAP Avg Active Sessions (sum)]]</f>
        <v>0.55555555555555558</v>
      </c>
      <c r="AA23" s="4">
        <f>Таблица2[[#This Row],[LAP Avg Active Sessions node2]]/Таблица2[[#This Row],[LAP Avg Active Sessions (sum)]]</f>
        <v>0.44444444444444448</v>
      </c>
    </row>
    <row r="24" spans="1:27" x14ac:dyDescent="0.25">
      <c r="A24" s="7" t="s">
        <v>64</v>
      </c>
      <c r="B24" s="7" t="s">
        <v>73</v>
      </c>
      <c r="C24" s="7" t="s">
        <v>75</v>
      </c>
      <c r="D24" s="7" t="s">
        <v>76</v>
      </c>
      <c r="E24" s="7">
        <v>60</v>
      </c>
      <c r="F24" s="7">
        <v>5119</v>
      </c>
      <c r="G24" s="7" t="s">
        <v>20</v>
      </c>
      <c r="H24" s="7">
        <f>SUM(Таблица2[[#This Row],[CIF DBTime node1 (min)]:[CIF DBTime node2 (min)]])</f>
        <v>66.12</v>
      </c>
      <c r="I24" s="7">
        <v>22.03</v>
      </c>
      <c r="J24" s="7">
        <v>44.09</v>
      </c>
      <c r="K24" s="4">
        <f>Таблица2[[#This Row],[CIF DBTime node1 (min)]]/Таблица2[[#This Row],[CIF DBTime (sum)]]</f>
        <v>0.33318209316394432</v>
      </c>
      <c r="L24" s="4">
        <f>Таблица2[[#This Row],[CIF DBTime node2 (min)]]/Таблица2[[#This Row],[CIF DBTime (sum)]]</f>
        <v>0.66681790683605568</v>
      </c>
      <c r="M24" s="7">
        <f>SUM(Таблица2[[#This Row],[CIF Avg Active Sessions node1]:[CIF Avg Active Sessions node2]])</f>
        <v>1.1099999999999999</v>
      </c>
      <c r="N24" s="7">
        <v>0.37</v>
      </c>
      <c r="O24" s="7">
        <v>0.74</v>
      </c>
      <c r="P24" s="4">
        <f>Таблица2[[#This Row],[CIF Avg Active Sessions node1]]/Таблица2[[#This Row],[CIF Avg Active Sessions (sum)]]</f>
        <v>0.33333333333333337</v>
      </c>
      <c r="Q24" s="4">
        <f>Таблица2[[#This Row],[CIF Avg Active Sessions node2]]/Таблица2[[#This Row],[CIF Avg Active Sessions (sum)]]</f>
        <v>0.66666666666666674</v>
      </c>
      <c r="R24" s="7">
        <f>SUM(Таблица2[[#This Row],[LAP DBTime node1 (min)]:[LAP DBTime node2 (min)]])</f>
        <v>5.59</v>
      </c>
      <c r="S24" s="7">
        <v>3.07</v>
      </c>
      <c r="T24" s="7">
        <v>2.52</v>
      </c>
      <c r="U24" s="4">
        <f>Таблица2[[#This Row],[LAP DBTime node1 (min)]]/Таблица2[[#This Row],[LAP DBTime (sum)]]</f>
        <v>0.54919499105545611</v>
      </c>
      <c r="V24" s="4">
        <f>Таблица2[[#This Row],[LAP DBTime node2 (min)]]/Таблица2[[#This Row],[LAP DBTime (sum)]]</f>
        <v>0.45080500894454384</v>
      </c>
      <c r="W24" s="7">
        <f>SUM(Таблица2[[#This Row],[LAP Avg Active Sessions node1]:[LAP Avg Active Sessions node2]])</f>
        <v>0.09</v>
      </c>
      <c r="X24" s="7">
        <v>0.05</v>
      </c>
      <c r="Y24" s="7">
        <v>0.04</v>
      </c>
      <c r="Z24" s="4">
        <f>Таблица2[[#This Row],[LAP Avg Active Sessions node1]]/Таблица2[[#This Row],[LAP Avg Active Sessions (sum)]]</f>
        <v>0.55555555555555558</v>
      </c>
      <c r="AA24" s="4">
        <f>Таблица2[[#This Row],[LAP Avg Active Sessions node2]]/Таблица2[[#This Row],[LAP Avg Active Sessions (sum)]]</f>
        <v>0.44444444444444448</v>
      </c>
    </row>
    <row r="25" spans="1:27" x14ac:dyDescent="0.25">
      <c r="A25" s="7" t="s">
        <v>77</v>
      </c>
      <c r="B25" s="7" t="s">
        <v>78</v>
      </c>
      <c r="C25" s="7" t="s">
        <v>79</v>
      </c>
      <c r="D25" s="7" t="s">
        <v>80</v>
      </c>
      <c r="E25" s="7">
        <v>60</v>
      </c>
      <c r="F25" s="7">
        <v>5127</v>
      </c>
      <c r="G25" s="7" t="s">
        <v>20</v>
      </c>
      <c r="H25" s="7">
        <f>SUM(Таблица2[[#This Row],[CIF DBTime node1 (min)]:[CIF DBTime node2 (min)]])</f>
        <v>63.679999999999993</v>
      </c>
      <c r="I25" s="7">
        <v>35.799999999999997</v>
      </c>
      <c r="J25" s="7">
        <v>27.88</v>
      </c>
      <c r="K25" s="4">
        <f>Таблица2[[#This Row],[CIF DBTime node1 (min)]]/Таблица2[[#This Row],[CIF DBTime (sum)]]</f>
        <v>0.56218592964824121</v>
      </c>
      <c r="L25" s="4">
        <f>Таблица2[[#This Row],[CIF DBTime node2 (min)]]/Таблица2[[#This Row],[CIF DBTime (sum)]]</f>
        <v>0.43781407035175884</v>
      </c>
      <c r="M25" s="7">
        <f>SUM(Таблица2[[#This Row],[CIF Avg Active Sessions node1]:[CIF Avg Active Sessions node2]])</f>
        <v>1.05</v>
      </c>
      <c r="N25" s="7">
        <v>0.59</v>
      </c>
      <c r="O25" s="7">
        <v>0.46</v>
      </c>
      <c r="P25" s="4">
        <f>Таблица2[[#This Row],[CIF Avg Active Sessions node1]]/Таблица2[[#This Row],[CIF Avg Active Sessions (sum)]]</f>
        <v>0.56190476190476191</v>
      </c>
      <c r="Q25" s="4">
        <f>Таблица2[[#This Row],[CIF Avg Active Sessions node2]]/Таблица2[[#This Row],[CIF Avg Active Sessions (sum)]]</f>
        <v>0.43809523809523809</v>
      </c>
      <c r="R25" s="7">
        <f>SUM(Таблица2[[#This Row],[LAP DBTime node1 (min)]:[LAP DBTime node2 (min)]])</f>
        <v>5.5</v>
      </c>
      <c r="S25" s="7">
        <v>3.08</v>
      </c>
      <c r="T25" s="7">
        <v>2.42</v>
      </c>
      <c r="U25" s="4">
        <f>Таблица2[[#This Row],[LAP DBTime node1 (min)]]/Таблица2[[#This Row],[LAP DBTime (sum)]]</f>
        <v>0.56000000000000005</v>
      </c>
      <c r="V25" s="4">
        <f>Таблица2[[#This Row],[LAP DBTime node2 (min)]]/Таблица2[[#This Row],[LAP DBTime (sum)]]</f>
        <v>0.44</v>
      </c>
      <c r="W25" s="7">
        <f>SUM(Таблица2[[#This Row],[LAP Avg Active Sessions node1]:[LAP Avg Active Sessions node2]])</f>
        <v>0.09</v>
      </c>
      <c r="X25" s="7">
        <v>0.05</v>
      </c>
      <c r="Y25" s="7">
        <v>0.04</v>
      </c>
      <c r="Z25" s="4">
        <f>Таблица2[[#This Row],[LAP Avg Active Sessions node1]]/Таблица2[[#This Row],[LAP Avg Active Sessions (sum)]]</f>
        <v>0.55555555555555558</v>
      </c>
      <c r="AA25" s="4">
        <f>Таблица2[[#This Row],[LAP Avg Active Sessions node2]]/Таблица2[[#This Row],[LAP Avg Active Sessions (sum)]]</f>
        <v>0.44444444444444448</v>
      </c>
    </row>
    <row r="26" spans="1:27" x14ac:dyDescent="0.25">
      <c r="A26" s="7" t="s">
        <v>16</v>
      </c>
      <c r="B26" s="7" t="s">
        <v>78</v>
      </c>
      <c r="C26" s="7" t="s">
        <v>81</v>
      </c>
      <c r="D26" s="7" t="s">
        <v>82</v>
      </c>
      <c r="E26" s="7">
        <v>60</v>
      </c>
      <c r="F26" s="7">
        <v>5129</v>
      </c>
      <c r="G26" s="7" t="s">
        <v>49</v>
      </c>
      <c r="H26" s="7">
        <f>SUM(Таблица2[[#This Row],[CIF DBTime node1 (min)]:[CIF DBTime node2 (min)]])</f>
        <v>244.07999999999998</v>
      </c>
      <c r="I26" s="7">
        <v>2.69</v>
      </c>
      <c r="J26" s="7">
        <v>241.39</v>
      </c>
      <c r="K26" s="4">
        <f>Таблица2[[#This Row],[CIF DBTime node1 (min)]]/Таблица2[[#This Row],[CIF DBTime (sum)]]</f>
        <v>1.1020976728941331E-2</v>
      </c>
      <c r="L26" s="4">
        <f>Таблица2[[#This Row],[CIF DBTime node2 (min)]]/Таблица2[[#This Row],[CIF DBTime (sum)]]</f>
        <v>0.98897902327105869</v>
      </c>
      <c r="M26" s="7">
        <f>SUM(Таблица2[[#This Row],[CIF Avg Active Sessions node1]:[CIF Avg Active Sessions node2]])</f>
        <v>4.0599999999999996</v>
      </c>
      <c r="N26" s="7">
        <v>0.04</v>
      </c>
      <c r="O26" s="7">
        <v>4.0199999999999996</v>
      </c>
      <c r="P26" s="4">
        <f>Таблица2[[#This Row],[CIF Avg Active Sessions node1]]/Таблица2[[#This Row],[CIF Avg Active Sessions (sum)]]</f>
        <v>9.8522167487684748E-3</v>
      </c>
      <c r="Q26" s="4">
        <f>Таблица2[[#This Row],[CIF Avg Active Sessions node2]]/Таблица2[[#This Row],[CIF Avg Active Sessions (sum)]]</f>
        <v>0.99014778325123154</v>
      </c>
      <c r="R26" s="7">
        <f>SUM(Таблица2[[#This Row],[LAP DBTime node1 (min)]:[LAP DBTime node2 (min)]])</f>
        <v>5.0299999999999994</v>
      </c>
      <c r="S26" s="7">
        <v>2.36</v>
      </c>
      <c r="T26" s="7">
        <v>2.67</v>
      </c>
      <c r="U26" s="4">
        <f>Таблица2[[#This Row],[LAP DBTime node1 (min)]]/Таблица2[[#This Row],[LAP DBTime (sum)]]</f>
        <v>0.46918489065606367</v>
      </c>
      <c r="V26" s="4">
        <f>Таблица2[[#This Row],[LAP DBTime node2 (min)]]/Таблица2[[#This Row],[LAP DBTime (sum)]]</f>
        <v>0.53081510934393639</v>
      </c>
      <c r="W26" s="7">
        <f>SUM(Таблица2[[#This Row],[LAP Avg Active Sessions node1]:[LAP Avg Active Sessions node2]])</f>
        <v>0.08</v>
      </c>
      <c r="X26" s="7">
        <v>0.04</v>
      </c>
      <c r="Y26" s="7">
        <v>0.04</v>
      </c>
      <c r="Z26" s="4">
        <f>Таблица2[[#This Row],[LAP Avg Active Sessions node1]]/Таблица2[[#This Row],[LAP Avg Active Sessions (sum)]]</f>
        <v>0.5</v>
      </c>
      <c r="AA26" s="4">
        <f>Таблица2[[#This Row],[LAP Avg Active Sessions node2]]/Таблица2[[#This Row],[LAP Avg Active Sessions (sum)]]</f>
        <v>0.5</v>
      </c>
    </row>
    <row r="27" spans="1:27" x14ac:dyDescent="0.25">
      <c r="A27" s="7" t="s">
        <v>77</v>
      </c>
      <c r="B27" s="7" t="s">
        <v>83</v>
      </c>
      <c r="C27" s="7" t="s">
        <v>84</v>
      </c>
      <c r="D27" s="7" t="s">
        <v>85</v>
      </c>
      <c r="E27" s="7">
        <v>60</v>
      </c>
      <c r="F27" s="7">
        <v>5137</v>
      </c>
      <c r="G27" s="7" t="s">
        <v>20</v>
      </c>
      <c r="H27" s="7">
        <f>SUM(Таблица2[[#This Row],[CIF DBTime node1 (min)]:[CIF DBTime node2 (min)]])</f>
        <v>63.99</v>
      </c>
      <c r="I27" s="7">
        <v>35.78</v>
      </c>
      <c r="J27" s="7">
        <v>28.21</v>
      </c>
      <c r="K27" s="4">
        <f>Таблица2[[#This Row],[CIF DBTime node1 (min)]]/Таблица2[[#This Row],[CIF DBTime (sum)]]</f>
        <v>0.55914986716674475</v>
      </c>
      <c r="L27" s="4">
        <f>Таблица2[[#This Row],[CIF DBTime node2 (min)]]/Таблица2[[#This Row],[CIF DBTime (sum)]]</f>
        <v>0.44085013283325519</v>
      </c>
      <c r="M27" s="7">
        <f>SUM(Таблица2[[#This Row],[CIF Avg Active Sessions node1]:[CIF Avg Active Sessions node2]])</f>
        <v>1.0699999999999998</v>
      </c>
      <c r="N27" s="7">
        <v>0.6</v>
      </c>
      <c r="O27" s="7">
        <v>0.47</v>
      </c>
      <c r="P27" s="4">
        <f>Таблица2[[#This Row],[CIF Avg Active Sessions node1]]/Таблица2[[#This Row],[CIF Avg Active Sessions (sum)]]</f>
        <v>0.56074766355140193</v>
      </c>
      <c r="Q27" s="4">
        <f>Таблица2[[#This Row],[CIF Avg Active Sessions node2]]/Таблица2[[#This Row],[CIF Avg Active Sessions (sum)]]</f>
        <v>0.43925233644859818</v>
      </c>
      <c r="R27" s="7">
        <f>SUM(Таблица2[[#This Row],[LAP DBTime node1 (min)]:[LAP DBTime node2 (min)]])</f>
        <v>58.699999999999996</v>
      </c>
      <c r="S27" s="7">
        <v>56.3</v>
      </c>
      <c r="T27" s="7">
        <v>2.4</v>
      </c>
      <c r="U27" s="4">
        <f>Таблица2[[#This Row],[LAP DBTime node1 (min)]]/Таблица2[[#This Row],[LAP DBTime (sum)]]</f>
        <v>0.95911413969335602</v>
      </c>
      <c r="V27" s="4">
        <f>Таблица2[[#This Row],[LAP DBTime node2 (min)]]/Таблица2[[#This Row],[LAP DBTime (sum)]]</f>
        <v>4.0885860306643956E-2</v>
      </c>
      <c r="W27" s="7">
        <f>SUM(Таблица2[[#This Row],[LAP Avg Active Sessions node1]:[LAP Avg Active Sessions node2]])</f>
        <v>0.99</v>
      </c>
      <c r="X27" s="7">
        <v>0.95</v>
      </c>
      <c r="Y27" s="7">
        <v>0.04</v>
      </c>
      <c r="Z27" s="4">
        <f>Таблица2[[#This Row],[LAP Avg Active Sessions node1]]/Таблица2[[#This Row],[LAP Avg Active Sessions (sum)]]</f>
        <v>0.95959595959595956</v>
      </c>
      <c r="AA27" s="4">
        <f>Таблица2[[#This Row],[LAP Avg Active Sessions node2]]/Таблица2[[#This Row],[LAP Avg Active Sessions (sum)]]</f>
        <v>4.0404040404040407E-2</v>
      </c>
    </row>
    <row r="28" spans="1:27" x14ac:dyDescent="0.25">
      <c r="A28" s="7" t="s">
        <v>86</v>
      </c>
      <c r="B28" s="7" t="s">
        <v>87</v>
      </c>
      <c r="C28" s="7" t="s">
        <v>88</v>
      </c>
      <c r="D28" s="7" t="s">
        <v>23</v>
      </c>
      <c r="E28" s="7">
        <v>60</v>
      </c>
      <c r="F28" s="7">
        <v>5146</v>
      </c>
      <c r="G28" s="7" t="s">
        <v>20</v>
      </c>
      <c r="H28" s="7">
        <f>SUM(Таблица2[[#This Row],[CIF DBTime node1 (min)]:[CIF DBTime node2 (min)]])</f>
        <v>67.77</v>
      </c>
      <c r="I28" s="7">
        <v>20.69</v>
      </c>
      <c r="J28" s="7">
        <v>47.08</v>
      </c>
      <c r="K28" s="4">
        <f>Таблица2[[#This Row],[CIF DBTime node1 (min)]]/Таблица2[[#This Row],[CIF DBTime (sum)]]</f>
        <v>0.30529732920171171</v>
      </c>
      <c r="L28" s="4">
        <f>Таблица2[[#This Row],[CIF DBTime node2 (min)]]/Таблица2[[#This Row],[CIF DBTime (sum)]]</f>
        <v>0.69470267079828829</v>
      </c>
      <c r="M28" s="7">
        <f>SUM(Таблица2[[#This Row],[CIF Avg Active Sessions node1]:[CIF Avg Active Sessions node2]])</f>
        <v>1.1200000000000001</v>
      </c>
      <c r="N28" s="7">
        <v>0.34</v>
      </c>
      <c r="O28" s="7">
        <v>0.78</v>
      </c>
      <c r="P28" s="4">
        <f>Таблица2[[#This Row],[CIF Avg Active Sessions node1]]/Таблица2[[#This Row],[CIF Avg Active Sessions (sum)]]</f>
        <v>0.30357142857142855</v>
      </c>
      <c r="Q28" s="4">
        <f>Таблица2[[#This Row],[CIF Avg Active Sessions node2]]/Таблица2[[#This Row],[CIF Avg Active Sessions (sum)]]</f>
        <v>0.6964285714285714</v>
      </c>
      <c r="R28" s="7">
        <f>SUM(Таблица2[[#This Row],[LAP DBTime node1 (min)]:[LAP DBTime node2 (min)]])</f>
        <v>5.49</v>
      </c>
      <c r="S28" s="7">
        <v>2.99</v>
      </c>
      <c r="T28" s="7">
        <v>2.5</v>
      </c>
      <c r="U28" s="4">
        <f>Таблица2[[#This Row],[LAP DBTime node1 (min)]]/Таблица2[[#This Row],[LAP DBTime (sum)]]</f>
        <v>0.54462659380692169</v>
      </c>
      <c r="V28" s="4">
        <f>Таблица2[[#This Row],[LAP DBTime node2 (min)]]/Таблица2[[#This Row],[LAP DBTime (sum)]]</f>
        <v>0.45537340619307831</v>
      </c>
      <c r="W28" s="7">
        <f>SUM(Таблица2[[#This Row],[LAP Avg Active Sessions node1]:[LAP Avg Active Sessions node2]])</f>
        <v>0.09</v>
      </c>
      <c r="X28" s="7">
        <v>0.05</v>
      </c>
      <c r="Y28" s="7">
        <v>0.04</v>
      </c>
      <c r="Z28" s="4">
        <f>Таблица2[[#This Row],[LAP Avg Active Sessions node1]]/Таблица2[[#This Row],[LAP Avg Active Sessions (sum)]]</f>
        <v>0.55555555555555558</v>
      </c>
      <c r="AA28" s="4">
        <f>Таблица2[[#This Row],[LAP Avg Active Sessions node2]]/Таблица2[[#This Row],[LAP Avg Active Sessions (sum)]]</f>
        <v>0.44444444444444448</v>
      </c>
    </row>
    <row r="29" spans="1:27" x14ac:dyDescent="0.25">
      <c r="A29" s="7" t="s">
        <v>86</v>
      </c>
      <c r="B29" s="7" t="s">
        <v>89</v>
      </c>
      <c r="C29" s="7" t="s">
        <v>90</v>
      </c>
      <c r="D29" s="7" t="s">
        <v>23</v>
      </c>
      <c r="E29" s="7">
        <v>60</v>
      </c>
      <c r="F29" s="7">
        <v>5156</v>
      </c>
      <c r="G29" s="7" t="s">
        <v>20</v>
      </c>
      <c r="H29" s="7">
        <f>SUM(Таблица2[[#This Row],[CIF DBTime node1 (min)]:[CIF DBTime node2 (min)]])</f>
        <v>67.2</v>
      </c>
      <c r="I29" s="7">
        <v>27.38</v>
      </c>
      <c r="J29" s="7">
        <v>39.82</v>
      </c>
      <c r="K29" s="4">
        <f>Таблица2[[#This Row],[CIF DBTime node1 (min)]]/Таблица2[[#This Row],[CIF DBTime (sum)]]</f>
        <v>0.40744047619047613</v>
      </c>
      <c r="L29" s="4">
        <f>Таблица2[[#This Row],[CIF DBTime node2 (min)]]/Таблица2[[#This Row],[CIF DBTime (sum)]]</f>
        <v>0.59255952380952381</v>
      </c>
      <c r="M29" s="7">
        <f>SUM(Таблица2[[#This Row],[CIF Avg Active Sessions node1]:[CIF Avg Active Sessions node2]])</f>
        <v>1.1300000000000001</v>
      </c>
      <c r="N29" s="7">
        <v>0.46</v>
      </c>
      <c r="O29" s="7">
        <v>0.67</v>
      </c>
      <c r="P29" s="4">
        <f>Таблица2[[#This Row],[CIF Avg Active Sessions node1]]/Таблица2[[#This Row],[CIF Avg Active Sessions (sum)]]</f>
        <v>0.40707964601769908</v>
      </c>
      <c r="Q29" s="4">
        <f>Таблица2[[#This Row],[CIF Avg Active Sessions node2]]/Таблица2[[#This Row],[CIF Avg Active Sessions (sum)]]</f>
        <v>0.59292035398230081</v>
      </c>
      <c r="R29" s="7">
        <f>SUM(Таблица2[[#This Row],[LAP DBTime node1 (min)]:[LAP DBTime node2 (min)]])</f>
        <v>5.6999999999999993</v>
      </c>
      <c r="S29" s="7">
        <v>3.09</v>
      </c>
      <c r="T29" s="7">
        <v>2.61</v>
      </c>
      <c r="U29" s="4">
        <f>Таблица2[[#This Row],[LAP DBTime node1 (min)]]/Таблица2[[#This Row],[LAP DBTime (sum)]]</f>
        <v>0.54210526315789476</v>
      </c>
      <c r="V29" s="4">
        <f>Таблица2[[#This Row],[LAP DBTime node2 (min)]]/Таблица2[[#This Row],[LAP DBTime (sum)]]</f>
        <v>0.4578947368421053</v>
      </c>
      <c r="W29" s="7">
        <f>SUM(Таблица2[[#This Row],[LAP Avg Active Sessions node1]:[LAP Avg Active Sessions node2]])</f>
        <v>0.09</v>
      </c>
      <c r="X29" s="7">
        <v>0.05</v>
      </c>
      <c r="Y29" s="7">
        <v>0.04</v>
      </c>
      <c r="Z29" s="4">
        <f>Таблица2[[#This Row],[LAP Avg Active Sessions node1]]/Таблица2[[#This Row],[LAP Avg Active Sessions (sum)]]</f>
        <v>0.55555555555555558</v>
      </c>
      <c r="AA29" s="4">
        <f>Таблица2[[#This Row],[LAP Avg Active Sessions node2]]/Таблица2[[#This Row],[LAP Avg Active Sessions (sum)]]</f>
        <v>0.44444444444444448</v>
      </c>
    </row>
    <row r="30" spans="1:27" x14ac:dyDescent="0.25">
      <c r="A30" s="7" t="s">
        <v>86</v>
      </c>
      <c r="B30" s="7" t="s">
        <v>91</v>
      </c>
      <c r="C30" s="7" t="s">
        <v>92</v>
      </c>
      <c r="D30" s="7" t="s">
        <v>93</v>
      </c>
      <c r="E30" s="7">
        <v>60</v>
      </c>
      <c r="F30" s="7">
        <v>5162</v>
      </c>
      <c r="G30" s="7" t="s">
        <v>20</v>
      </c>
      <c r="H30" s="7">
        <f>SUM(Таблица2[[#This Row],[CIF DBTime node1 (min)]:[CIF DBTime node2 (min)]])</f>
        <v>70.400000000000006</v>
      </c>
      <c r="I30" s="7">
        <v>29.37</v>
      </c>
      <c r="J30" s="7">
        <v>41.03</v>
      </c>
      <c r="K30" s="4">
        <f>Таблица2[[#This Row],[CIF DBTime node1 (min)]]/Таблица2[[#This Row],[CIF DBTime (sum)]]</f>
        <v>0.41718749999999999</v>
      </c>
      <c r="L30" s="4">
        <f>Таблица2[[#This Row],[CIF DBTime node2 (min)]]/Таблица2[[#This Row],[CIF DBTime (sum)]]</f>
        <v>0.58281249999999996</v>
      </c>
      <c r="M30" s="7">
        <f>SUM(Таблица2[[#This Row],[CIF Avg Active Sessions node1]:[CIF Avg Active Sessions node2]])</f>
        <v>1.17</v>
      </c>
      <c r="N30" s="7">
        <v>0.49</v>
      </c>
      <c r="O30" s="7">
        <v>0.68</v>
      </c>
      <c r="P30" s="4">
        <f>Таблица2[[#This Row],[CIF Avg Active Sessions node1]]/Таблица2[[#This Row],[CIF Avg Active Sessions (sum)]]</f>
        <v>0.41880341880341881</v>
      </c>
      <c r="Q30" s="4">
        <f>Таблица2[[#This Row],[CIF Avg Active Sessions node2]]/Таблица2[[#This Row],[CIF Avg Active Sessions (sum)]]</f>
        <v>0.58119658119658124</v>
      </c>
      <c r="R30" s="7">
        <f>SUM(Таблица2[[#This Row],[LAP DBTime node1 (min)]:[LAP DBTime node2 (min)]])</f>
        <v>6.18</v>
      </c>
      <c r="S30" s="7">
        <v>3.21</v>
      </c>
      <c r="T30" s="7">
        <v>2.97</v>
      </c>
      <c r="U30" s="4">
        <f>Таблица2[[#This Row],[LAP DBTime node1 (min)]]/Таблица2[[#This Row],[LAP DBTime (sum)]]</f>
        <v>0.51941747572815533</v>
      </c>
      <c r="V30" s="4">
        <f>Таблица2[[#This Row],[LAP DBTime node2 (min)]]/Таблица2[[#This Row],[LAP DBTime (sum)]]</f>
        <v>0.48058252427184472</v>
      </c>
      <c r="W30" s="7">
        <f>SUM(Таблица2[[#This Row],[LAP Avg Active Sessions node1]:[LAP Avg Active Sessions node2]])</f>
        <v>0.1</v>
      </c>
      <c r="X30" s="7">
        <v>0.05</v>
      </c>
      <c r="Y30" s="7">
        <v>0.05</v>
      </c>
      <c r="Z30" s="4">
        <f>Таблица2[[#This Row],[LAP Avg Active Sessions node1]]/Таблица2[[#This Row],[LAP Avg Active Sessions (sum)]]</f>
        <v>0.5</v>
      </c>
      <c r="AA30" s="4">
        <f>Таблица2[[#This Row],[LAP Avg Active Sessions node2]]/Таблица2[[#This Row],[LAP Avg Active Sessions (sum)]]</f>
        <v>0.5</v>
      </c>
    </row>
    <row r="31" spans="1:27" x14ac:dyDescent="0.25">
      <c r="A31" s="7" t="s">
        <v>94</v>
      </c>
      <c r="B31" s="7" t="s">
        <v>95</v>
      </c>
      <c r="C31" s="7" t="s">
        <v>39</v>
      </c>
      <c r="D31" s="7" t="s">
        <v>39</v>
      </c>
      <c r="E31" s="7">
        <v>60</v>
      </c>
      <c r="F31" s="7">
        <v>5163</v>
      </c>
      <c r="G31" s="7" t="s">
        <v>20</v>
      </c>
      <c r="H31" s="7">
        <f>SUM(Таблица2[[#This Row],[CIF DBTime node1 (min)]:[CIF DBTime node2 (min)]])</f>
        <v>70.34</v>
      </c>
      <c r="I31" s="7">
        <v>28.45</v>
      </c>
      <c r="J31" s="7">
        <v>41.89</v>
      </c>
      <c r="K31" s="4">
        <f>Таблица2[[#This Row],[CIF DBTime node1 (min)]]/Таблица2[[#This Row],[CIF DBTime (sum)]]</f>
        <v>0.4044640318453227</v>
      </c>
      <c r="L31" s="4">
        <f>Таблица2[[#This Row],[CIF DBTime node2 (min)]]/Таблица2[[#This Row],[CIF DBTime (sum)]]</f>
        <v>0.59553596815467724</v>
      </c>
      <c r="M31" s="7">
        <f>SUM(Таблица2[[#This Row],[CIF Avg Active Sessions node1]:[CIF Avg Active Sessions node2]])</f>
        <v>1.18</v>
      </c>
      <c r="N31" s="7">
        <v>0.48</v>
      </c>
      <c r="O31" s="7">
        <v>0.7</v>
      </c>
      <c r="P31" s="4">
        <f>Таблица2[[#This Row],[CIF Avg Active Sessions node1]]/Таблица2[[#This Row],[CIF Avg Active Sessions (sum)]]</f>
        <v>0.40677966101694918</v>
      </c>
      <c r="Q31" s="4">
        <f>Таблица2[[#This Row],[CIF Avg Active Sessions node2]]/Таблица2[[#This Row],[CIF Avg Active Sessions (sum)]]</f>
        <v>0.59322033898305082</v>
      </c>
      <c r="R31" s="7">
        <f>SUM(Таблица2[[#This Row],[LAP DBTime node1 (min)]:[LAP DBTime node2 (min)]])</f>
        <v>5.62</v>
      </c>
      <c r="S31" s="7">
        <v>3.19</v>
      </c>
      <c r="T31" s="7">
        <v>2.4300000000000002</v>
      </c>
      <c r="U31" s="4">
        <f>Таблица2[[#This Row],[LAP DBTime node1 (min)]]/Таблица2[[#This Row],[LAP DBTime (sum)]]</f>
        <v>0.56761565836298933</v>
      </c>
      <c r="V31" s="4">
        <f>Таблица2[[#This Row],[LAP DBTime node2 (min)]]/Таблица2[[#This Row],[LAP DBTime (sum)]]</f>
        <v>0.43238434163701067</v>
      </c>
      <c r="W31" s="7">
        <f>SUM(Таблица2[[#This Row],[LAP Avg Active Sessions node1]:[LAP Avg Active Sessions node2]])</f>
        <v>0.09</v>
      </c>
      <c r="X31" s="7">
        <v>0.05</v>
      </c>
      <c r="Y31" s="7">
        <v>0.04</v>
      </c>
      <c r="Z31" s="4">
        <f>Таблица2[[#This Row],[LAP Avg Active Sessions node1]]/Таблица2[[#This Row],[LAP Avg Active Sessions (sum)]]</f>
        <v>0.55555555555555558</v>
      </c>
      <c r="AA31" s="4">
        <f>Таблица2[[#This Row],[LAP Avg Active Sessions node2]]/Таблица2[[#This Row],[LAP Avg Active Sessions (sum)]]</f>
        <v>0.44444444444444448</v>
      </c>
    </row>
    <row r="32" spans="1:27" x14ac:dyDescent="0.25">
      <c r="A32" s="7" t="s">
        <v>94</v>
      </c>
      <c r="B32" s="7" t="s">
        <v>96</v>
      </c>
      <c r="C32" s="7" t="s">
        <v>97</v>
      </c>
      <c r="D32" s="7" t="s">
        <v>98</v>
      </c>
      <c r="E32" s="7">
        <v>60</v>
      </c>
      <c r="F32" s="7">
        <v>5169</v>
      </c>
      <c r="G32" s="7" t="s">
        <v>20</v>
      </c>
      <c r="H32" s="7">
        <f>SUM(Таблица2[[#This Row],[CIF DBTime node1 (min)]:[CIF DBTime node2 (min)]])</f>
        <v>67.59</v>
      </c>
      <c r="I32" s="7">
        <v>24.17</v>
      </c>
      <c r="J32" s="7">
        <v>43.42</v>
      </c>
      <c r="K32" s="4">
        <f>Таблица2[[#This Row],[CIF DBTime node1 (min)]]/Таблица2[[#This Row],[CIF DBTime (sum)]]</f>
        <v>0.35759727770380234</v>
      </c>
      <c r="L32" s="4">
        <f>Таблица2[[#This Row],[CIF DBTime node2 (min)]]/Таблица2[[#This Row],[CIF DBTime (sum)]]</f>
        <v>0.64240272229619766</v>
      </c>
      <c r="M32" s="7">
        <f>SUM(Таблица2[[#This Row],[CIF Avg Active Sessions node1]:[CIF Avg Active Sessions node2]])</f>
        <v>1.1200000000000001</v>
      </c>
      <c r="N32" s="7">
        <v>0.4</v>
      </c>
      <c r="O32" s="7">
        <v>0.72</v>
      </c>
      <c r="P32" s="4">
        <f>Таблица2[[#This Row],[CIF Avg Active Sessions node1]]/Таблица2[[#This Row],[CIF Avg Active Sessions (sum)]]</f>
        <v>0.35714285714285715</v>
      </c>
      <c r="Q32" s="4">
        <f>Таблица2[[#This Row],[CIF Avg Active Sessions node2]]/Таблица2[[#This Row],[CIF Avg Active Sessions (sum)]]</f>
        <v>0.64285714285714279</v>
      </c>
      <c r="R32" s="7">
        <f>SUM(Таблица2[[#This Row],[LAP DBTime node1 (min)]:[LAP DBTime node2 (min)]])</f>
        <v>9.9499999999999993</v>
      </c>
      <c r="S32" s="7">
        <v>7.07</v>
      </c>
      <c r="T32" s="7">
        <v>2.88</v>
      </c>
      <c r="U32" s="4">
        <f>Таблица2[[#This Row],[LAP DBTime node1 (min)]]/Таблица2[[#This Row],[LAP DBTime (sum)]]</f>
        <v>0.7105527638190956</v>
      </c>
      <c r="V32" s="4">
        <f>Таблица2[[#This Row],[LAP DBTime node2 (min)]]/Таблица2[[#This Row],[LAP DBTime (sum)]]</f>
        <v>0.28944723618090451</v>
      </c>
      <c r="W32" s="7">
        <f>SUM(Таблица2[[#This Row],[LAP Avg Active Sessions node1]:[LAP Avg Active Sessions node2]])</f>
        <v>0.16999999999999998</v>
      </c>
      <c r="X32" s="7">
        <v>0.12</v>
      </c>
      <c r="Y32" s="7">
        <v>0.05</v>
      </c>
      <c r="Z32" s="4">
        <f>Таблица2[[#This Row],[LAP Avg Active Sessions node1]]/Таблица2[[#This Row],[LAP Avg Active Sessions (sum)]]</f>
        <v>0.70588235294117652</v>
      </c>
      <c r="AA32" s="4">
        <f>Таблица2[[#This Row],[LAP Avg Active Sessions node2]]/Таблица2[[#This Row],[LAP Avg Active Sessions (sum)]]</f>
        <v>0.29411764705882359</v>
      </c>
    </row>
    <row r="33" spans="1:27" x14ac:dyDescent="0.25">
      <c r="A33" s="7" t="s">
        <v>99</v>
      </c>
      <c r="B33" s="7" t="s">
        <v>100</v>
      </c>
      <c r="C33" s="7" t="s">
        <v>101</v>
      </c>
      <c r="D33" s="7" t="s">
        <v>102</v>
      </c>
      <c r="E33" s="7">
        <v>60</v>
      </c>
      <c r="F33" s="7">
        <v>5178</v>
      </c>
      <c r="G33" s="7" t="s">
        <v>20</v>
      </c>
      <c r="H33" s="7">
        <f>SUM(Таблица2[[#This Row],[CIF DBTime node1 (min)]:[CIF DBTime node2 (min)]])</f>
        <v>67.23</v>
      </c>
      <c r="I33" s="7">
        <v>20.2</v>
      </c>
      <c r="J33" s="7">
        <v>47.03</v>
      </c>
      <c r="K33" s="4">
        <f>Таблица2[[#This Row],[CIF DBTime node1 (min)]]/Таблица2[[#This Row],[CIF DBTime (sum)]]</f>
        <v>0.30046110367395507</v>
      </c>
      <c r="L33" s="4">
        <f>Таблица2[[#This Row],[CIF DBTime node2 (min)]]/Таблица2[[#This Row],[CIF DBTime (sum)]]</f>
        <v>0.69953889632604493</v>
      </c>
      <c r="M33" s="7">
        <f>SUM(Таблица2[[#This Row],[CIF Avg Active Sessions node1]:[CIF Avg Active Sessions node2]])</f>
        <v>1.1300000000000001</v>
      </c>
      <c r="N33" s="7">
        <v>0.34</v>
      </c>
      <c r="O33" s="7">
        <v>0.79</v>
      </c>
      <c r="P33" s="4">
        <f>Таблица2[[#This Row],[CIF Avg Active Sessions node1]]/Таблица2[[#This Row],[CIF Avg Active Sessions (sum)]]</f>
        <v>0.30088495575221236</v>
      </c>
      <c r="Q33" s="4">
        <f>Таблица2[[#This Row],[CIF Avg Active Sessions node2]]/Таблица2[[#This Row],[CIF Avg Active Sessions (sum)]]</f>
        <v>0.69911504424778759</v>
      </c>
      <c r="R33" s="7">
        <f>SUM(Таблица2[[#This Row],[LAP DBTime node1 (min)]:[LAP DBTime node2 (min)]])</f>
        <v>21.59</v>
      </c>
      <c r="S33" s="7">
        <v>19.22</v>
      </c>
      <c r="T33" s="7">
        <v>2.37</v>
      </c>
      <c r="U33" s="4">
        <f>Таблица2[[#This Row],[LAP DBTime node1 (min)]]/Таблица2[[#This Row],[LAP DBTime (sum)]]</f>
        <v>0.89022695692450204</v>
      </c>
      <c r="V33" s="4">
        <f>Таблица2[[#This Row],[LAP DBTime node2 (min)]]/Таблица2[[#This Row],[LAP DBTime (sum)]]</f>
        <v>0.10977304307549793</v>
      </c>
      <c r="W33" s="7">
        <f>SUM(Таблица2[[#This Row],[LAP Avg Active Sessions node1]:[LAP Avg Active Sessions node2]])</f>
        <v>0.36</v>
      </c>
      <c r="X33" s="7">
        <v>0.32</v>
      </c>
      <c r="Y33" s="7">
        <v>0.04</v>
      </c>
      <c r="Z33" s="4">
        <f>Таблица2[[#This Row],[LAP Avg Active Sessions node1]]/Таблица2[[#This Row],[LAP Avg Active Sessions (sum)]]</f>
        <v>0.88888888888888895</v>
      </c>
      <c r="AA33" s="4">
        <f>Таблица2[[#This Row],[LAP Avg Active Sessions node2]]/Таблица2[[#This Row],[LAP Avg Active Sessions (sum)]]</f>
        <v>0.11111111111111112</v>
      </c>
    </row>
    <row r="34" spans="1:27" x14ac:dyDescent="0.25">
      <c r="A34" s="7" t="s">
        <v>99</v>
      </c>
      <c r="B34" s="7" t="s">
        <v>103</v>
      </c>
      <c r="C34" s="7" t="s">
        <v>104</v>
      </c>
      <c r="D34" s="7" t="s">
        <v>105</v>
      </c>
      <c r="E34" s="7">
        <v>60</v>
      </c>
      <c r="F34" s="7">
        <v>5181</v>
      </c>
      <c r="G34" s="7" t="s">
        <v>20</v>
      </c>
      <c r="H34" s="7">
        <f>SUM(Таблица2[[#This Row],[CIF DBTime node1 (min)]:[CIF DBTime node2 (min)]])</f>
        <v>69.260000000000005</v>
      </c>
      <c r="I34" s="7">
        <v>21.55</v>
      </c>
      <c r="J34" s="7">
        <v>47.71</v>
      </c>
      <c r="K34" s="4">
        <f>Таблица2[[#This Row],[CIF DBTime node1 (min)]]/Таблица2[[#This Row],[CIF DBTime (sum)]]</f>
        <v>0.31114640485128497</v>
      </c>
      <c r="L34" s="4">
        <f>Таблица2[[#This Row],[CIF DBTime node2 (min)]]/Таблица2[[#This Row],[CIF DBTime (sum)]]</f>
        <v>0.68885359514871491</v>
      </c>
      <c r="M34" s="7">
        <f>SUM(Таблица2[[#This Row],[CIF Avg Active Sessions node1]:[CIF Avg Active Sessions node2]])</f>
        <v>1.1499999999999999</v>
      </c>
      <c r="N34" s="7">
        <v>0.36</v>
      </c>
      <c r="O34" s="7">
        <v>0.79</v>
      </c>
      <c r="P34" s="4">
        <f>Таблица2[[#This Row],[CIF Avg Active Sessions node1]]/Таблица2[[#This Row],[CIF Avg Active Sessions (sum)]]</f>
        <v>0.31304347826086959</v>
      </c>
      <c r="Q34" s="4">
        <f>Таблица2[[#This Row],[CIF Avg Active Sessions node2]]/Таблица2[[#This Row],[CIF Avg Active Sessions (sum)]]</f>
        <v>0.68695652173913047</v>
      </c>
      <c r="R34" s="7">
        <f>SUM(Таблица2[[#This Row],[LAP DBTime node1 (min)]:[LAP DBTime node2 (min)]])</f>
        <v>5.69</v>
      </c>
      <c r="S34" s="7">
        <v>3.2</v>
      </c>
      <c r="T34" s="7">
        <v>2.4900000000000002</v>
      </c>
      <c r="U34" s="4">
        <f>Таблица2[[#This Row],[LAP DBTime node1 (min)]]/Таблица2[[#This Row],[LAP DBTime (sum)]]</f>
        <v>0.56239015817223192</v>
      </c>
      <c r="V34" s="4">
        <f>Таблица2[[#This Row],[LAP DBTime node2 (min)]]/Таблица2[[#This Row],[LAP DBTime (sum)]]</f>
        <v>0.43760984182776802</v>
      </c>
      <c r="W34" s="7">
        <f>SUM(Таблица2[[#This Row],[LAP Avg Active Sessions node1]:[LAP Avg Active Sessions node2]])</f>
        <v>0.09</v>
      </c>
      <c r="X34" s="7">
        <v>0.05</v>
      </c>
      <c r="Y34" s="7">
        <v>0.04</v>
      </c>
      <c r="Z34" s="4">
        <f>Таблица2[[#This Row],[LAP Avg Active Sessions node1]]/Таблица2[[#This Row],[LAP Avg Active Sessions (sum)]]</f>
        <v>0.55555555555555558</v>
      </c>
      <c r="AA34" s="4">
        <f>Таблица2[[#This Row],[LAP Avg Active Sessions node2]]/Таблица2[[#This Row],[LAP Avg Active Sessions (sum)]]</f>
        <v>0.44444444444444448</v>
      </c>
    </row>
    <row r="35" spans="1:27" x14ac:dyDescent="0.25">
      <c r="A35" s="7" t="s">
        <v>99</v>
      </c>
      <c r="B35" s="7" t="s">
        <v>103</v>
      </c>
      <c r="C35" s="7" t="s">
        <v>106</v>
      </c>
      <c r="D35" s="7" t="s">
        <v>107</v>
      </c>
      <c r="E35" s="7">
        <v>59</v>
      </c>
      <c r="F35" s="7">
        <v>5195</v>
      </c>
      <c r="G35" s="7" t="s">
        <v>20</v>
      </c>
      <c r="H35" s="7">
        <f>SUM(Таблица2[[#This Row],[CIF DBTime node1 (min)]:[CIF DBTime node2 (min)]])</f>
        <v>68.02</v>
      </c>
      <c r="I35" s="7">
        <v>22.3</v>
      </c>
      <c r="J35" s="7">
        <v>45.72</v>
      </c>
      <c r="K35" s="4">
        <f>Таблица2[[#This Row],[CIF DBTime node1 (min)]]/Таблица2[[#This Row],[CIF DBTime (sum)]]</f>
        <v>0.32784475154366366</v>
      </c>
      <c r="L35" s="4">
        <f>Таблица2[[#This Row],[CIF DBTime node2 (min)]]/Таблица2[[#This Row],[CIF DBTime (sum)]]</f>
        <v>0.67215524845633634</v>
      </c>
      <c r="M35" s="7">
        <f>SUM(Таблица2[[#This Row],[CIF Avg Active Sessions node1]:[CIF Avg Active Sessions node2]])</f>
        <v>1.1499999999999999</v>
      </c>
      <c r="N35" s="7">
        <v>0.38</v>
      </c>
      <c r="O35" s="7">
        <v>0.77</v>
      </c>
      <c r="P35" s="4">
        <f>Таблица2[[#This Row],[CIF Avg Active Sessions node1]]/Таблица2[[#This Row],[CIF Avg Active Sessions (sum)]]</f>
        <v>0.33043478260869569</v>
      </c>
      <c r="Q35" s="4">
        <f>Таблица2[[#This Row],[CIF Avg Active Sessions node2]]/Таблица2[[#This Row],[CIF Avg Active Sessions (sum)]]</f>
        <v>0.66956521739130437</v>
      </c>
      <c r="R35" s="7">
        <f>SUM(Таблица2[[#This Row],[LAP DBTime node1 (min)]:[LAP DBTime node2 (min)]])</f>
        <v>37.200000000000003</v>
      </c>
      <c r="S35" s="7">
        <v>34.71</v>
      </c>
      <c r="T35" s="7">
        <v>2.4900000000000002</v>
      </c>
      <c r="U35" s="4">
        <f>Таблица2[[#This Row],[LAP DBTime node1 (min)]]/Таблица2[[#This Row],[LAP DBTime (sum)]]</f>
        <v>0.93306451612903218</v>
      </c>
      <c r="V35" s="4">
        <f>Таблица2[[#This Row],[LAP DBTime node2 (min)]]/Таблица2[[#This Row],[LAP DBTime (sum)]]</f>
        <v>6.6935483870967746E-2</v>
      </c>
      <c r="W35" s="7">
        <f>SUM(Таблица2[[#This Row],[LAP Avg Active Sessions node1]:[LAP Avg Active Sessions node2]])</f>
        <v>0.62</v>
      </c>
      <c r="X35" s="7">
        <v>0.57999999999999996</v>
      </c>
      <c r="Y35" s="7">
        <v>0.04</v>
      </c>
      <c r="Z35" s="4">
        <f>Таблица2[[#This Row],[LAP Avg Active Sessions node1]]/Таблица2[[#This Row],[LAP Avg Active Sessions (sum)]]</f>
        <v>0.93548387096774188</v>
      </c>
      <c r="AA35" s="4">
        <f>Таблица2[[#This Row],[LAP Avg Active Sessions node2]]/Таблица2[[#This Row],[LAP Avg Active Sessions (sum)]]</f>
        <v>6.4516129032258063E-2</v>
      </c>
    </row>
    <row r="36" spans="1:27" x14ac:dyDescent="0.25">
      <c r="A36" s="7" t="s">
        <v>99</v>
      </c>
      <c r="B36" s="7" t="s">
        <v>108</v>
      </c>
      <c r="C36" s="7" t="s">
        <v>109</v>
      </c>
      <c r="D36" s="7" t="s">
        <v>37</v>
      </c>
      <c r="E36" s="7">
        <v>60</v>
      </c>
      <c r="F36" s="7">
        <v>5196</v>
      </c>
      <c r="G36" s="7" t="s">
        <v>20</v>
      </c>
      <c r="H36" s="7">
        <f>SUM(Таблица2[[#This Row],[CIF DBTime node1 (min)]:[CIF DBTime node2 (min)]])</f>
        <v>67.819999999999993</v>
      </c>
      <c r="I36" s="7">
        <v>18.239999999999998</v>
      </c>
      <c r="J36" s="7">
        <v>49.58</v>
      </c>
      <c r="K36" s="4">
        <f>Таблица2[[#This Row],[CIF DBTime node1 (min)]]/Таблица2[[#This Row],[CIF DBTime (sum)]]</f>
        <v>0.26894721321144205</v>
      </c>
      <c r="L36" s="4">
        <f>Таблица2[[#This Row],[CIF DBTime node2 (min)]]/Таблица2[[#This Row],[CIF DBTime (sum)]]</f>
        <v>0.73105278678855801</v>
      </c>
      <c r="M36" s="7">
        <f>SUM(Таблица2[[#This Row],[CIF Avg Active Sessions node1]:[CIF Avg Active Sessions node2]])</f>
        <v>1.1199999999999999</v>
      </c>
      <c r="N36" s="7">
        <v>0.3</v>
      </c>
      <c r="O36" s="7">
        <v>0.82</v>
      </c>
      <c r="P36" s="4">
        <f>Таблица2[[#This Row],[CIF Avg Active Sessions node1]]/Таблица2[[#This Row],[CIF Avg Active Sessions (sum)]]</f>
        <v>0.26785714285714285</v>
      </c>
      <c r="Q36" s="4">
        <f>Таблица2[[#This Row],[CIF Avg Active Sessions node2]]/Таблица2[[#This Row],[CIF Avg Active Sessions (sum)]]</f>
        <v>0.73214285714285721</v>
      </c>
      <c r="R36" s="7">
        <f>SUM(Таблица2[[#This Row],[LAP DBTime node1 (min)]:[LAP DBTime node2 (min)]])</f>
        <v>5.45</v>
      </c>
      <c r="S36" s="7">
        <v>3.12</v>
      </c>
      <c r="T36" s="7">
        <v>2.33</v>
      </c>
      <c r="U36" s="4">
        <f>Таблица2[[#This Row],[LAP DBTime node1 (min)]]/Таблица2[[#This Row],[LAP DBTime (sum)]]</f>
        <v>0.57247706422018352</v>
      </c>
      <c r="V36" s="4">
        <f>Таблица2[[#This Row],[LAP DBTime node2 (min)]]/Таблица2[[#This Row],[LAP DBTime (sum)]]</f>
        <v>0.42752293577981654</v>
      </c>
      <c r="W36" s="7">
        <f>SUM(Таблица2[[#This Row],[LAP Avg Active Sessions node1]:[LAP Avg Active Sessions node2]])</f>
        <v>0.09</v>
      </c>
      <c r="X36" s="7">
        <v>0.05</v>
      </c>
      <c r="Y36" s="7">
        <v>0.04</v>
      </c>
      <c r="Z36" s="4">
        <f>Таблица2[[#This Row],[LAP Avg Active Sessions node1]]/Таблица2[[#This Row],[LAP Avg Active Sessions (sum)]]</f>
        <v>0.55555555555555558</v>
      </c>
      <c r="AA36" s="4">
        <f>Таблица2[[#This Row],[LAP Avg Active Sessions node2]]/Таблица2[[#This Row],[LAP Avg Active Sessions (sum)]]</f>
        <v>0.44444444444444448</v>
      </c>
    </row>
    <row r="37" spans="1:27" x14ac:dyDescent="0.25">
      <c r="A37" s="7" t="s">
        <v>110</v>
      </c>
      <c r="B37" s="7" t="s">
        <v>111</v>
      </c>
      <c r="C37" s="7" t="s">
        <v>112</v>
      </c>
      <c r="D37" s="7" t="s">
        <v>35</v>
      </c>
      <c r="E37" s="7">
        <v>60</v>
      </c>
      <c r="F37" s="7">
        <v>5198</v>
      </c>
      <c r="G37" s="7" t="s">
        <v>20</v>
      </c>
      <c r="H37" s="7">
        <f>SUM(Таблица2[[#This Row],[CIF DBTime node1 (min)]:[CIF DBTime node2 (min)]])</f>
        <v>71.819999999999993</v>
      </c>
      <c r="I37" s="7">
        <v>36.78</v>
      </c>
      <c r="J37" s="7">
        <v>35.04</v>
      </c>
      <c r="K37" s="4">
        <f>Таблица2[[#This Row],[CIF DBTime node1 (min)]]/Таблица2[[#This Row],[CIF DBTime (sum)]]</f>
        <v>0.5121136173767753</v>
      </c>
      <c r="L37" s="4">
        <f>Таблица2[[#This Row],[CIF DBTime node2 (min)]]/Таблица2[[#This Row],[CIF DBTime (sum)]]</f>
        <v>0.48788638262322476</v>
      </c>
      <c r="M37" s="7">
        <f>SUM(Таблица2[[#This Row],[CIF Avg Active Sessions node1]:[CIF Avg Active Sessions node2]])</f>
        <v>1.2</v>
      </c>
      <c r="N37" s="7">
        <v>0.61</v>
      </c>
      <c r="O37" s="7">
        <v>0.59</v>
      </c>
      <c r="P37" s="4">
        <f>Таблица2[[#This Row],[CIF Avg Active Sessions node1]]/Таблица2[[#This Row],[CIF Avg Active Sessions (sum)]]</f>
        <v>0.5083333333333333</v>
      </c>
      <c r="Q37" s="4">
        <f>Таблица2[[#This Row],[CIF Avg Active Sessions node2]]/Таблица2[[#This Row],[CIF Avg Active Sessions (sum)]]</f>
        <v>0.49166666666666664</v>
      </c>
      <c r="R37" s="7">
        <f>SUM(Таблица2[[#This Row],[LAP DBTime node1 (min)]:[LAP DBTime node2 (min)]])</f>
        <v>5.71</v>
      </c>
      <c r="S37" s="7">
        <v>3.16</v>
      </c>
      <c r="T37" s="7">
        <v>2.5499999999999998</v>
      </c>
      <c r="U37" s="4">
        <f>Таблица2[[#This Row],[LAP DBTime node1 (min)]]/Таблица2[[#This Row],[LAP DBTime (sum)]]</f>
        <v>0.55341506129597196</v>
      </c>
      <c r="V37" s="4">
        <f>Таблица2[[#This Row],[LAP DBTime node2 (min)]]/Таблица2[[#This Row],[LAP DBTime (sum)]]</f>
        <v>0.44658493870402799</v>
      </c>
      <c r="W37" s="7">
        <f>SUM(Таблица2[[#This Row],[LAP Avg Active Sessions node1]:[LAP Avg Active Sessions node2]])</f>
        <v>0.09</v>
      </c>
      <c r="X37" s="7">
        <v>0.05</v>
      </c>
      <c r="Y37" s="7">
        <v>0.04</v>
      </c>
      <c r="Z37" s="4">
        <f>Таблица2[[#This Row],[LAP Avg Active Sessions node1]]/Таблица2[[#This Row],[LAP Avg Active Sessions (sum)]]</f>
        <v>0.55555555555555558</v>
      </c>
      <c r="AA37" s="4">
        <f>Таблица2[[#This Row],[LAP Avg Active Sessions node2]]/Таблица2[[#This Row],[LAP Avg Active Sessions (sum)]]</f>
        <v>0.44444444444444448</v>
      </c>
    </row>
    <row r="38" spans="1:27" x14ac:dyDescent="0.25">
      <c r="A38" s="7" t="s">
        <v>110</v>
      </c>
      <c r="B38" s="7" t="s">
        <v>113</v>
      </c>
      <c r="C38" s="7" t="s">
        <v>114</v>
      </c>
      <c r="D38" s="7" t="s">
        <v>115</v>
      </c>
      <c r="E38" s="7">
        <v>59</v>
      </c>
      <c r="F38" s="7">
        <v>5200</v>
      </c>
      <c r="G38" s="7" t="s">
        <v>20</v>
      </c>
      <c r="H38" s="7">
        <f>SUM(Таблица2[[#This Row],[CIF DBTime node1 (min)]:[CIF DBTime node2 (min)]])</f>
        <v>69.349999999999994</v>
      </c>
      <c r="I38" s="7">
        <v>19.309999999999999</v>
      </c>
      <c r="J38" s="7">
        <v>50.04</v>
      </c>
      <c r="K38" s="4">
        <f>Таблица2[[#This Row],[CIF DBTime node1 (min)]]/Таблица2[[#This Row],[CIF DBTime (sum)]]</f>
        <v>0.27844268204758471</v>
      </c>
      <c r="L38" s="4">
        <f>Таблица2[[#This Row],[CIF DBTime node2 (min)]]/Таблица2[[#This Row],[CIF DBTime (sum)]]</f>
        <v>0.72155731795241529</v>
      </c>
      <c r="M38" s="7">
        <f>SUM(Таблица2[[#This Row],[CIF Avg Active Sessions node1]:[CIF Avg Active Sessions node2]])</f>
        <v>1.1599999999999999</v>
      </c>
      <c r="N38" s="7">
        <v>0.32</v>
      </c>
      <c r="O38" s="7">
        <v>0.84</v>
      </c>
      <c r="P38" s="4">
        <f>Таблица2[[#This Row],[CIF Avg Active Sessions node1]]/Таблица2[[#This Row],[CIF Avg Active Sessions (sum)]]</f>
        <v>0.27586206896551729</v>
      </c>
      <c r="Q38" s="4">
        <f>Таблица2[[#This Row],[CIF Avg Active Sessions node2]]/Таблица2[[#This Row],[CIF Avg Active Sessions (sum)]]</f>
        <v>0.72413793103448276</v>
      </c>
      <c r="R38" s="7">
        <f>SUM(Таблица2[[#This Row],[LAP DBTime node1 (min)]:[LAP DBTime node2 (min)]])</f>
        <v>5.73</v>
      </c>
      <c r="S38" s="7">
        <v>3.17</v>
      </c>
      <c r="T38" s="7">
        <v>2.56</v>
      </c>
      <c r="U38" s="4">
        <f>Таблица2[[#This Row],[LAP DBTime node1 (min)]]/Таблица2[[#This Row],[LAP DBTime (sum)]]</f>
        <v>0.55322862129144845</v>
      </c>
      <c r="V38" s="4">
        <f>Таблица2[[#This Row],[LAP DBTime node2 (min)]]/Таблица2[[#This Row],[LAP DBTime (sum)]]</f>
        <v>0.44677137870855144</v>
      </c>
      <c r="W38" s="7">
        <f>SUM(Таблица2[[#This Row],[LAP Avg Active Sessions node1]:[LAP Avg Active Sessions node2]])</f>
        <v>0.09</v>
      </c>
      <c r="X38" s="7">
        <v>0.05</v>
      </c>
      <c r="Y38" s="7">
        <v>0.04</v>
      </c>
      <c r="Z38" s="4">
        <f>Таблица2[[#This Row],[LAP Avg Active Sessions node1]]/Таблица2[[#This Row],[LAP Avg Active Sessions (sum)]]</f>
        <v>0.55555555555555558</v>
      </c>
      <c r="AA38" s="4">
        <f>Таблица2[[#This Row],[LAP Avg Active Sessions node2]]/Таблица2[[#This Row],[LAP Avg Active Sessions (sum)]]</f>
        <v>0.44444444444444448</v>
      </c>
    </row>
    <row r="39" spans="1:27" x14ac:dyDescent="0.25">
      <c r="A39" s="7" t="s">
        <v>110</v>
      </c>
      <c r="B39" s="7" t="s">
        <v>113</v>
      </c>
      <c r="C39" s="7" t="s">
        <v>116</v>
      </c>
      <c r="D39" s="7" t="s">
        <v>117</v>
      </c>
      <c r="E39" s="7">
        <v>60</v>
      </c>
      <c r="F39" s="7">
        <v>5202</v>
      </c>
      <c r="G39" s="7" t="s">
        <v>20</v>
      </c>
      <c r="H39" s="7">
        <f>SUM(Таблица2[[#This Row],[CIF DBTime node1 (min)]:[CIF DBTime node2 (min)]])</f>
        <v>66.75</v>
      </c>
      <c r="I39" s="7">
        <v>19.32</v>
      </c>
      <c r="J39" s="7">
        <v>47.43</v>
      </c>
      <c r="K39" s="4">
        <f>Таблица2[[#This Row],[CIF DBTime node1 (min)]]/Таблица2[[#This Row],[CIF DBTime (sum)]]</f>
        <v>0.28943820224719102</v>
      </c>
      <c r="L39" s="4">
        <f>Таблица2[[#This Row],[CIF DBTime node2 (min)]]/Таблица2[[#This Row],[CIF DBTime (sum)]]</f>
        <v>0.71056179775280903</v>
      </c>
      <c r="M39" s="7">
        <f>SUM(Таблица2[[#This Row],[CIF Avg Active Sessions node1]:[CIF Avg Active Sessions node2]])</f>
        <v>1.1100000000000001</v>
      </c>
      <c r="N39" s="7">
        <v>0.32</v>
      </c>
      <c r="O39" s="7">
        <v>0.79</v>
      </c>
      <c r="P39" s="4">
        <f>Таблица2[[#This Row],[CIF Avg Active Sessions node1]]/Таблица2[[#This Row],[CIF Avg Active Sessions (sum)]]</f>
        <v>0.28828828828828829</v>
      </c>
      <c r="Q39" s="4">
        <f>Таблица2[[#This Row],[CIF Avg Active Sessions node2]]/Таблица2[[#This Row],[CIF Avg Active Sessions (sum)]]</f>
        <v>0.71171171171171166</v>
      </c>
      <c r="R39" s="7">
        <f>SUM(Таблица2[[#This Row],[LAP DBTime node1 (min)]:[LAP DBTime node2 (min)]])</f>
        <v>5.92</v>
      </c>
      <c r="S39" s="7">
        <v>3.3</v>
      </c>
      <c r="T39" s="7">
        <v>2.62</v>
      </c>
      <c r="U39" s="4">
        <f>Таблица2[[#This Row],[LAP DBTime node1 (min)]]/Таблица2[[#This Row],[LAP DBTime (sum)]]</f>
        <v>0.55743243243243246</v>
      </c>
      <c r="V39" s="4">
        <f>Таблица2[[#This Row],[LAP DBTime node2 (min)]]/Таблица2[[#This Row],[LAP DBTime (sum)]]</f>
        <v>0.4425675675675676</v>
      </c>
      <c r="W39" s="7">
        <f>SUM(Таблица2[[#This Row],[LAP Avg Active Sessions node1]:[LAP Avg Active Sessions node2]])</f>
        <v>0.09</v>
      </c>
      <c r="X39" s="7">
        <v>0.05</v>
      </c>
      <c r="Y39" s="7">
        <v>0.04</v>
      </c>
      <c r="Z39" s="4">
        <f>Таблица2[[#This Row],[LAP Avg Active Sessions node1]]/Таблица2[[#This Row],[LAP Avg Active Sessions (sum)]]</f>
        <v>0.55555555555555558</v>
      </c>
      <c r="AA39" s="4">
        <f>Таблица2[[#This Row],[LAP Avg Active Sessions node2]]/Таблица2[[#This Row],[LAP Avg Active Sessions (sum)]]</f>
        <v>0.44444444444444448</v>
      </c>
    </row>
    <row r="40" spans="1:27" x14ac:dyDescent="0.25">
      <c r="A40" s="7" t="s">
        <v>118</v>
      </c>
      <c r="B40" s="7" t="s">
        <v>119</v>
      </c>
      <c r="C40" s="7" t="s">
        <v>120</v>
      </c>
      <c r="D40" s="7" t="s">
        <v>69</v>
      </c>
      <c r="E40" s="7">
        <v>60</v>
      </c>
      <c r="F40" s="7">
        <v>5206</v>
      </c>
      <c r="G40" s="7" t="s">
        <v>20</v>
      </c>
      <c r="H40" s="7">
        <f>SUM(Таблица2[[#This Row],[CIF DBTime node1 (min)]:[CIF DBTime node2 (min)]])</f>
        <v>70.239999999999995</v>
      </c>
      <c r="I40" s="7">
        <v>20.079999999999998</v>
      </c>
      <c r="J40" s="7">
        <v>50.16</v>
      </c>
      <c r="K40" s="4">
        <f>Таблица2[[#This Row],[CIF DBTime node1 (min)]]/Таблица2[[#This Row],[CIF DBTime (sum)]]</f>
        <v>0.28587699316628701</v>
      </c>
      <c r="L40" s="4">
        <f>Таблица2[[#This Row],[CIF DBTime node2 (min)]]/Таблица2[[#This Row],[CIF DBTime (sum)]]</f>
        <v>0.71412300683371299</v>
      </c>
      <c r="M40" s="7">
        <f>SUM(Таблица2[[#This Row],[CIF Avg Active Sessions node1]:[CIF Avg Active Sessions node2]])</f>
        <v>1.1599999999999999</v>
      </c>
      <c r="N40" s="7">
        <v>0.33</v>
      </c>
      <c r="O40" s="7">
        <v>0.83</v>
      </c>
      <c r="P40" s="4">
        <f>Таблица2[[#This Row],[CIF Avg Active Sessions node1]]/Таблица2[[#This Row],[CIF Avg Active Sessions (sum)]]</f>
        <v>0.28448275862068967</v>
      </c>
      <c r="Q40" s="4">
        <f>Таблица2[[#This Row],[CIF Avg Active Sessions node2]]/Таблица2[[#This Row],[CIF Avg Active Sessions (sum)]]</f>
        <v>0.71551724137931039</v>
      </c>
      <c r="R40" s="7">
        <f>SUM(Таблица2[[#This Row],[LAP DBTime node1 (min)]:[LAP DBTime node2 (min)]])</f>
        <v>5.8</v>
      </c>
      <c r="S40" s="7">
        <v>3.13</v>
      </c>
      <c r="T40" s="7">
        <v>2.67</v>
      </c>
      <c r="U40" s="4">
        <f>Таблица2[[#This Row],[LAP DBTime node1 (min)]]/Таблица2[[#This Row],[LAP DBTime (sum)]]</f>
        <v>0.53965517241379313</v>
      </c>
      <c r="V40" s="4">
        <f>Таблица2[[#This Row],[LAP DBTime node2 (min)]]/Таблица2[[#This Row],[LAP DBTime (sum)]]</f>
        <v>0.46034482758620687</v>
      </c>
      <c r="W40" s="7">
        <f>SUM(Таблица2[[#This Row],[LAP Avg Active Sessions node1]:[LAP Avg Active Sessions node2]])</f>
        <v>0.09</v>
      </c>
      <c r="X40" s="7">
        <v>0.05</v>
      </c>
      <c r="Y40" s="7">
        <v>0.04</v>
      </c>
      <c r="Z40" s="4">
        <f>Таблица2[[#This Row],[LAP Avg Active Sessions node1]]/Таблица2[[#This Row],[LAP Avg Active Sessions (sum)]]</f>
        <v>0.55555555555555558</v>
      </c>
      <c r="AA40" s="4">
        <f>Таблица2[[#This Row],[LAP Avg Active Sessions node2]]/Таблица2[[#This Row],[LAP Avg Active Sessions (sum)]]</f>
        <v>0.44444444444444448</v>
      </c>
    </row>
    <row r="41" spans="1:27" x14ac:dyDescent="0.25">
      <c r="A41" s="7" t="s">
        <v>121</v>
      </c>
      <c r="B41" s="7" t="s">
        <v>122</v>
      </c>
      <c r="C41" s="7" t="s">
        <v>123</v>
      </c>
      <c r="D41" s="7" t="s">
        <v>124</v>
      </c>
      <c r="E41" s="7">
        <v>60</v>
      </c>
      <c r="F41" s="7">
        <v>5210</v>
      </c>
      <c r="G41" s="7" t="s">
        <v>20</v>
      </c>
      <c r="H41" s="7">
        <f>SUM(Таблица2[[#This Row],[CIF DBTime node1 (min)]:[CIF DBTime node2 (min)]])</f>
        <v>72.14</v>
      </c>
      <c r="I41" s="7">
        <v>29.88</v>
      </c>
      <c r="J41" s="7">
        <v>42.26</v>
      </c>
      <c r="K41" s="4">
        <f>Таблица2[[#This Row],[CIF DBTime node1 (min)]]/Таблица2[[#This Row],[CIF DBTime (sum)]]</f>
        <v>0.41419462156917103</v>
      </c>
      <c r="L41" s="4">
        <f>Таблица2[[#This Row],[CIF DBTime node2 (min)]]/Таблица2[[#This Row],[CIF DBTime (sum)]]</f>
        <v>0.58580537843082892</v>
      </c>
      <c r="M41" s="7">
        <f>SUM(Таблица2[[#This Row],[CIF Avg Active Sessions node1]:[CIF Avg Active Sessions node2]])</f>
        <v>1.2</v>
      </c>
      <c r="N41" s="7">
        <v>0.5</v>
      </c>
      <c r="O41" s="7">
        <v>0.7</v>
      </c>
      <c r="P41" s="4">
        <f>Таблица2[[#This Row],[CIF Avg Active Sessions node1]]/Таблица2[[#This Row],[CIF Avg Active Sessions (sum)]]</f>
        <v>0.41666666666666669</v>
      </c>
      <c r="Q41" s="4">
        <f>Таблица2[[#This Row],[CIF Avg Active Sessions node2]]/Таблица2[[#This Row],[CIF Avg Active Sessions (sum)]]</f>
        <v>0.58333333333333337</v>
      </c>
      <c r="R41" s="7">
        <f>SUM(Таблица2[[#This Row],[LAP DBTime node1 (min)]:[LAP DBTime node2 (min)]])</f>
        <v>5.41</v>
      </c>
      <c r="S41" s="7">
        <v>3.07</v>
      </c>
      <c r="T41" s="7">
        <v>2.34</v>
      </c>
      <c r="U41" s="4">
        <f>Таблица2[[#This Row],[LAP DBTime node1 (min)]]/Таблица2[[#This Row],[LAP DBTime (sum)]]</f>
        <v>0.56746765249537889</v>
      </c>
      <c r="V41" s="4">
        <f>Таблица2[[#This Row],[LAP DBTime node2 (min)]]/Таблица2[[#This Row],[LAP DBTime (sum)]]</f>
        <v>0.43253234750462105</v>
      </c>
      <c r="W41" s="7">
        <f>SUM(Таблица2[[#This Row],[LAP Avg Active Sessions node1]:[LAP Avg Active Sessions node2]])</f>
        <v>0.09</v>
      </c>
      <c r="X41" s="7">
        <v>0.05</v>
      </c>
      <c r="Y41" s="7">
        <v>0.04</v>
      </c>
      <c r="Z41" s="4">
        <f>Таблица2[[#This Row],[LAP Avg Active Sessions node1]]/Таблица2[[#This Row],[LAP Avg Active Sessions (sum)]]</f>
        <v>0.55555555555555558</v>
      </c>
      <c r="AA41" s="4">
        <f>Таблица2[[#This Row],[LAP Avg Active Sessions node2]]/Таблица2[[#This Row],[LAP Avg Active Sessions (sum)]]</f>
        <v>0.44444444444444448</v>
      </c>
    </row>
    <row r="42" spans="1:27" x14ac:dyDescent="0.25">
      <c r="A42" s="7" t="s">
        <v>125</v>
      </c>
      <c r="B42" s="7" t="s">
        <v>122</v>
      </c>
      <c r="C42" s="7" t="s">
        <v>126</v>
      </c>
      <c r="D42" s="7" t="s">
        <v>127</v>
      </c>
      <c r="E42" s="7">
        <v>60</v>
      </c>
      <c r="F42" s="7">
        <v>5212</v>
      </c>
      <c r="G42" s="7" t="s">
        <v>20</v>
      </c>
      <c r="H42" s="7">
        <f>SUM(Таблица2[[#This Row],[CIF DBTime node1 (min)]:[CIF DBTime node2 (min)]])</f>
        <v>72.39</v>
      </c>
      <c r="I42" s="7">
        <v>39.090000000000003</v>
      </c>
      <c r="J42" s="7">
        <v>33.299999999999997</v>
      </c>
      <c r="K42" s="4">
        <f>Таблица2[[#This Row],[CIF DBTime node1 (min)]]/Таблица2[[#This Row],[CIF DBTime (sum)]]</f>
        <v>0.53999171156237058</v>
      </c>
      <c r="L42" s="4">
        <f>Таблица2[[#This Row],[CIF DBTime node2 (min)]]/Таблица2[[#This Row],[CIF DBTime (sum)]]</f>
        <v>0.46000828843762948</v>
      </c>
      <c r="M42" s="7">
        <f>SUM(Таблица2[[#This Row],[CIF Avg Active Sessions node1]:[CIF Avg Active Sessions node2]])</f>
        <v>1.2000000000000002</v>
      </c>
      <c r="N42" s="7">
        <v>0.65</v>
      </c>
      <c r="O42" s="7">
        <v>0.55000000000000004</v>
      </c>
      <c r="P42" s="4">
        <f>Таблица2[[#This Row],[CIF Avg Active Sessions node1]]/Таблица2[[#This Row],[CIF Avg Active Sessions (sum)]]</f>
        <v>0.54166666666666663</v>
      </c>
      <c r="Q42" s="4">
        <f>Таблица2[[#This Row],[CIF Avg Active Sessions node2]]/Таблица2[[#This Row],[CIF Avg Active Sessions (sum)]]</f>
        <v>0.45833333333333331</v>
      </c>
      <c r="R42" s="7">
        <f>SUM(Таблица2[[#This Row],[LAP DBTime node1 (min)]:[LAP DBTime node2 (min)]])</f>
        <v>5.72</v>
      </c>
      <c r="S42" s="7">
        <v>3.11</v>
      </c>
      <c r="T42" s="7">
        <v>2.61</v>
      </c>
      <c r="U42" s="4">
        <f>Таблица2[[#This Row],[LAP DBTime node1 (min)]]/Таблица2[[#This Row],[LAP DBTime (sum)]]</f>
        <v>0.54370629370629375</v>
      </c>
      <c r="V42" s="4">
        <f>Таблица2[[#This Row],[LAP DBTime node2 (min)]]/Таблица2[[#This Row],[LAP DBTime (sum)]]</f>
        <v>0.4562937062937063</v>
      </c>
      <c r="W42" s="7">
        <f>SUM(Таблица2[[#This Row],[LAP Avg Active Sessions node1]:[LAP Avg Active Sessions node2]])</f>
        <v>0.09</v>
      </c>
      <c r="X42" s="7">
        <v>0.05</v>
      </c>
      <c r="Y42" s="7">
        <v>0.04</v>
      </c>
      <c r="Z42" s="4">
        <f>Таблица2[[#This Row],[LAP Avg Active Sessions node1]]/Таблица2[[#This Row],[LAP Avg Active Sessions (sum)]]</f>
        <v>0.55555555555555558</v>
      </c>
      <c r="AA42" s="4">
        <f>Таблица2[[#This Row],[LAP Avg Active Sessions node2]]/Таблица2[[#This Row],[LAP Avg Active Sessions (sum)]]</f>
        <v>0.44444444444444448</v>
      </c>
    </row>
    <row r="43" spans="1:27" x14ac:dyDescent="0.25">
      <c r="A43" s="7" t="s">
        <v>128</v>
      </c>
      <c r="B43" s="7" t="s">
        <v>129</v>
      </c>
      <c r="C43" s="7" t="s">
        <v>130</v>
      </c>
      <c r="D43" s="7" t="s">
        <v>131</v>
      </c>
      <c r="E43" s="7">
        <v>60</v>
      </c>
      <c r="F43" s="7">
        <v>5217</v>
      </c>
      <c r="G43" s="7" t="s">
        <v>20</v>
      </c>
      <c r="H43" s="7">
        <f>SUM(Таблица2[[#This Row],[CIF DBTime node1 (min)]:[CIF DBTime node2 (min)]])</f>
        <v>76.97999999999999</v>
      </c>
      <c r="I43" s="7">
        <v>43.5</v>
      </c>
      <c r="J43" s="7">
        <v>33.479999999999997</v>
      </c>
      <c r="K43" s="4">
        <f>Таблица2[[#This Row],[CIF DBTime node1 (min)]]/Таблица2[[#This Row],[CIF DBTime (sum)]]</f>
        <v>0.5650818394388154</v>
      </c>
      <c r="L43" s="4">
        <f>Таблица2[[#This Row],[CIF DBTime node2 (min)]]/Таблица2[[#This Row],[CIF DBTime (sum)]]</f>
        <v>0.43491816056118476</v>
      </c>
      <c r="M43" s="7">
        <f>SUM(Таблица2[[#This Row],[CIF Avg Active Sessions node1]:[CIF Avg Active Sessions node2]])</f>
        <v>1.28</v>
      </c>
      <c r="N43" s="7">
        <v>0.72</v>
      </c>
      <c r="O43" s="7">
        <v>0.56000000000000005</v>
      </c>
      <c r="P43" s="4">
        <f>Таблица2[[#This Row],[CIF Avg Active Sessions node1]]/Таблица2[[#This Row],[CIF Avg Active Sessions (sum)]]</f>
        <v>0.5625</v>
      </c>
      <c r="Q43" s="4">
        <f>Таблица2[[#This Row],[CIF Avg Active Sessions node2]]/Таблица2[[#This Row],[CIF Avg Active Sessions (sum)]]</f>
        <v>0.43750000000000006</v>
      </c>
      <c r="R43" s="7">
        <f>SUM(Таблица2[[#This Row],[LAP DBTime node1 (min)]:[LAP DBTime node2 (min)]])</f>
        <v>5.51</v>
      </c>
      <c r="S43" s="7">
        <v>3.1</v>
      </c>
      <c r="T43" s="7">
        <v>2.41</v>
      </c>
      <c r="U43" s="4">
        <f>Таблица2[[#This Row],[LAP DBTime node1 (min)]]/Таблица2[[#This Row],[LAP DBTime (sum)]]</f>
        <v>0.56261343012704179</v>
      </c>
      <c r="V43" s="4">
        <f>Таблица2[[#This Row],[LAP DBTime node2 (min)]]/Таблица2[[#This Row],[LAP DBTime (sum)]]</f>
        <v>0.43738656987295832</v>
      </c>
      <c r="W43" s="7">
        <f>SUM(Таблица2[[#This Row],[LAP Avg Active Sessions node1]:[LAP Avg Active Sessions node2]])</f>
        <v>0.09</v>
      </c>
      <c r="X43" s="7">
        <v>0.05</v>
      </c>
      <c r="Y43" s="7">
        <v>0.04</v>
      </c>
      <c r="Z43" s="4">
        <f>Таблица2[[#This Row],[LAP Avg Active Sessions node1]]/Таблица2[[#This Row],[LAP Avg Active Sessions (sum)]]</f>
        <v>0.55555555555555558</v>
      </c>
      <c r="AA43" s="4">
        <f>Таблица2[[#This Row],[LAP Avg Active Sessions node2]]/Таблица2[[#This Row],[LAP Avg Active Sessions (sum)]]</f>
        <v>0.44444444444444448</v>
      </c>
    </row>
    <row r="44" spans="1:27" x14ac:dyDescent="0.25">
      <c r="A44" s="7" t="s">
        <v>132</v>
      </c>
      <c r="B44" s="7" t="s">
        <v>133</v>
      </c>
      <c r="C44" s="7" t="s">
        <v>134</v>
      </c>
      <c r="D44" s="7" t="s">
        <v>105</v>
      </c>
      <c r="E44" s="7">
        <v>60</v>
      </c>
      <c r="F44" s="7">
        <v>5225</v>
      </c>
      <c r="G44" s="7" t="s">
        <v>20</v>
      </c>
      <c r="H44" s="7">
        <f>SUM(Таблица2[[#This Row],[CIF DBTime node1 (min)]:[CIF DBTime node2 (min)]])</f>
        <v>76.86</v>
      </c>
      <c r="I44" s="7">
        <v>41.18</v>
      </c>
      <c r="J44" s="7">
        <v>35.68</v>
      </c>
      <c r="K44" s="4">
        <f>Таблица2[[#This Row],[CIF DBTime node1 (min)]]/Таблица2[[#This Row],[CIF DBTime (sum)]]</f>
        <v>0.53577933905802755</v>
      </c>
      <c r="L44" s="4">
        <f>Таблица2[[#This Row],[CIF DBTime node2 (min)]]/Таблица2[[#This Row],[CIF DBTime (sum)]]</f>
        <v>0.4642206609419724</v>
      </c>
      <c r="M44" s="7">
        <f>SUM(Таблица2[[#This Row],[CIF Avg Active Sessions node1]:[CIF Avg Active Sessions node2]])</f>
        <v>1.27</v>
      </c>
      <c r="N44" s="7">
        <v>0.68</v>
      </c>
      <c r="O44" s="7">
        <v>0.59</v>
      </c>
      <c r="P44" s="4">
        <f>Таблица2[[#This Row],[CIF Avg Active Sessions node1]]/Таблица2[[#This Row],[CIF Avg Active Sessions (sum)]]</f>
        <v>0.53543307086614178</v>
      </c>
      <c r="Q44" s="4">
        <f>Таблица2[[#This Row],[CIF Avg Active Sessions node2]]/Таблица2[[#This Row],[CIF Avg Active Sessions (sum)]]</f>
        <v>0.46456692913385822</v>
      </c>
      <c r="R44" s="7">
        <f>SUM(Таблица2[[#This Row],[LAP DBTime node1 (min)]:[LAP DBTime node2 (min)]])</f>
        <v>41.17</v>
      </c>
      <c r="S44" s="7">
        <v>38.76</v>
      </c>
      <c r="T44" s="7">
        <v>2.41</v>
      </c>
      <c r="U44" s="4">
        <f>Таблица2[[#This Row],[LAP DBTime node1 (min)]]/Таблица2[[#This Row],[LAP DBTime (sum)]]</f>
        <v>0.94146222977896521</v>
      </c>
      <c r="V44" s="4">
        <f>Таблица2[[#This Row],[LAP DBTime node2 (min)]]/Таблица2[[#This Row],[LAP DBTime (sum)]]</f>
        <v>5.8537770221034735E-2</v>
      </c>
      <c r="W44" s="7">
        <f>SUM(Таблица2[[#This Row],[LAP Avg Active Sessions node1]:[LAP Avg Active Sessions node2]])</f>
        <v>0.68</v>
      </c>
      <c r="X44" s="7">
        <v>0.64</v>
      </c>
      <c r="Y44" s="7">
        <v>0.04</v>
      </c>
      <c r="Z44" s="4">
        <f>Таблица2[[#This Row],[LAP Avg Active Sessions node1]]/Таблица2[[#This Row],[LAP Avg Active Sessions (sum)]]</f>
        <v>0.94117647058823528</v>
      </c>
      <c r="AA44" s="4">
        <f>Таблица2[[#This Row],[LAP Avg Active Sessions node2]]/Таблица2[[#This Row],[LAP Avg Active Sessions (sum)]]</f>
        <v>5.8823529411764705E-2</v>
      </c>
    </row>
    <row r="45" spans="1:27" x14ac:dyDescent="0.25">
      <c r="A45" s="7" t="s">
        <v>135</v>
      </c>
      <c r="B45" s="7" t="s">
        <v>133</v>
      </c>
      <c r="C45" s="7" t="s">
        <v>136</v>
      </c>
      <c r="D45" s="7" t="s">
        <v>76</v>
      </c>
      <c r="E45" s="7">
        <v>60</v>
      </c>
      <c r="F45" s="7">
        <v>5227</v>
      </c>
      <c r="G45" s="7" t="s">
        <v>20</v>
      </c>
      <c r="H45" s="7">
        <f>SUM(Таблица2[[#This Row],[CIF DBTime node1 (min)]:[CIF DBTime node2 (min)]])</f>
        <v>70.22</v>
      </c>
      <c r="I45" s="7">
        <v>30.81</v>
      </c>
      <c r="J45" s="7">
        <v>39.409999999999997</v>
      </c>
      <c r="K45" s="4">
        <f>Таблица2[[#This Row],[CIF DBTime node1 (min)]]/Таблица2[[#This Row],[CIF DBTime (sum)]]</f>
        <v>0.43876388493306751</v>
      </c>
      <c r="L45" s="4">
        <f>Таблица2[[#This Row],[CIF DBTime node2 (min)]]/Таблица2[[#This Row],[CIF DBTime (sum)]]</f>
        <v>0.56123611506693249</v>
      </c>
      <c r="M45" s="7">
        <f>SUM(Таблица2[[#This Row],[CIF Avg Active Sessions node1]:[CIF Avg Active Sessions node2]])</f>
        <v>1.1600000000000001</v>
      </c>
      <c r="N45" s="7">
        <v>0.51</v>
      </c>
      <c r="O45" s="7">
        <v>0.65</v>
      </c>
      <c r="P45" s="4">
        <f>Таблица2[[#This Row],[CIF Avg Active Sessions node1]]/Таблица2[[#This Row],[CIF Avg Active Sessions (sum)]]</f>
        <v>0.43965517241379304</v>
      </c>
      <c r="Q45" s="4">
        <f>Таблица2[[#This Row],[CIF Avg Active Sessions node2]]/Таблица2[[#This Row],[CIF Avg Active Sessions (sum)]]</f>
        <v>0.56034482758620685</v>
      </c>
      <c r="R45" s="7">
        <f>SUM(Таблица2[[#This Row],[LAP DBTime node1 (min)]:[LAP DBTime node2 (min)]])</f>
        <v>5.47</v>
      </c>
      <c r="S45" s="7">
        <v>3.09</v>
      </c>
      <c r="T45" s="7">
        <v>2.38</v>
      </c>
      <c r="U45" s="4">
        <f>Таблица2[[#This Row],[LAP DBTime node1 (min)]]/Таблица2[[#This Row],[LAP DBTime (sum)]]</f>
        <v>0.56489945155393051</v>
      </c>
      <c r="V45" s="4">
        <f>Таблица2[[#This Row],[LAP DBTime node2 (min)]]/Таблица2[[#This Row],[LAP DBTime (sum)]]</f>
        <v>0.43510054844606949</v>
      </c>
      <c r="W45" s="7">
        <f>SUM(Таблица2[[#This Row],[LAP Avg Active Sessions node1]:[LAP Avg Active Sessions node2]])</f>
        <v>0.09</v>
      </c>
      <c r="X45" s="7">
        <v>0.05</v>
      </c>
      <c r="Y45" s="7">
        <v>0.04</v>
      </c>
      <c r="Z45" s="4">
        <f>Таблица2[[#This Row],[LAP Avg Active Sessions node1]]/Таблица2[[#This Row],[LAP Avg Active Sessions (sum)]]</f>
        <v>0.55555555555555558</v>
      </c>
      <c r="AA45" s="4">
        <f>Таблица2[[#This Row],[LAP Avg Active Sessions node2]]/Таблица2[[#This Row],[LAP Avg Active Sessions (sum)]]</f>
        <v>0.44444444444444448</v>
      </c>
    </row>
    <row r="46" spans="1:27" x14ac:dyDescent="0.25">
      <c r="A46" s="7" t="s">
        <v>135</v>
      </c>
      <c r="B46" s="7" t="s">
        <v>137</v>
      </c>
      <c r="C46" s="7" t="s">
        <v>138</v>
      </c>
      <c r="D46" s="7" t="s">
        <v>115</v>
      </c>
      <c r="E46" s="7">
        <v>60</v>
      </c>
      <c r="F46" s="7">
        <v>5229</v>
      </c>
      <c r="G46" s="7" t="s">
        <v>49</v>
      </c>
      <c r="H46" s="7">
        <f>SUM(Таблица2[[#This Row],[CIF DBTime node1 (min)]:[CIF DBTime node2 (min)]])</f>
        <v>490.30999999999995</v>
      </c>
      <c r="I46" s="7">
        <v>223.53</v>
      </c>
      <c r="J46" s="7">
        <v>266.77999999999997</v>
      </c>
      <c r="K46" s="4">
        <f>Таблица2[[#This Row],[CIF DBTime node1 (min)]]/Таблица2[[#This Row],[CIF DBTime (sum)]]</f>
        <v>0.45589524994391306</v>
      </c>
      <c r="L46" s="4">
        <f>Таблица2[[#This Row],[CIF DBTime node2 (min)]]/Таблица2[[#This Row],[CIF DBTime (sum)]]</f>
        <v>0.54410475005608694</v>
      </c>
      <c r="M46" s="7">
        <f>SUM(Таблица2[[#This Row],[CIF Avg Active Sessions node1]:[CIF Avg Active Sessions node2]])</f>
        <v>8.14</v>
      </c>
      <c r="N46" s="7">
        <v>3.71</v>
      </c>
      <c r="O46" s="7">
        <v>4.43</v>
      </c>
      <c r="P46" s="4">
        <f>Таблица2[[#This Row],[CIF Avg Active Sessions node1]]/Таблица2[[#This Row],[CIF Avg Active Sessions (sum)]]</f>
        <v>0.45577395577395574</v>
      </c>
      <c r="Q46" s="4">
        <f>Таблица2[[#This Row],[CIF Avg Active Sessions node2]]/Таблица2[[#This Row],[CIF Avg Active Sessions (sum)]]</f>
        <v>0.54422604422604415</v>
      </c>
      <c r="R46" s="7">
        <f>SUM(Таблица2[[#This Row],[LAP DBTime node1 (min)]:[LAP DBTime node2 (min)]])</f>
        <v>4.12</v>
      </c>
      <c r="S46" s="7">
        <v>2.14</v>
      </c>
      <c r="T46" s="7">
        <v>1.98</v>
      </c>
      <c r="U46" s="4">
        <f>Таблица2[[#This Row],[LAP DBTime node1 (min)]]/Таблица2[[#This Row],[LAP DBTime (sum)]]</f>
        <v>0.51941747572815533</v>
      </c>
      <c r="V46" s="4">
        <f>Таблица2[[#This Row],[LAP DBTime node2 (min)]]/Таблица2[[#This Row],[LAP DBTime (sum)]]</f>
        <v>0.48058252427184467</v>
      </c>
      <c r="W46" s="7">
        <f>SUM(Таблица2[[#This Row],[LAP Avg Active Sessions node1]:[LAP Avg Active Sessions node2]])</f>
        <v>7.0000000000000007E-2</v>
      </c>
      <c r="X46" s="7">
        <v>0.04</v>
      </c>
      <c r="Y46" s="7">
        <v>0.03</v>
      </c>
      <c r="Z46" s="4">
        <f>Таблица2[[#This Row],[LAP Avg Active Sessions node1]]/Таблица2[[#This Row],[LAP Avg Active Sessions (sum)]]</f>
        <v>0.5714285714285714</v>
      </c>
      <c r="AA46" s="4">
        <f>Таблица2[[#This Row],[LAP Avg Active Sessions node2]]/Таблица2[[#This Row],[LAP Avg Active Sessions (sum)]]</f>
        <v>0.42857142857142849</v>
      </c>
    </row>
    <row r="47" spans="1:27" x14ac:dyDescent="0.25">
      <c r="A47" s="7" t="s">
        <v>139</v>
      </c>
      <c r="B47" s="7" t="s">
        <v>137</v>
      </c>
      <c r="C47" s="7" t="s">
        <v>140</v>
      </c>
      <c r="D47" s="7" t="s">
        <v>140</v>
      </c>
      <c r="E47" s="7">
        <v>60</v>
      </c>
      <c r="F47" s="7">
        <v>5231</v>
      </c>
      <c r="G47" s="7" t="s">
        <v>20</v>
      </c>
      <c r="H47" s="7">
        <f>SUM(Таблица2[[#This Row],[CIF DBTime node1 (min)]:[CIF DBTime node2 (min)]])</f>
        <v>74.430000000000007</v>
      </c>
      <c r="I47" s="7">
        <v>31.68</v>
      </c>
      <c r="J47" s="7">
        <v>42.75</v>
      </c>
      <c r="K47" s="4">
        <f>Таблица2[[#This Row],[CIF DBTime node1 (min)]]/Таблица2[[#This Row],[CIF DBTime (sum)]]</f>
        <v>0.42563482466747277</v>
      </c>
      <c r="L47" s="4">
        <f>Таблица2[[#This Row],[CIF DBTime node2 (min)]]/Таблица2[[#This Row],[CIF DBTime (sum)]]</f>
        <v>0.57436517533252718</v>
      </c>
      <c r="M47" s="7">
        <f>SUM(Таблица2[[#This Row],[CIF Avg Active Sessions node1]:[CIF Avg Active Sessions node2]])</f>
        <v>1.24</v>
      </c>
      <c r="N47" s="7">
        <v>0.53</v>
      </c>
      <c r="O47" s="7">
        <v>0.71</v>
      </c>
      <c r="P47" s="4">
        <f>Таблица2[[#This Row],[CIF Avg Active Sessions node1]]/Таблица2[[#This Row],[CIF Avg Active Sessions (sum)]]</f>
        <v>0.42741935483870969</v>
      </c>
      <c r="Q47" s="4">
        <f>Таблица2[[#This Row],[CIF Avg Active Sessions node2]]/Таблица2[[#This Row],[CIF Avg Active Sessions (sum)]]</f>
        <v>0.57258064516129026</v>
      </c>
      <c r="R47" s="7">
        <f>SUM(Таблица2[[#This Row],[LAP DBTime node1 (min)]:[LAP DBTime node2 (min)]])</f>
        <v>5.8599999999999994</v>
      </c>
      <c r="S47" s="7">
        <v>3.21</v>
      </c>
      <c r="T47" s="7">
        <v>2.65</v>
      </c>
      <c r="U47" s="4">
        <f>Таблица2[[#This Row],[LAP DBTime node1 (min)]]/Таблица2[[#This Row],[LAP DBTime (sum)]]</f>
        <v>0.54778156996587035</v>
      </c>
      <c r="V47" s="4">
        <f>Таблица2[[#This Row],[LAP DBTime node2 (min)]]/Таблица2[[#This Row],[LAP DBTime (sum)]]</f>
        <v>0.4522184300341297</v>
      </c>
      <c r="W47" s="7">
        <f>SUM(Таблица2[[#This Row],[LAP Avg Active Sessions node1]:[LAP Avg Active Sessions node2]])</f>
        <v>0.09</v>
      </c>
      <c r="X47" s="7">
        <v>0.05</v>
      </c>
      <c r="Y47" s="7">
        <v>0.04</v>
      </c>
      <c r="Z47" s="4">
        <f>Таблица2[[#This Row],[LAP Avg Active Sessions node1]]/Таблица2[[#This Row],[LAP Avg Active Sessions (sum)]]</f>
        <v>0.55555555555555558</v>
      </c>
      <c r="AA47" s="4">
        <f>Таблица2[[#This Row],[LAP Avg Active Sessions node2]]/Таблица2[[#This Row],[LAP Avg Active Sessions (sum)]]</f>
        <v>0.44444444444444448</v>
      </c>
    </row>
    <row r="48" spans="1:27" x14ac:dyDescent="0.25">
      <c r="A48" s="7" t="s">
        <v>139</v>
      </c>
      <c r="B48" s="7" t="s">
        <v>141</v>
      </c>
      <c r="C48" s="7" t="s">
        <v>114</v>
      </c>
      <c r="D48" s="7" t="s">
        <v>142</v>
      </c>
      <c r="E48" s="7">
        <v>60</v>
      </c>
      <c r="F48" s="7">
        <v>5232</v>
      </c>
      <c r="G48" s="7" t="s">
        <v>49</v>
      </c>
      <c r="H48" s="7">
        <f>SUM(Таблица2[[#This Row],[CIF DBTime node1 (min)]:[CIF DBTime node2 (min)]])</f>
        <v>329.33000000000004</v>
      </c>
      <c r="I48" s="7">
        <v>121.03</v>
      </c>
      <c r="J48" s="7">
        <v>208.3</v>
      </c>
      <c r="K48" s="4">
        <f>Таблица2[[#This Row],[CIF DBTime node1 (min)]]/Таблица2[[#This Row],[CIF DBTime (sum)]]</f>
        <v>0.367503719673276</v>
      </c>
      <c r="L48" s="4">
        <f>Таблица2[[#This Row],[CIF DBTime node2 (min)]]/Таблица2[[#This Row],[CIF DBTime (sum)]]</f>
        <v>0.63249628032672389</v>
      </c>
      <c r="M48" s="7">
        <f>SUM(Таблица2[[#This Row],[CIF Avg Active Sessions node1]:[CIF Avg Active Sessions node2]])</f>
        <v>5.52</v>
      </c>
      <c r="N48" s="7">
        <v>2.0299999999999998</v>
      </c>
      <c r="O48" s="7">
        <v>3.49</v>
      </c>
      <c r="P48" s="4">
        <f>Таблица2[[#This Row],[CIF Avg Active Sessions node1]]/Таблица2[[#This Row],[CIF Avg Active Sessions (sum)]]</f>
        <v>0.36775362318840576</v>
      </c>
      <c r="Q48" s="4">
        <f>Таблица2[[#This Row],[CIF Avg Active Sessions node2]]/Таблица2[[#This Row],[CIF Avg Active Sessions (sum)]]</f>
        <v>0.63224637681159424</v>
      </c>
      <c r="R48" s="7">
        <f>SUM(Таблица2[[#This Row],[LAP DBTime node1 (min)]:[LAP DBTime node2 (min)]])</f>
        <v>4.5199999999999996</v>
      </c>
      <c r="S48" s="7">
        <v>2.52</v>
      </c>
      <c r="T48" s="7">
        <v>2</v>
      </c>
      <c r="U48" s="4">
        <f>Таблица2[[#This Row],[LAP DBTime node1 (min)]]/Таблица2[[#This Row],[LAP DBTime (sum)]]</f>
        <v>0.5575221238938054</v>
      </c>
      <c r="V48" s="4">
        <f>Таблица2[[#This Row],[LAP DBTime node2 (min)]]/Таблица2[[#This Row],[LAP DBTime (sum)]]</f>
        <v>0.44247787610619471</v>
      </c>
      <c r="W48" s="7">
        <f>SUM(Таблица2[[#This Row],[LAP Avg Active Sessions node1]:[LAP Avg Active Sessions node2]])</f>
        <v>7.0000000000000007E-2</v>
      </c>
      <c r="X48" s="7">
        <v>0.04</v>
      </c>
      <c r="Y48" s="7">
        <v>0.03</v>
      </c>
      <c r="Z48" s="4">
        <f>Таблица2[[#This Row],[LAP Avg Active Sessions node1]]/Таблица2[[#This Row],[LAP Avg Active Sessions (sum)]]</f>
        <v>0.5714285714285714</v>
      </c>
      <c r="AA48" s="4">
        <f>Таблица2[[#This Row],[LAP Avg Active Sessions node2]]/Таблица2[[#This Row],[LAP Avg Active Sessions (sum)]]</f>
        <v>0.42857142857142849</v>
      </c>
    </row>
    <row r="49" spans="1:27" x14ac:dyDescent="0.25">
      <c r="A49" s="7" t="s">
        <v>143</v>
      </c>
      <c r="B49" s="7" t="s">
        <v>141</v>
      </c>
      <c r="C49" s="7" t="s">
        <v>144</v>
      </c>
      <c r="D49" s="7" t="s">
        <v>67</v>
      </c>
      <c r="E49" s="7">
        <v>60</v>
      </c>
      <c r="F49" s="7">
        <v>5233</v>
      </c>
      <c r="G49" s="7" t="s">
        <v>20</v>
      </c>
      <c r="H49" s="7">
        <f>SUM(Таблица2[[#This Row],[CIF DBTime node1 (min)]:[CIF DBTime node2 (min)]])</f>
        <v>72.650000000000006</v>
      </c>
      <c r="I49" s="7">
        <v>28.41</v>
      </c>
      <c r="J49" s="7">
        <v>44.24</v>
      </c>
      <c r="K49" s="4">
        <f>Таблица2[[#This Row],[CIF DBTime node1 (min)]]/Таблица2[[#This Row],[CIF DBTime (sum)]]</f>
        <v>0.39105299380591874</v>
      </c>
      <c r="L49" s="4">
        <f>Таблица2[[#This Row],[CIF DBTime node2 (min)]]/Таблица2[[#This Row],[CIF DBTime (sum)]]</f>
        <v>0.60894700619408115</v>
      </c>
      <c r="M49" s="7">
        <f>SUM(Таблица2[[#This Row],[CIF Avg Active Sessions node1]:[CIF Avg Active Sessions node2]])</f>
        <v>1.21</v>
      </c>
      <c r="N49" s="7">
        <v>0.47</v>
      </c>
      <c r="O49" s="7">
        <v>0.74</v>
      </c>
      <c r="P49" s="4">
        <f>Таблица2[[#This Row],[CIF Avg Active Sessions node1]]/Таблица2[[#This Row],[CIF Avg Active Sessions (sum)]]</f>
        <v>0.38842975206611569</v>
      </c>
      <c r="Q49" s="4">
        <f>Таблица2[[#This Row],[CIF Avg Active Sessions node2]]/Таблица2[[#This Row],[CIF Avg Active Sessions (sum)]]</f>
        <v>0.61157024793388426</v>
      </c>
      <c r="R49" s="7">
        <f>SUM(Таблица2[[#This Row],[LAP DBTime node1 (min)]:[LAP DBTime node2 (min)]])</f>
        <v>61.53</v>
      </c>
      <c r="S49" s="7">
        <v>59.08</v>
      </c>
      <c r="T49" s="7">
        <v>2.4500000000000002</v>
      </c>
      <c r="U49" s="4">
        <f>Таблица2[[#This Row],[LAP DBTime node1 (min)]]/Таблица2[[#This Row],[LAP DBTime (sum)]]</f>
        <v>0.96018202502844141</v>
      </c>
      <c r="V49" s="4">
        <f>Таблица2[[#This Row],[LAP DBTime node2 (min)]]/Таблица2[[#This Row],[LAP DBTime (sum)]]</f>
        <v>3.981797497155859E-2</v>
      </c>
      <c r="W49" s="7">
        <f>SUM(Таблица2[[#This Row],[LAP Avg Active Sessions node1]:[LAP Avg Active Sessions node2]])</f>
        <v>1.02</v>
      </c>
      <c r="X49" s="7">
        <v>0.98</v>
      </c>
      <c r="Y49" s="7">
        <v>0.04</v>
      </c>
      <c r="Z49" s="4">
        <f>Таблица2[[#This Row],[LAP Avg Active Sessions node1]]/Таблица2[[#This Row],[LAP Avg Active Sessions (sum)]]</f>
        <v>0.96078431372549011</v>
      </c>
      <c r="AA49" s="4">
        <f>Таблица2[[#This Row],[LAP Avg Active Sessions node2]]/Таблица2[[#This Row],[LAP Avg Active Sessions (sum)]]</f>
        <v>3.9215686274509803E-2</v>
      </c>
    </row>
    <row r="50" spans="1:27" x14ac:dyDescent="0.25">
      <c r="A50" s="7" t="s">
        <v>145</v>
      </c>
      <c r="B50" s="7" t="s">
        <v>146</v>
      </c>
      <c r="C50" s="7" t="s">
        <v>147</v>
      </c>
      <c r="D50" s="7" t="s">
        <v>148</v>
      </c>
      <c r="E50" s="7">
        <v>59</v>
      </c>
      <c r="F50" s="7">
        <v>5247</v>
      </c>
      <c r="G50" s="7" t="s">
        <v>20</v>
      </c>
      <c r="H50" s="7">
        <f>SUM(Таблица2[[#This Row],[CIF DBTime node1 (min)]:[CIF DBTime node2 (min)]])</f>
        <v>73.69</v>
      </c>
      <c r="I50" s="7">
        <v>27.17</v>
      </c>
      <c r="J50" s="7">
        <v>46.52</v>
      </c>
      <c r="K50" s="4">
        <f>Таблица2[[#This Row],[CIF DBTime node1 (min)]]/Таблица2[[#This Row],[CIF DBTime (sum)]]</f>
        <v>0.3687067444700774</v>
      </c>
      <c r="L50" s="4">
        <f>Таблица2[[#This Row],[CIF DBTime node2 (min)]]/Таблица2[[#This Row],[CIF DBTime (sum)]]</f>
        <v>0.63129325552992266</v>
      </c>
      <c r="M50" s="7">
        <f>SUM(Таблица2[[#This Row],[CIF Avg Active Sessions node1]:[CIF Avg Active Sessions node2]])</f>
        <v>1.24</v>
      </c>
      <c r="N50" s="7">
        <v>0.46</v>
      </c>
      <c r="O50" s="7">
        <v>0.78</v>
      </c>
      <c r="P50" s="4">
        <f>Таблица2[[#This Row],[CIF Avg Active Sessions node1]]/Таблица2[[#This Row],[CIF Avg Active Sessions (sum)]]</f>
        <v>0.37096774193548387</v>
      </c>
      <c r="Q50" s="4">
        <f>Таблица2[[#This Row],[CIF Avg Active Sessions node2]]/Таблица2[[#This Row],[CIF Avg Active Sessions (sum)]]</f>
        <v>0.62903225806451613</v>
      </c>
      <c r="R50" s="7">
        <f>SUM(Таблица2[[#This Row],[LAP DBTime node1 (min)]:[LAP DBTime node2 (min)]])</f>
        <v>11.61</v>
      </c>
      <c r="S50" s="7">
        <v>8.06</v>
      </c>
      <c r="T50" s="7">
        <v>3.55</v>
      </c>
      <c r="U50" s="4">
        <f>Таблица2[[#This Row],[LAP DBTime node1 (min)]]/Таблица2[[#This Row],[LAP DBTime (sum)]]</f>
        <v>0.69422911283376409</v>
      </c>
      <c r="V50" s="4">
        <f>Таблица2[[#This Row],[LAP DBTime node2 (min)]]/Таблица2[[#This Row],[LAP DBTime (sum)]]</f>
        <v>0.30577088716623602</v>
      </c>
      <c r="W50" s="7">
        <f>SUM(Таблица2[[#This Row],[LAP Avg Active Sessions node1]:[LAP Avg Active Sessions node2]])</f>
        <v>0.19</v>
      </c>
      <c r="X50" s="7">
        <v>0.13</v>
      </c>
      <c r="Y50" s="7">
        <v>0.06</v>
      </c>
      <c r="Z50" s="4">
        <f>Таблица2[[#This Row],[LAP Avg Active Sessions node1]]/Таблица2[[#This Row],[LAP Avg Active Sessions (sum)]]</f>
        <v>0.68421052631578949</v>
      </c>
      <c r="AA50" s="4">
        <f>Таблица2[[#This Row],[LAP Avg Active Sessions node2]]/Таблица2[[#This Row],[LAP Avg Active Sessions (sum)]]</f>
        <v>0.31578947368421051</v>
      </c>
    </row>
    <row r="51" spans="1:27" x14ac:dyDescent="0.25">
      <c r="A51" s="7" t="s">
        <v>145</v>
      </c>
      <c r="B51" s="7" t="s">
        <v>146</v>
      </c>
      <c r="C51" s="7" t="s">
        <v>149</v>
      </c>
      <c r="D51" s="7" t="s">
        <v>48</v>
      </c>
      <c r="E51" s="7">
        <v>60</v>
      </c>
      <c r="F51" s="7">
        <v>5248</v>
      </c>
      <c r="G51" s="7" t="s">
        <v>49</v>
      </c>
      <c r="H51" s="8">
        <f>SUM(Таблица2[[#This Row],[CIF DBTime node1 (min)]:[CIF DBTime node2 (min)]])</f>
        <v>285.39</v>
      </c>
      <c r="I51" s="7">
        <v>141.97</v>
      </c>
      <c r="J51" s="7">
        <v>143.41999999999999</v>
      </c>
      <c r="K51" s="4">
        <f>Таблица2[[#This Row],[CIF DBTime node1 (min)]]/Таблица2[[#This Row],[CIF DBTime (sum)]]</f>
        <v>0.49745961666491467</v>
      </c>
      <c r="L51" s="4">
        <f>Таблица2[[#This Row],[CIF DBTime node2 (min)]]/Таблица2[[#This Row],[CIF DBTime (sum)]]</f>
        <v>0.50254038333508533</v>
      </c>
      <c r="M51" s="8">
        <f>SUM(Таблица2[[#This Row],[CIF Avg Active Sessions node1]:[CIF Avg Active Sessions node2]])</f>
        <v>4.74</v>
      </c>
      <c r="N51" s="7">
        <v>2.36</v>
      </c>
      <c r="O51" s="7">
        <v>2.38</v>
      </c>
      <c r="P51" s="4">
        <f>Таблица2[[#This Row],[CIF Avg Active Sessions node1]]/Таблица2[[#This Row],[CIF Avg Active Sessions (sum)]]</f>
        <v>0.49789029535864976</v>
      </c>
      <c r="Q51" s="4">
        <f>Таблица2[[#This Row],[CIF Avg Active Sessions node2]]/Таблица2[[#This Row],[CIF Avg Active Sessions (sum)]]</f>
        <v>0.50210970464135019</v>
      </c>
      <c r="R51" s="8">
        <f>SUM(Таблица2[[#This Row],[LAP DBTime node1 (min)]:[LAP DBTime node2 (min)]])</f>
        <v>5.2799999999999994</v>
      </c>
      <c r="S51" s="7">
        <v>4.43</v>
      </c>
      <c r="T51" s="7">
        <v>0.85</v>
      </c>
      <c r="U51" s="4">
        <f>Таблица2[[#This Row],[LAP DBTime node1 (min)]]/Таблица2[[#This Row],[LAP DBTime (sum)]]</f>
        <v>0.8390151515151516</v>
      </c>
      <c r="V51" s="4">
        <f>Таблица2[[#This Row],[LAP DBTime node2 (min)]]/Таблица2[[#This Row],[LAP DBTime (sum)]]</f>
        <v>0.16098484848484851</v>
      </c>
      <c r="W51" s="8">
        <f>SUM(Таблица2[[#This Row],[LAP Avg Active Sessions node1]:[LAP Avg Active Sessions node2]])</f>
        <v>0.08</v>
      </c>
      <c r="X51" s="7">
        <v>7.0000000000000007E-2</v>
      </c>
      <c r="Y51" s="7">
        <v>0.01</v>
      </c>
      <c r="Z51" s="4">
        <f>Таблица2[[#This Row],[LAP Avg Active Sessions node1]]/Таблица2[[#This Row],[LAP Avg Active Sessions (sum)]]</f>
        <v>0.87500000000000011</v>
      </c>
      <c r="AA51" s="4">
        <f>Таблица2[[#This Row],[LAP Avg Active Sessions node2]]/Таблица2[[#This Row],[LAP Avg Active Sessions (sum)]]</f>
        <v>0.125</v>
      </c>
    </row>
  </sheetData>
  <conditionalFormatting sqref="K1:L1048576 P1:Q1048576 U1:V1048576 Z1:AA1048576">
    <cfRule type="cellIs" dxfId="56" priority="1" operator="greaterThanOrEqual">
      <formula>0.7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A4" workbookViewId="0">
      <selection activeCell="G51" sqref="G51"/>
    </sheetView>
  </sheetViews>
  <sheetFormatPr defaultRowHeight="15" x14ac:dyDescent="0.25"/>
  <cols>
    <col min="1" max="1" width="14.5703125" style="7" bestFit="1" customWidth="1"/>
    <col min="2" max="2" width="10.140625" style="7" bestFit="1" customWidth="1"/>
    <col min="3" max="3" width="11.7109375" style="7" customWidth="1"/>
    <col min="4" max="4" width="14.28515625" style="7" customWidth="1"/>
    <col min="5" max="5" width="10.5703125" style="7" customWidth="1"/>
    <col min="6" max="6" width="6.28515625" style="7" customWidth="1"/>
    <col min="7" max="26" width="12.5703125" style="7" customWidth="1"/>
  </cols>
  <sheetData>
    <row r="1" spans="1:26" ht="60" customHeigh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3" t="s">
        <v>176</v>
      </c>
      <c r="H1" s="3" t="s">
        <v>177</v>
      </c>
      <c r="I1" s="3" t="s">
        <v>178</v>
      </c>
      <c r="J1" s="3" t="s">
        <v>179</v>
      </c>
      <c r="K1" s="3" t="s">
        <v>180</v>
      </c>
      <c r="L1" s="3" t="s">
        <v>181</v>
      </c>
      <c r="M1" s="3" t="s">
        <v>182</v>
      </c>
      <c r="N1" s="3" t="s">
        <v>183</v>
      </c>
      <c r="O1" s="3" t="s">
        <v>184</v>
      </c>
      <c r="P1" s="3" t="s">
        <v>185</v>
      </c>
      <c r="Q1" s="3" t="s">
        <v>186</v>
      </c>
      <c r="R1" s="3" t="s">
        <v>187</v>
      </c>
      <c r="S1" s="3" t="s">
        <v>188</v>
      </c>
      <c r="T1" s="3" t="s">
        <v>189</v>
      </c>
      <c r="U1" s="3" t="s">
        <v>190</v>
      </c>
      <c r="V1" s="3" t="s">
        <v>191</v>
      </c>
      <c r="W1" s="3" t="s">
        <v>192</v>
      </c>
      <c r="X1" s="3" t="s">
        <v>193</v>
      </c>
      <c r="Y1" s="3" t="s">
        <v>194</v>
      </c>
      <c r="Z1" s="2" t="s">
        <v>195</v>
      </c>
    </row>
    <row r="2" spans="1:26" x14ac:dyDescent="0.25">
      <c r="A2" s="7" t="s">
        <v>16</v>
      </c>
      <c r="B2" s="7" t="s">
        <v>17</v>
      </c>
      <c r="C2" s="7" t="s">
        <v>18</v>
      </c>
      <c r="D2" s="7">
        <v>5053</v>
      </c>
      <c r="E2" s="7">
        <v>5032</v>
      </c>
      <c r="F2" s="7" t="s">
        <v>20</v>
      </c>
      <c r="G2" s="7">
        <v>9</v>
      </c>
      <c r="H2" s="7">
        <v>28</v>
      </c>
      <c r="I2" s="7">
        <v>34</v>
      </c>
      <c r="J2" s="7">
        <v>4</v>
      </c>
      <c r="K2" s="7">
        <v>6</v>
      </c>
      <c r="L2" s="7">
        <v>0</v>
      </c>
      <c r="M2" s="7">
        <v>0</v>
      </c>
      <c r="N2" s="7">
        <v>35</v>
      </c>
      <c r="O2" s="7">
        <v>30</v>
      </c>
      <c r="P2" s="7">
        <v>0</v>
      </c>
      <c r="Q2" s="7">
        <v>4</v>
      </c>
      <c r="R2" s="7">
        <v>124</v>
      </c>
      <c r="S2" s="7">
        <v>3</v>
      </c>
      <c r="T2" s="7">
        <v>0</v>
      </c>
      <c r="U2" s="7">
        <v>102</v>
      </c>
      <c r="V2" s="7">
        <v>0</v>
      </c>
      <c r="W2" s="7">
        <v>126</v>
      </c>
      <c r="X2" s="7">
        <v>192</v>
      </c>
      <c r="Y2" s="7">
        <v>188</v>
      </c>
      <c r="Z2" s="6">
        <f t="shared" ref="Z2:Z33" si="0">SUM(G2:Y2)</f>
        <v>885</v>
      </c>
    </row>
    <row r="3" spans="1:26" x14ac:dyDescent="0.25">
      <c r="A3" s="7" t="s">
        <v>16</v>
      </c>
      <c r="B3" s="7" t="s">
        <v>21</v>
      </c>
      <c r="C3" s="7" t="s">
        <v>22</v>
      </c>
      <c r="D3" s="7">
        <v>5056</v>
      </c>
      <c r="E3" s="7">
        <v>5032</v>
      </c>
      <c r="F3" s="7" t="s">
        <v>20</v>
      </c>
      <c r="G3" s="7">
        <v>14</v>
      </c>
      <c r="H3" s="7">
        <v>37</v>
      </c>
      <c r="I3" s="7">
        <v>43</v>
      </c>
      <c r="J3" s="7">
        <v>5</v>
      </c>
      <c r="K3" s="7">
        <v>17</v>
      </c>
      <c r="L3" s="7">
        <v>0</v>
      </c>
      <c r="M3" s="7">
        <v>16</v>
      </c>
      <c r="N3" s="7">
        <v>67</v>
      </c>
      <c r="O3" s="7">
        <v>44</v>
      </c>
      <c r="P3" s="7">
        <v>11</v>
      </c>
      <c r="Q3" s="7">
        <v>50</v>
      </c>
      <c r="R3" s="7">
        <v>211</v>
      </c>
      <c r="S3" s="7">
        <v>0</v>
      </c>
      <c r="T3" s="7">
        <v>0</v>
      </c>
      <c r="U3" s="7">
        <v>111</v>
      </c>
      <c r="V3" s="7">
        <v>0</v>
      </c>
      <c r="W3" s="7">
        <v>144</v>
      </c>
      <c r="X3" s="7">
        <v>208</v>
      </c>
      <c r="Y3" s="7">
        <v>209</v>
      </c>
      <c r="Z3" s="6">
        <f t="shared" si="0"/>
        <v>1187</v>
      </c>
    </row>
    <row r="4" spans="1:26" x14ac:dyDescent="0.25">
      <c r="A4" s="7" t="s">
        <v>16</v>
      </c>
      <c r="B4" s="7" t="s">
        <v>21</v>
      </c>
      <c r="C4" s="7" t="s">
        <v>24</v>
      </c>
      <c r="D4" s="7">
        <v>5058</v>
      </c>
      <c r="E4" s="7">
        <v>5032</v>
      </c>
      <c r="F4" s="7" t="s">
        <v>20</v>
      </c>
      <c r="G4" s="7">
        <v>9</v>
      </c>
      <c r="H4" s="7">
        <v>34</v>
      </c>
      <c r="I4" s="7">
        <v>34</v>
      </c>
      <c r="J4" s="7">
        <v>2</v>
      </c>
      <c r="K4" s="7">
        <v>16</v>
      </c>
      <c r="L4" s="7">
        <v>7</v>
      </c>
      <c r="M4" s="7">
        <v>45</v>
      </c>
      <c r="N4" s="7">
        <v>50</v>
      </c>
      <c r="O4" s="7">
        <v>33</v>
      </c>
      <c r="P4" s="7">
        <v>28</v>
      </c>
      <c r="Q4" s="7">
        <v>160</v>
      </c>
      <c r="R4" s="7">
        <v>158</v>
      </c>
      <c r="S4" s="7">
        <v>0</v>
      </c>
      <c r="T4" s="7">
        <v>0</v>
      </c>
      <c r="U4" s="7">
        <v>136</v>
      </c>
      <c r="V4" s="7">
        <v>0</v>
      </c>
      <c r="W4" s="7">
        <v>178</v>
      </c>
      <c r="X4" s="7">
        <v>151</v>
      </c>
      <c r="Y4" s="7">
        <v>151</v>
      </c>
      <c r="Z4" s="6">
        <f t="shared" si="0"/>
        <v>1192</v>
      </c>
    </row>
    <row r="5" spans="1:26" x14ac:dyDescent="0.25">
      <c r="A5" s="7" t="s">
        <v>16</v>
      </c>
      <c r="B5" s="7" t="s">
        <v>26</v>
      </c>
      <c r="C5" s="7" t="s">
        <v>27</v>
      </c>
      <c r="D5" s="7">
        <v>5068</v>
      </c>
      <c r="E5" s="7">
        <v>5058</v>
      </c>
      <c r="F5" s="7" t="s">
        <v>20</v>
      </c>
      <c r="G5" s="7">
        <v>11</v>
      </c>
      <c r="H5" s="7">
        <v>33</v>
      </c>
      <c r="I5" s="7">
        <v>35</v>
      </c>
      <c r="J5" s="7">
        <v>2</v>
      </c>
      <c r="K5" s="7">
        <v>11</v>
      </c>
      <c r="L5" s="7">
        <v>5</v>
      </c>
      <c r="M5" s="7">
        <v>23</v>
      </c>
      <c r="N5" s="7">
        <v>54</v>
      </c>
      <c r="O5" s="7">
        <v>36</v>
      </c>
      <c r="P5" s="7">
        <v>15</v>
      </c>
      <c r="Q5" s="7">
        <v>101</v>
      </c>
      <c r="R5" s="7">
        <v>151</v>
      </c>
      <c r="S5" s="7">
        <v>0</v>
      </c>
      <c r="T5" s="7">
        <v>0</v>
      </c>
      <c r="U5" s="7">
        <v>134</v>
      </c>
      <c r="V5" s="7">
        <v>0</v>
      </c>
      <c r="W5" s="7">
        <v>174</v>
      </c>
      <c r="X5" s="7">
        <v>212</v>
      </c>
      <c r="Y5" s="7">
        <v>208</v>
      </c>
      <c r="Z5" s="6">
        <f t="shared" si="0"/>
        <v>1205</v>
      </c>
    </row>
    <row r="6" spans="1:26" x14ac:dyDescent="0.25">
      <c r="A6" s="7" t="s">
        <v>16</v>
      </c>
      <c r="B6" s="7" t="s">
        <v>26</v>
      </c>
      <c r="C6" s="7" t="s">
        <v>29</v>
      </c>
      <c r="D6" s="7">
        <v>5071</v>
      </c>
      <c r="E6" s="7">
        <v>5058</v>
      </c>
      <c r="F6" s="7" t="s">
        <v>20</v>
      </c>
      <c r="G6" s="7">
        <v>9</v>
      </c>
      <c r="H6" s="7">
        <v>30</v>
      </c>
      <c r="I6" s="7">
        <v>26</v>
      </c>
      <c r="J6" s="7">
        <v>5</v>
      </c>
      <c r="K6" s="7">
        <v>7</v>
      </c>
      <c r="L6" s="7">
        <v>3</v>
      </c>
      <c r="M6" s="7">
        <v>14</v>
      </c>
      <c r="N6" s="7">
        <v>61</v>
      </c>
      <c r="O6" s="7">
        <v>38</v>
      </c>
      <c r="P6" s="7">
        <v>10</v>
      </c>
      <c r="Q6" s="7">
        <v>56</v>
      </c>
      <c r="R6" s="7">
        <v>170</v>
      </c>
      <c r="S6" s="7">
        <v>0</v>
      </c>
      <c r="T6" s="7">
        <v>0</v>
      </c>
      <c r="U6" s="7">
        <v>105</v>
      </c>
      <c r="V6" s="7">
        <v>0</v>
      </c>
      <c r="W6" s="7">
        <v>138</v>
      </c>
      <c r="X6" s="7">
        <v>183</v>
      </c>
      <c r="Y6" s="7">
        <v>181</v>
      </c>
      <c r="Z6" s="6">
        <f t="shared" si="0"/>
        <v>1036</v>
      </c>
    </row>
    <row r="7" spans="1:26" x14ac:dyDescent="0.25">
      <c r="A7" s="7" t="s">
        <v>16</v>
      </c>
      <c r="B7" s="7" t="s">
        <v>30</v>
      </c>
      <c r="C7" s="7" t="s">
        <v>31</v>
      </c>
      <c r="D7" s="7">
        <v>5075</v>
      </c>
      <c r="E7" s="7">
        <v>5058</v>
      </c>
      <c r="F7" s="7" t="s">
        <v>20</v>
      </c>
      <c r="G7" s="7">
        <v>0</v>
      </c>
      <c r="H7" s="7">
        <v>0</v>
      </c>
      <c r="I7" s="7">
        <v>0</v>
      </c>
      <c r="J7" s="7">
        <v>0</v>
      </c>
      <c r="K7" s="7">
        <v>13</v>
      </c>
      <c r="L7" s="7">
        <v>10</v>
      </c>
      <c r="M7" s="7">
        <v>54</v>
      </c>
      <c r="N7" s="7">
        <v>42</v>
      </c>
      <c r="O7" s="7">
        <v>34</v>
      </c>
      <c r="P7" s="7">
        <v>34</v>
      </c>
      <c r="Q7" s="7">
        <v>180</v>
      </c>
      <c r="R7" s="7">
        <v>169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6">
        <f t="shared" si="0"/>
        <v>536</v>
      </c>
    </row>
    <row r="8" spans="1:26" x14ac:dyDescent="0.25">
      <c r="A8" s="7" t="s">
        <v>16</v>
      </c>
      <c r="B8" s="7" t="s">
        <v>33</v>
      </c>
      <c r="C8" s="7" t="s">
        <v>34</v>
      </c>
      <c r="D8" s="7">
        <v>5079</v>
      </c>
      <c r="E8" s="7">
        <v>5058</v>
      </c>
      <c r="F8" s="7" t="s">
        <v>20</v>
      </c>
      <c r="G8" s="7">
        <v>13</v>
      </c>
      <c r="H8" s="7">
        <v>34</v>
      </c>
      <c r="I8" s="7">
        <v>34</v>
      </c>
      <c r="J8" s="7">
        <v>4</v>
      </c>
      <c r="K8" s="7">
        <v>9</v>
      </c>
      <c r="L8" s="7">
        <v>1</v>
      </c>
      <c r="M8" s="7">
        <v>2</v>
      </c>
      <c r="N8" s="7">
        <v>48</v>
      </c>
      <c r="O8" s="7">
        <v>32</v>
      </c>
      <c r="P8" s="7">
        <v>3</v>
      </c>
      <c r="Q8" s="7">
        <v>24</v>
      </c>
      <c r="R8" s="7">
        <v>172</v>
      </c>
      <c r="S8" s="7">
        <v>0</v>
      </c>
      <c r="T8" s="7">
        <v>0</v>
      </c>
      <c r="U8" s="7">
        <v>131</v>
      </c>
      <c r="V8" s="7">
        <v>0</v>
      </c>
      <c r="W8" s="7">
        <v>170</v>
      </c>
      <c r="X8" s="7">
        <v>154</v>
      </c>
      <c r="Y8" s="7">
        <v>156</v>
      </c>
      <c r="Z8" s="6">
        <f t="shared" si="0"/>
        <v>987</v>
      </c>
    </row>
    <row r="9" spans="1:26" x14ac:dyDescent="0.25">
      <c r="A9" s="7" t="s">
        <v>16</v>
      </c>
      <c r="B9" s="7" t="s">
        <v>36</v>
      </c>
      <c r="C9" s="7" t="s">
        <v>37</v>
      </c>
      <c r="D9" s="7">
        <v>5085</v>
      </c>
      <c r="E9" s="7">
        <v>5058</v>
      </c>
      <c r="F9" s="7" t="s">
        <v>20</v>
      </c>
      <c r="G9" s="7">
        <v>15</v>
      </c>
      <c r="H9" s="7">
        <v>37</v>
      </c>
      <c r="I9" s="7">
        <v>39</v>
      </c>
      <c r="J9" s="7">
        <v>5</v>
      </c>
      <c r="K9" s="7">
        <v>6</v>
      </c>
      <c r="L9" s="7">
        <v>5</v>
      </c>
      <c r="M9" s="7">
        <v>12</v>
      </c>
      <c r="N9" s="7">
        <v>51</v>
      </c>
      <c r="O9" s="7">
        <v>34</v>
      </c>
      <c r="P9" s="7">
        <v>9</v>
      </c>
      <c r="Q9" s="7">
        <v>51</v>
      </c>
      <c r="R9" s="7">
        <v>161</v>
      </c>
      <c r="S9" s="7">
        <v>0</v>
      </c>
      <c r="T9" s="7">
        <v>0</v>
      </c>
      <c r="U9" s="7">
        <v>133</v>
      </c>
      <c r="V9" s="7">
        <v>0</v>
      </c>
      <c r="W9" s="7">
        <v>171</v>
      </c>
      <c r="X9" s="7">
        <v>161</v>
      </c>
      <c r="Y9" s="7">
        <v>161</v>
      </c>
      <c r="Z9" s="6">
        <f t="shared" si="0"/>
        <v>1051</v>
      </c>
    </row>
    <row r="10" spans="1:26" x14ac:dyDescent="0.25">
      <c r="A10" s="7" t="s">
        <v>16</v>
      </c>
      <c r="B10" s="7" t="s">
        <v>36</v>
      </c>
      <c r="C10" s="7" t="s">
        <v>38</v>
      </c>
      <c r="D10" s="7">
        <v>5087</v>
      </c>
      <c r="E10" s="7">
        <v>5058</v>
      </c>
      <c r="F10" s="7" t="s">
        <v>20</v>
      </c>
      <c r="G10" s="7">
        <v>12</v>
      </c>
      <c r="H10" s="7">
        <v>35</v>
      </c>
      <c r="I10" s="7">
        <v>41</v>
      </c>
      <c r="J10" s="7">
        <v>3</v>
      </c>
      <c r="K10" s="7">
        <v>10</v>
      </c>
      <c r="L10" s="7">
        <v>7</v>
      </c>
      <c r="M10" s="7">
        <v>42</v>
      </c>
      <c r="N10" s="7">
        <v>49</v>
      </c>
      <c r="O10" s="7">
        <v>37</v>
      </c>
      <c r="P10" s="7">
        <v>29</v>
      </c>
      <c r="Q10" s="7">
        <v>153</v>
      </c>
      <c r="R10" s="7">
        <v>159</v>
      </c>
      <c r="S10" s="7">
        <v>0</v>
      </c>
      <c r="T10" s="7">
        <v>0</v>
      </c>
      <c r="U10" s="7">
        <v>136</v>
      </c>
      <c r="V10" s="7">
        <v>0</v>
      </c>
      <c r="W10" s="7">
        <v>170</v>
      </c>
      <c r="X10" s="7">
        <v>154</v>
      </c>
      <c r="Y10" s="7">
        <v>154</v>
      </c>
      <c r="Z10" s="6">
        <f t="shared" si="0"/>
        <v>1191</v>
      </c>
    </row>
    <row r="11" spans="1:26" x14ac:dyDescent="0.25">
      <c r="A11" s="7" t="s">
        <v>16</v>
      </c>
      <c r="B11" s="7" t="s">
        <v>40</v>
      </c>
      <c r="C11" s="7" t="s">
        <v>41</v>
      </c>
      <c r="D11" s="7">
        <v>5092</v>
      </c>
      <c r="E11" s="7">
        <v>5058</v>
      </c>
      <c r="F11" s="7" t="s">
        <v>20</v>
      </c>
      <c r="G11" s="7">
        <v>11</v>
      </c>
      <c r="H11" s="7">
        <v>35</v>
      </c>
      <c r="I11" s="7">
        <v>54</v>
      </c>
      <c r="J11" s="7">
        <v>2</v>
      </c>
      <c r="K11" s="7">
        <v>15</v>
      </c>
      <c r="L11" s="7">
        <v>10</v>
      </c>
      <c r="M11" s="7">
        <v>52</v>
      </c>
      <c r="N11" s="7">
        <v>38</v>
      </c>
      <c r="O11" s="7">
        <v>32</v>
      </c>
      <c r="P11" s="7">
        <v>32</v>
      </c>
      <c r="Q11" s="7">
        <v>173</v>
      </c>
      <c r="R11" s="7">
        <v>158</v>
      </c>
      <c r="S11" s="7">
        <v>1</v>
      </c>
      <c r="T11" s="7">
        <v>0</v>
      </c>
      <c r="U11" s="7">
        <v>133</v>
      </c>
      <c r="V11" s="7">
        <v>0</v>
      </c>
      <c r="W11" s="7">
        <v>175</v>
      </c>
      <c r="X11" s="7">
        <v>127</v>
      </c>
      <c r="Y11" s="7">
        <v>126</v>
      </c>
      <c r="Z11" s="6">
        <f t="shared" si="0"/>
        <v>1174</v>
      </c>
    </row>
    <row r="12" spans="1:26" x14ac:dyDescent="0.25">
      <c r="A12" s="7" t="s">
        <v>16</v>
      </c>
      <c r="B12" s="7" t="s">
        <v>40</v>
      </c>
      <c r="C12" s="7" t="s">
        <v>43</v>
      </c>
      <c r="D12" s="7">
        <v>5094</v>
      </c>
      <c r="E12" s="7">
        <v>5058</v>
      </c>
      <c r="F12" s="7" t="s">
        <v>20</v>
      </c>
      <c r="G12" s="7">
        <v>15</v>
      </c>
      <c r="H12" s="7">
        <v>33</v>
      </c>
      <c r="I12" s="7">
        <v>33</v>
      </c>
      <c r="J12" s="7">
        <v>1</v>
      </c>
      <c r="K12" s="7">
        <v>14</v>
      </c>
      <c r="L12" s="7">
        <v>8</v>
      </c>
      <c r="M12" s="7">
        <v>43</v>
      </c>
      <c r="N12" s="7">
        <v>51</v>
      </c>
      <c r="O12" s="7">
        <v>34</v>
      </c>
      <c r="P12" s="7">
        <v>30</v>
      </c>
      <c r="Q12" s="7">
        <v>149</v>
      </c>
      <c r="R12" s="7">
        <v>168</v>
      </c>
      <c r="S12" s="7">
        <v>0</v>
      </c>
      <c r="T12" s="7">
        <v>0</v>
      </c>
      <c r="U12" s="7">
        <v>134</v>
      </c>
      <c r="V12" s="7">
        <v>0</v>
      </c>
      <c r="W12" s="7">
        <v>176</v>
      </c>
      <c r="X12" s="7">
        <v>130</v>
      </c>
      <c r="Y12" s="7">
        <v>130</v>
      </c>
      <c r="Z12" s="6">
        <f t="shared" si="0"/>
        <v>1149</v>
      </c>
    </row>
    <row r="13" spans="1:26" x14ac:dyDescent="0.25">
      <c r="A13" s="7" t="s">
        <v>16</v>
      </c>
      <c r="B13" s="7" t="s">
        <v>44</v>
      </c>
      <c r="C13" s="7" t="s">
        <v>45</v>
      </c>
      <c r="D13" s="7">
        <v>5095</v>
      </c>
      <c r="E13" s="7">
        <v>5058</v>
      </c>
      <c r="F13" s="7" t="s">
        <v>20</v>
      </c>
      <c r="G13" s="7">
        <v>9</v>
      </c>
      <c r="H13" s="7">
        <v>35</v>
      </c>
      <c r="I13" s="7">
        <v>36</v>
      </c>
      <c r="J13" s="7">
        <v>3</v>
      </c>
      <c r="K13" s="7">
        <v>10</v>
      </c>
      <c r="L13" s="7">
        <v>1</v>
      </c>
      <c r="M13" s="7">
        <v>1</v>
      </c>
      <c r="N13" s="7">
        <v>42</v>
      </c>
      <c r="O13" s="7">
        <v>29</v>
      </c>
      <c r="P13" s="7">
        <v>1</v>
      </c>
      <c r="Q13" s="7">
        <v>23</v>
      </c>
      <c r="R13" s="7">
        <v>157</v>
      </c>
      <c r="S13" s="7">
        <v>0</v>
      </c>
      <c r="T13" s="7">
        <v>0</v>
      </c>
      <c r="U13" s="7">
        <v>135</v>
      </c>
      <c r="V13" s="7">
        <v>0</v>
      </c>
      <c r="W13" s="7">
        <v>172</v>
      </c>
      <c r="X13" s="7">
        <v>139</v>
      </c>
      <c r="Y13" s="7">
        <v>139</v>
      </c>
      <c r="Z13" s="6">
        <f t="shared" si="0"/>
        <v>932</v>
      </c>
    </row>
    <row r="14" spans="1:26" x14ac:dyDescent="0.25">
      <c r="A14" s="7" t="s">
        <v>46</v>
      </c>
      <c r="B14" s="7" t="s">
        <v>44</v>
      </c>
      <c r="C14" s="7" t="s">
        <v>47</v>
      </c>
      <c r="D14" s="7">
        <v>5096</v>
      </c>
      <c r="E14" s="7">
        <v>5050</v>
      </c>
      <c r="F14" s="7" t="s">
        <v>49</v>
      </c>
      <c r="G14" s="7">
        <v>0</v>
      </c>
      <c r="H14" s="7">
        <v>0</v>
      </c>
      <c r="I14" s="7">
        <v>0</v>
      </c>
      <c r="J14" s="7">
        <v>0</v>
      </c>
      <c r="K14" s="7">
        <v>12</v>
      </c>
      <c r="L14" s="7">
        <v>10</v>
      </c>
      <c r="M14" s="7">
        <v>58</v>
      </c>
      <c r="N14" s="7">
        <v>47</v>
      </c>
      <c r="O14" s="7">
        <v>18</v>
      </c>
      <c r="P14" s="7">
        <v>25</v>
      </c>
      <c r="Q14" s="7">
        <v>58</v>
      </c>
      <c r="R14" s="7">
        <v>41</v>
      </c>
      <c r="S14" s="7">
        <v>0</v>
      </c>
      <c r="T14" s="7">
        <v>0</v>
      </c>
      <c r="U14" s="7">
        <v>5</v>
      </c>
      <c r="V14" s="7">
        <v>0</v>
      </c>
      <c r="W14" s="7">
        <v>1</v>
      </c>
      <c r="X14" s="7">
        <v>0</v>
      </c>
      <c r="Y14" s="7">
        <v>1</v>
      </c>
      <c r="Z14" s="6">
        <f t="shared" si="0"/>
        <v>276</v>
      </c>
    </row>
    <row r="15" spans="1:26" x14ac:dyDescent="0.25">
      <c r="A15" s="7" t="s">
        <v>46</v>
      </c>
      <c r="B15" s="7" t="s">
        <v>50</v>
      </c>
      <c r="C15" s="7" t="s">
        <v>51</v>
      </c>
      <c r="D15" s="7">
        <v>5100</v>
      </c>
      <c r="E15" s="7">
        <v>5050</v>
      </c>
      <c r="F15" s="7" t="s">
        <v>49</v>
      </c>
      <c r="G15" s="7">
        <v>10</v>
      </c>
      <c r="H15" s="7">
        <v>0</v>
      </c>
      <c r="I15" s="7">
        <v>1</v>
      </c>
      <c r="J15" s="7">
        <v>0</v>
      </c>
      <c r="K15" s="7">
        <v>6</v>
      </c>
      <c r="L15" s="7">
        <v>15</v>
      </c>
      <c r="M15" s="7">
        <v>60</v>
      </c>
      <c r="N15" s="7">
        <v>37</v>
      </c>
      <c r="O15" s="7">
        <v>17</v>
      </c>
      <c r="P15" s="7">
        <v>31</v>
      </c>
      <c r="Q15" s="7">
        <v>73</v>
      </c>
      <c r="R15" s="7">
        <v>30</v>
      </c>
      <c r="S15" s="7">
        <v>0</v>
      </c>
      <c r="T15" s="7">
        <v>0</v>
      </c>
      <c r="U15" s="7">
        <v>125</v>
      </c>
      <c r="V15" s="7">
        <v>1</v>
      </c>
      <c r="W15" s="7">
        <v>172</v>
      </c>
      <c r="X15" s="7">
        <v>151</v>
      </c>
      <c r="Y15" s="7">
        <v>145</v>
      </c>
      <c r="Z15" s="6">
        <f t="shared" si="0"/>
        <v>874</v>
      </c>
    </row>
    <row r="16" spans="1:26" x14ac:dyDescent="0.25">
      <c r="A16" s="7" t="s">
        <v>16</v>
      </c>
      <c r="B16" s="7" t="s">
        <v>53</v>
      </c>
      <c r="C16" s="7" t="s">
        <v>54</v>
      </c>
      <c r="D16" s="7">
        <v>5102</v>
      </c>
      <c r="E16" s="7">
        <v>5058</v>
      </c>
      <c r="F16" s="7" t="s">
        <v>20</v>
      </c>
      <c r="G16" s="7">
        <v>6</v>
      </c>
      <c r="H16" s="7">
        <v>15</v>
      </c>
      <c r="I16" s="7">
        <v>27</v>
      </c>
      <c r="J16" s="7">
        <v>0</v>
      </c>
      <c r="K16" s="7">
        <v>14</v>
      </c>
      <c r="L16" s="7">
        <v>9</v>
      </c>
      <c r="M16" s="7">
        <v>53</v>
      </c>
      <c r="N16" s="7">
        <v>40</v>
      </c>
      <c r="O16" s="7">
        <v>39</v>
      </c>
      <c r="P16" s="7">
        <v>38</v>
      </c>
      <c r="Q16" s="7">
        <v>169</v>
      </c>
      <c r="R16" s="7">
        <v>179</v>
      </c>
      <c r="S16" s="7">
        <v>0</v>
      </c>
      <c r="T16" s="7">
        <v>0</v>
      </c>
      <c r="U16" s="7">
        <v>72</v>
      </c>
      <c r="V16" s="7">
        <v>0</v>
      </c>
      <c r="W16" s="7">
        <v>98</v>
      </c>
      <c r="X16" s="7">
        <v>136</v>
      </c>
      <c r="Y16" s="7">
        <v>83</v>
      </c>
      <c r="Z16" s="6">
        <f t="shared" si="0"/>
        <v>978</v>
      </c>
    </row>
    <row r="17" spans="1:26" x14ac:dyDescent="0.25">
      <c r="A17" s="7" t="s">
        <v>16</v>
      </c>
      <c r="B17" s="7" t="s">
        <v>56</v>
      </c>
      <c r="C17" s="7" t="s">
        <v>57</v>
      </c>
      <c r="D17" s="7">
        <v>5104</v>
      </c>
      <c r="E17" s="7">
        <v>5058</v>
      </c>
      <c r="F17" s="7" t="s">
        <v>20</v>
      </c>
      <c r="G17" s="7">
        <v>12</v>
      </c>
      <c r="H17" s="7">
        <v>34</v>
      </c>
      <c r="I17" s="7">
        <v>38</v>
      </c>
      <c r="J17" s="7">
        <v>3</v>
      </c>
      <c r="K17" s="7">
        <v>17</v>
      </c>
      <c r="L17" s="7">
        <v>9</v>
      </c>
      <c r="M17" s="7">
        <v>66</v>
      </c>
      <c r="N17" s="7">
        <v>45</v>
      </c>
      <c r="O17" s="7">
        <v>39</v>
      </c>
      <c r="P17" s="7">
        <v>41</v>
      </c>
      <c r="Q17" s="7">
        <v>183</v>
      </c>
      <c r="R17" s="7">
        <v>207</v>
      </c>
      <c r="S17" s="7">
        <v>0</v>
      </c>
      <c r="T17" s="7">
        <v>0</v>
      </c>
      <c r="U17" s="7">
        <v>128</v>
      </c>
      <c r="V17" s="7">
        <v>0</v>
      </c>
      <c r="W17" s="7">
        <v>165</v>
      </c>
      <c r="X17" s="7">
        <v>233</v>
      </c>
      <c r="Y17" s="7">
        <v>232</v>
      </c>
      <c r="Z17" s="6">
        <f t="shared" si="0"/>
        <v>1452</v>
      </c>
    </row>
    <row r="18" spans="1:26" x14ac:dyDescent="0.25">
      <c r="A18" s="7" t="s">
        <v>16</v>
      </c>
      <c r="B18" s="7" t="s">
        <v>56</v>
      </c>
      <c r="C18" s="7" t="s">
        <v>59</v>
      </c>
      <c r="D18" s="7">
        <v>5105</v>
      </c>
      <c r="E18" s="7">
        <v>5094</v>
      </c>
      <c r="F18" s="7" t="s">
        <v>20</v>
      </c>
      <c r="G18" s="7">
        <v>15</v>
      </c>
      <c r="H18" s="7">
        <v>34</v>
      </c>
      <c r="I18" s="7">
        <v>38</v>
      </c>
      <c r="J18" s="7">
        <v>2</v>
      </c>
      <c r="K18" s="7">
        <v>15</v>
      </c>
      <c r="L18" s="7">
        <v>9</v>
      </c>
      <c r="M18" s="7">
        <v>53</v>
      </c>
      <c r="N18" s="7">
        <v>48</v>
      </c>
      <c r="O18" s="7">
        <v>36</v>
      </c>
      <c r="P18" s="7">
        <v>35</v>
      </c>
      <c r="Q18" s="7">
        <v>174</v>
      </c>
      <c r="R18" s="7">
        <v>169</v>
      </c>
      <c r="S18" s="7">
        <v>0</v>
      </c>
      <c r="T18" s="7">
        <v>0</v>
      </c>
      <c r="U18" s="7">
        <v>138</v>
      </c>
      <c r="V18" s="7">
        <v>0</v>
      </c>
      <c r="W18" s="7">
        <v>172</v>
      </c>
      <c r="X18" s="7">
        <v>226</v>
      </c>
      <c r="Y18" s="7">
        <v>226</v>
      </c>
      <c r="Z18" s="6">
        <f t="shared" si="0"/>
        <v>1390</v>
      </c>
    </row>
    <row r="19" spans="1:26" x14ac:dyDescent="0.25">
      <c r="A19" s="7" t="s">
        <v>46</v>
      </c>
      <c r="B19" s="7" t="s">
        <v>61</v>
      </c>
      <c r="C19" s="7" t="s">
        <v>62</v>
      </c>
      <c r="D19" s="7">
        <v>5110</v>
      </c>
      <c r="E19" s="7">
        <v>5050</v>
      </c>
      <c r="F19" s="7" t="s">
        <v>49</v>
      </c>
      <c r="G19" s="7">
        <v>10</v>
      </c>
      <c r="H19" s="7">
        <v>0</v>
      </c>
      <c r="I19" s="7">
        <v>0</v>
      </c>
      <c r="J19" s="7">
        <v>0</v>
      </c>
      <c r="K19" s="7">
        <v>13</v>
      </c>
      <c r="L19" s="7">
        <v>1</v>
      </c>
      <c r="M19" s="7">
        <v>16</v>
      </c>
      <c r="N19" s="7">
        <v>55</v>
      </c>
      <c r="O19" s="7">
        <v>24</v>
      </c>
      <c r="P19" s="7">
        <v>5</v>
      </c>
      <c r="Q19" s="7">
        <v>14</v>
      </c>
      <c r="R19" s="7">
        <v>66</v>
      </c>
      <c r="S19" s="7">
        <v>0</v>
      </c>
      <c r="T19" s="7">
        <v>0</v>
      </c>
      <c r="U19" s="7">
        <v>123</v>
      </c>
      <c r="V19" s="7">
        <v>0</v>
      </c>
      <c r="W19" s="7">
        <v>172</v>
      </c>
      <c r="X19" s="7">
        <v>144</v>
      </c>
      <c r="Y19" s="7">
        <v>139</v>
      </c>
      <c r="Z19" s="6">
        <f t="shared" si="0"/>
        <v>782</v>
      </c>
    </row>
    <row r="20" spans="1:26" x14ac:dyDescent="0.25">
      <c r="A20" s="7" t="s">
        <v>64</v>
      </c>
      <c r="B20" s="7" t="s">
        <v>65</v>
      </c>
      <c r="C20" s="7" t="s">
        <v>66</v>
      </c>
      <c r="D20" s="7">
        <v>5113</v>
      </c>
      <c r="E20" s="7">
        <v>5105</v>
      </c>
      <c r="F20" s="7" t="s">
        <v>20</v>
      </c>
      <c r="G20" s="7">
        <v>11</v>
      </c>
      <c r="H20" s="7">
        <v>35</v>
      </c>
      <c r="I20" s="7">
        <v>39</v>
      </c>
      <c r="J20" s="7">
        <v>3</v>
      </c>
      <c r="K20" s="7">
        <v>4</v>
      </c>
      <c r="L20" s="7">
        <v>5</v>
      </c>
      <c r="M20" s="7">
        <v>13</v>
      </c>
      <c r="N20" s="7">
        <v>43</v>
      </c>
      <c r="O20" s="7">
        <v>33</v>
      </c>
      <c r="P20" s="7">
        <v>7</v>
      </c>
      <c r="Q20" s="7">
        <v>50</v>
      </c>
      <c r="R20" s="7">
        <v>160</v>
      </c>
      <c r="S20" s="7">
        <v>0</v>
      </c>
      <c r="T20" s="7">
        <v>0</v>
      </c>
      <c r="U20" s="7">
        <v>125</v>
      </c>
      <c r="V20" s="7">
        <v>0</v>
      </c>
      <c r="W20" s="7">
        <v>157</v>
      </c>
      <c r="X20" s="7">
        <v>248</v>
      </c>
      <c r="Y20" s="7">
        <v>241</v>
      </c>
      <c r="Z20" s="6">
        <f t="shared" si="0"/>
        <v>1174</v>
      </c>
    </row>
    <row r="21" spans="1:26" x14ac:dyDescent="0.25">
      <c r="A21" s="7" t="s">
        <v>46</v>
      </c>
      <c r="B21" s="7" t="s">
        <v>65</v>
      </c>
      <c r="C21" s="7" t="s">
        <v>68</v>
      </c>
      <c r="D21" s="7">
        <v>5114</v>
      </c>
      <c r="E21" s="7">
        <v>5110</v>
      </c>
      <c r="F21" s="7" t="s">
        <v>49</v>
      </c>
      <c r="G21" s="7">
        <v>0</v>
      </c>
      <c r="H21" s="7">
        <v>0</v>
      </c>
      <c r="I21" s="7">
        <v>1</v>
      </c>
      <c r="J21" s="7">
        <v>0</v>
      </c>
      <c r="K21" s="7">
        <v>23</v>
      </c>
      <c r="L21" s="7">
        <v>21</v>
      </c>
      <c r="M21" s="7">
        <v>104</v>
      </c>
      <c r="N21" s="7">
        <v>92</v>
      </c>
      <c r="O21" s="7">
        <v>40</v>
      </c>
      <c r="P21" s="7">
        <v>37</v>
      </c>
      <c r="Q21" s="7">
        <v>81</v>
      </c>
      <c r="R21" s="7">
        <v>85</v>
      </c>
      <c r="S21" s="7">
        <v>1</v>
      </c>
      <c r="T21" s="7">
        <v>0</v>
      </c>
      <c r="U21" s="7">
        <v>34</v>
      </c>
      <c r="V21" s="7">
        <v>0</v>
      </c>
      <c r="W21" s="7">
        <v>81</v>
      </c>
      <c r="X21" s="7">
        <v>22</v>
      </c>
      <c r="Y21" s="7">
        <v>21</v>
      </c>
      <c r="Z21" s="6">
        <f t="shared" si="0"/>
        <v>643</v>
      </c>
    </row>
    <row r="22" spans="1:26" x14ac:dyDescent="0.25">
      <c r="A22" s="7" t="s">
        <v>64</v>
      </c>
      <c r="B22" s="7" t="s">
        <v>70</v>
      </c>
      <c r="C22" s="7" t="s">
        <v>71</v>
      </c>
      <c r="D22" s="7">
        <v>5116</v>
      </c>
      <c r="E22" s="7">
        <v>5105</v>
      </c>
      <c r="F22" s="7" t="s">
        <v>20</v>
      </c>
      <c r="G22" s="7">
        <v>13</v>
      </c>
      <c r="H22" s="7">
        <v>36</v>
      </c>
      <c r="I22" s="7">
        <v>38</v>
      </c>
      <c r="J22" s="7">
        <v>6</v>
      </c>
      <c r="K22" s="7">
        <v>8</v>
      </c>
      <c r="L22" s="7">
        <v>1</v>
      </c>
      <c r="M22" s="7">
        <v>2</v>
      </c>
      <c r="N22" s="7">
        <v>40</v>
      </c>
      <c r="O22" s="7">
        <v>30</v>
      </c>
      <c r="P22" s="7">
        <v>1</v>
      </c>
      <c r="Q22" s="7">
        <v>28</v>
      </c>
      <c r="R22" s="7">
        <v>145</v>
      </c>
      <c r="S22" s="7">
        <v>0</v>
      </c>
      <c r="T22" s="7">
        <v>0</v>
      </c>
      <c r="U22" s="7">
        <v>135</v>
      </c>
      <c r="V22" s="7">
        <v>0</v>
      </c>
      <c r="W22" s="7">
        <v>170</v>
      </c>
      <c r="X22" s="7">
        <v>268</v>
      </c>
      <c r="Y22" s="7">
        <v>266</v>
      </c>
      <c r="Z22" s="6">
        <f t="shared" si="0"/>
        <v>1187</v>
      </c>
    </row>
    <row r="23" spans="1:26" x14ac:dyDescent="0.25">
      <c r="A23" s="7" t="s">
        <v>64</v>
      </c>
      <c r="B23" s="7" t="s">
        <v>73</v>
      </c>
      <c r="C23" s="7" t="s">
        <v>74</v>
      </c>
      <c r="D23" s="7">
        <v>5118</v>
      </c>
      <c r="E23" s="7">
        <v>5105</v>
      </c>
      <c r="F23" s="7" t="s">
        <v>20</v>
      </c>
      <c r="G23" s="7">
        <v>13</v>
      </c>
      <c r="H23" s="7">
        <v>36</v>
      </c>
      <c r="I23" s="7">
        <v>39</v>
      </c>
      <c r="J23" s="7">
        <v>3</v>
      </c>
      <c r="K23" s="7">
        <v>10</v>
      </c>
      <c r="L23" s="7">
        <v>5</v>
      </c>
      <c r="M23" s="7">
        <v>15</v>
      </c>
      <c r="N23" s="7">
        <v>48</v>
      </c>
      <c r="O23" s="7">
        <v>34</v>
      </c>
      <c r="P23" s="7">
        <v>19</v>
      </c>
      <c r="Q23" s="7">
        <v>86</v>
      </c>
      <c r="R23" s="7">
        <v>142</v>
      </c>
      <c r="S23" s="7">
        <v>0</v>
      </c>
      <c r="T23" s="7">
        <v>0</v>
      </c>
      <c r="U23" s="7">
        <v>132</v>
      </c>
      <c r="V23" s="7">
        <v>0</v>
      </c>
      <c r="W23" s="7">
        <v>169</v>
      </c>
      <c r="X23" s="7">
        <v>242</v>
      </c>
      <c r="Y23" s="7">
        <v>243</v>
      </c>
      <c r="Z23" s="6">
        <f t="shared" si="0"/>
        <v>1236</v>
      </c>
    </row>
    <row r="24" spans="1:26" x14ac:dyDescent="0.25">
      <c r="A24" s="7" t="s">
        <v>64</v>
      </c>
      <c r="B24" s="7" t="s">
        <v>73</v>
      </c>
      <c r="C24" s="7" t="s">
        <v>75</v>
      </c>
      <c r="D24" s="7">
        <v>5119</v>
      </c>
      <c r="E24" s="7">
        <v>5105</v>
      </c>
      <c r="F24" s="7" t="s">
        <v>20</v>
      </c>
      <c r="G24" s="7">
        <v>12</v>
      </c>
      <c r="H24" s="7">
        <v>27</v>
      </c>
      <c r="I24" s="7">
        <v>32</v>
      </c>
      <c r="J24" s="7">
        <v>3</v>
      </c>
      <c r="K24" s="7">
        <v>13</v>
      </c>
      <c r="L24" s="7">
        <v>9</v>
      </c>
      <c r="M24" s="7">
        <v>64</v>
      </c>
      <c r="N24" s="7">
        <v>39</v>
      </c>
      <c r="O24" s="7">
        <v>41</v>
      </c>
      <c r="P24" s="7">
        <v>41</v>
      </c>
      <c r="Q24" s="7">
        <v>181</v>
      </c>
      <c r="R24" s="7">
        <v>203</v>
      </c>
      <c r="S24" s="7">
        <v>1</v>
      </c>
      <c r="T24" s="7">
        <v>0</v>
      </c>
      <c r="U24" s="7">
        <v>386</v>
      </c>
      <c r="V24" s="7">
        <v>0</v>
      </c>
      <c r="W24" s="7">
        <v>162</v>
      </c>
      <c r="X24" s="7">
        <v>248</v>
      </c>
      <c r="Y24" s="7">
        <v>251</v>
      </c>
      <c r="Z24" s="6">
        <f t="shared" si="0"/>
        <v>1713</v>
      </c>
    </row>
    <row r="25" spans="1:26" x14ac:dyDescent="0.25">
      <c r="A25" s="7" t="s">
        <v>77</v>
      </c>
      <c r="B25" s="7" t="s">
        <v>78</v>
      </c>
      <c r="C25" s="7" t="s">
        <v>79</v>
      </c>
      <c r="D25" s="7">
        <v>5127</v>
      </c>
      <c r="E25" s="7">
        <v>5105</v>
      </c>
      <c r="F25" s="7" t="s">
        <v>20</v>
      </c>
      <c r="G25" s="7">
        <v>13</v>
      </c>
      <c r="H25" s="7">
        <v>1</v>
      </c>
      <c r="I25" s="7">
        <v>18</v>
      </c>
      <c r="J25" s="7">
        <v>1</v>
      </c>
      <c r="K25" s="7">
        <v>11</v>
      </c>
      <c r="L25" s="7">
        <v>6</v>
      </c>
      <c r="M25" s="7">
        <v>26</v>
      </c>
      <c r="N25" s="7">
        <v>49</v>
      </c>
      <c r="O25" s="7">
        <v>32</v>
      </c>
      <c r="P25" s="7">
        <v>24</v>
      </c>
      <c r="Q25" s="7">
        <v>97</v>
      </c>
      <c r="R25" s="7">
        <v>163</v>
      </c>
      <c r="S25" s="7">
        <v>0</v>
      </c>
      <c r="T25" s="7">
        <v>0</v>
      </c>
      <c r="U25" s="7">
        <v>388</v>
      </c>
      <c r="V25" s="7">
        <v>0</v>
      </c>
      <c r="W25" s="7">
        <v>160</v>
      </c>
      <c r="X25" s="7">
        <v>242</v>
      </c>
      <c r="Y25" s="7">
        <v>241</v>
      </c>
      <c r="Z25" s="6">
        <f t="shared" si="0"/>
        <v>1472</v>
      </c>
    </row>
    <row r="26" spans="1:26" x14ac:dyDescent="0.25">
      <c r="A26" s="7" t="s">
        <v>16</v>
      </c>
      <c r="B26" s="7" t="s">
        <v>78</v>
      </c>
      <c r="C26" s="7" t="s">
        <v>81</v>
      </c>
      <c r="D26" s="7">
        <v>5129</v>
      </c>
      <c r="E26" s="7">
        <v>5110</v>
      </c>
      <c r="F26" s="7" t="s">
        <v>49</v>
      </c>
      <c r="G26" s="7">
        <v>5</v>
      </c>
      <c r="H26" s="7">
        <v>0</v>
      </c>
      <c r="I26" s="7">
        <v>1</v>
      </c>
      <c r="J26" s="7">
        <v>0</v>
      </c>
      <c r="K26" s="7">
        <v>6</v>
      </c>
      <c r="L26" s="7">
        <v>11</v>
      </c>
      <c r="M26" s="7">
        <v>58</v>
      </c>
      <c r="N26" s="7">
        <v>41</v>
      </c>
      <c r="O26" s="7">
        <v>22</v>
      </c>
      <c r="P26" s="7">
        <v>21</v>
      </c>
      <c r="Q26" s="7">
        <v>58</v>
      </c>
      <c r="R26" s="7">
        <v>47</v>
      </c>
      <c r="S26" s="7">
        <v>0</v>
      </c>
      <c r="T26" s="7">
        <v>0</v>
      </c>
      <c r="U26" s="7">
        <v>392</v>
      </c>
      <c r="V26" s="7">
        <v>1</v>
      </c>
      <c r="W26" s="7">
        <v>173</v>
      </c>
      <c r="X26" s="7">
        <v>163</v>
      </c>
      <c r="Y26" s="7">
        <v>163</v>
      </c>
      <c r="Z26" s="6">
        <f t="shared" si="0"/>
        <v>1162</v>
      </c>
    </row>
    <row r="27" spans="1:26" x14ac:dyDescent="0.25">
      <c r="A27" s="7" t="s">
        <v>77</v>
      </c>
      <c r="B27" s="7" t="s">
        <v>83</v>
      </c>
      <c r="C27" s="7" t="s">
        <v>84</v>
      </c>
      <c r="D27" s="7">
        <v>5137</v>
      </c>
      <c r="E27" s="7">
        <v>5105</v>
      </c>
      <c r="F27" s="7" t="s">
        <v>20</v>
      </c>
      <c r="G27" s="7">
        <v>13</v>
      </c>
      <c r="H27" s="7">
        <v>2</v>
      </c>
      <c r="I27" s="7">
        <v>25</v>
      </c>
      <c r="J27" s="7">
        <v>2</v>
      </c>
      <c r="K27" s="7">
        <v>18</v>
      </c>
      <c r="L27" s="7">
        <v>11</v>
      </c>
      <c r="M27" s="7">
        <v>62</v>
      </c>
      <c r="N27" s="7">
        <v>48</v>
      </c>
      <c r="O27" s="7">
        <v>43</v>
      </c>
      <c r="P27" s="7">
        <v>39</v>
      </c>
      <c r="Q27" s="7">
        <v>188</v>
      </c>
      <c r="R27" s="7">
        <v>206</v>
      </c>
      <c r="S27" s="7">
        <v>0</v>
      </c>
      <c r="T27" s="7">
        <v>0</v>
      </c>
      <c r="U27" s="7">
        <v>417</v>
      </c>
      <c r="V27" s="7">
        <v>0</v>
      </c>
      <c r="W27" s="7">
        <v>159</v>
      </c>
      <c r="X27" s="7">
        <v>243</v>
      </c>
      <c r="Y27" s="7">
        <v>244</v>
      </c>
      <c r="Z27" s="6">
        <f t="shared" si="0"/>
        <v>1720</v>
      </c>
    </row>
    <row r="28" spans="1:26" x14ac:dyDescent="0.25">
      <c r="A28" s="7" t="s">
        <v>86</v>
      </c>
      <c r="B28" s="7" t="s">
        <v>87</v>
      </c>
      <c r="C28" s="7" t="s">
        <v>88</v>
      </c>
      <c r="D28" s="7">
        <v>5146</v>
      </c>
      <c r="E28" s="7">
        <v>5105</v>
      </c>
      <c r="F28" s="7" t="s">
        <v>20</v>
      </c>
      <c r="G28" s="7">
        <v>12</v>
      </c>
      <c r="H28" s="7">
        <v>36</v>
      </c>
      <c r="I28" s="7">
        <v>40</v>
      </c>
      <c r="J28" s="7">
        <v>4</v>
      </c>
      <c r="K28" s="7">
        <v>11</v>
      </c>
      <c r="L28" s="7">
        <v>6</v>
      </c>
      <c r="M28" s="7">
        <v>33</v>
      </c>
      <c r="N28" s="7">
        <v>52</v>
      </c>
      <c r="O28" s="7">
        <v>36</v>
      </c>
      <c r="P28" s="7">
        <v>24</v>
      </c>
      <c r="Q28" s="7">
        <v>120</v>
      </c>
      <c r="R28" s="7">
        <v>161</v>
      </c>
      <c r="S28" s="7">
        <v>0</v>
      </c>
      <c r="T28" s="7">
        <v>1</v>
      </c>
      <c r="U28" s="7">
        <v>395</v>
      </c>
      <c r="V28" s="7">
        <v>0</v>
      </c>
      <c r="W28" s="7">
        <v>169</v>
      </c>
      <c r="X28" s="7">
        <v>234</v>
      </c>
      <c r="Y28" s="7">
        <v>234</v>
      </c>
      <c r="Z28" s="6">
        <f t="shared" si="0"/>
        <v>1568</v>
      </c>
    </row>
    <row r="29" spans="1:26" x14ac:dyDescent="0.25">
      <c r="A29" s="7" t="s">
        <v>86</v>
      </c>
      <c r="B29" s="7" t="s">
        <v>89</v>
      </c>
      <c r="C29" s="7" t="s">
        <v>90</v>
      </c>
      <c r="D29" s="7">
        <v>5156</v>
      </c>
      <c r="E29" s="7">
        <v>5105</v>
      </c>
      <c r="F29" s="7" t="s">
        <v>20</v>
      </c>
      <c r="G29" s="7">
        <v>13</v>
      </c>
      <c r="H29" s="7">
        <v>36</v>
      </c>
      <c r="I29" s="7">
        <v>38</v>
      </c>
      <c r="J29" s="7">
        <v>6</v>
      </c>
      <c r="K29" s="7">
        <v>12</v>
      </c>
      <c r="L29" s="7">
        <v>7</v>
      </c>
      <c r="M29" s="7">
        <v>41</v>
      </c>
      <c r="N29" s="7">
        <v>47</v>
      </c>
      <c r="O29" s="7">
        <v>36</v>
      </c>
      <c r="P29" s="7">
        <v>30</v>
      </c>
      <c r="Q29" s="7">
        <v>161</v>
      </c>
      <c r="R29" s="7">
        <v>153</v>
      </c>
      <c r="S29" s="7">
        <v>0</v>
      </c>
      <c r="T29" s="7">
        <v>0</v>
      </c>
      <c r="U29" s="7">
        <v>362</v>
      </c>
      <c r="V29" s="7">
        <v>0</v>
      </c>
      <c r="W29" s="7">
        <v>151</v>
      </c>
      <c r="X29" s="7">
        <v>244</v>
      </c>
      <c r="Y29" s="7">
        <v>244</v>
      </c>
      <c r="Z29" s="6">
        <f t="shared" si="0"/>
        <v>1581</v>
      </c>
    </row>
    <row r="30" spans="1:26" x14ac:dyDescent="0.25">
      <c r="A30" s="7" t="s">
        <v>86</v>
      </c>
      <c r="B30" s="7" t="s">
        <v>91</v>
      </c>
      <c r="C30" s="7" t="s">
        <v>92</v>
      </c>
      <c r="D30" s="7">
        <v>5162</v>
      </c>
      <c r="E30" s="7">
        <v>5105</v>
      </c>
      <c r="F30" s="7" t="s">
        <v>20</v>
      </c>
      <c r="G30" s="7">
        <v>11</v>
      </c>
      <c r="H30" s="7">
        <v>23</v>
      </c>
      <c r="I30" s="7">
        <v>25</v>
      </c>
      <c r="J30" s="7">
        <v>5</v>
      </c>
      <c r="K30" s="7">
        <v>13</v>
      </c>
      <c r="L30" s="7">
        <v>6</v>
      </c>
      <c r="M30" s="7">
        <v>34</v>
      </c>
      <c r="N30" s="7">
        <v>49</v>
      </c>
      <c r="O30" s="7">
        <v>32</v>
      </c>
      <c r="P30" s="7">
        <v>24</v>
      </c>
      <c r="Q30" s="7">
        <v>105</v>
      </c>
      <c r="R30" s="7">
        <v>178</v>
      </c>
      <c r="S30" s="7">
        <v>0</v>
      </c>
      <c r="T30" s="7">
        <v>0</v>
      </c>
      <c r="U30" s="7">
        <v>402</v>
      </c>
      <c r="V30" s="7">
        <v>0</v>
      </c>
      <c r="W30" s="7">
        <v>160</v>
      </c>
      <c r="X30" s="7">
        <v>235</v>
      </c>
      <c r="Y30" s="7">
        <v>236</v>
      </c>
      <c r="Z30" s="6">
        <f t="shared" si="0"/>
        <v>1538</v>
      </c>
    </row>
    <row r="31" spans="1:26" x14ac:dyDescent="0.25">
      <c r="A31" s="7" t="s">
        <v>94</v>
      </c>
      <c r="B31" s="7" t="s">
        <v>95</v>
      </c>
      <c r="C31" s="7" t="s">
        <v>39</v>
      </c>
      <c r="D31" s="7">
        <v>5163</v>
      </c>
      <c r="E31" s="7">
        <v>5156</v>
      </c>
      <c r="F31" s="7" t="s">
        <v>20</v>
      </c>
      <c r="G31" s="7">
        <v>11</v>
      </c>
      <c r="H31" s="7">
        <v>35</v>
      </c>
      <c r="I31" s="7">
        <v>34</v>
      </c>
      <c r="J31" s="7">
        <v>5</v>
      </c>
      <c r="K31" s="7">
        <v>4</v>
      </c>
      <c r="L31" s="7">
        <v>0</v>
      </c>
      <c r="M31" s="7">
        <v>0</v>
      </c>
      <c r="N31" s="7">
        <v>12</v>
      </c>
      <c r="O31" s="7">
        <v>12</v>
      </c>
      <c r="P31" s="7">
        <v>0</v>
      </c>
      <c r="Q31" s="7">
        <v>3</v>
      </c>
      <c r="R31" s="7">
        <v>60</v>
      </c>
      <c r="S31" s="7">
        <v>0</v>
      </c>
      <c r="T31" s="7">
        <v>0</v>
      </c>
      <c r="U31" s="7">
        <v>404</v>
      </c>
      <c r="V31" s="7">
        <v>0</v>
      </c>
      <c r="W31" s="7">
        <v>175</v>
      </c>
      <c r="X31" s="7">
        <v>195</v>
      </c>
      <c r="Y31" s="7">
        <v>192</v>
      </c>
      <c r="Z31" s="6">
        <f t="shared" si="0"/>
        <v>1142</v>
      </c>
    </row>
    <row r="32" spans="1:26" x14ac:dyDescent="0.25">
      <c r="A32" s="7" t="s">
        <v>94</v>
      </c>
      <c r="B32" s="7" t="s">
        <v>96</v>
      </c>
      <c r="C32" s="7" t="s">
        <v>97</v>
      </c>
      <c r="D32" s="7">
        <v>5169</v>
      </c>
      <c r="E32" s="7">
        <v>5156</v>
      </c>
      <c r="F32" s="7" t="s">
        <v>20</v>
      </c>
      <c r="G32" s="7">
        <v>10</v>
      </c>
      <c r="H32" s="7">
        <v>34</v>
      </c>
      <c r="I32" s="7">
        <v>23</v>
      </c>
      <c r="J32" s="7">
        <v>1</v>
      </c>
      <c r="K32" s="7">
        <v>16</v>
      </c>
      <c r="L32" s="7">
        <v>7</v>
      </c>
      <c r="M32" s="7">
        <v>44</v>
      </c>
      <c r="N32" s="7">
        <v>54</v>
      </c>
      <c r="O32" s="7">
        <v>39</v>
      </c>
      <c r="P32" s="7">
        <v>32</v>
      </c>
      <c r="Q32" s="7">
        <v>171</v>
      </c>
      <c r="R32" s="7">
        <v>163</v>
      </c>
      <c r="S32" s="7">
        <v>0</v>
      </c>
      <c r="T32" s="7">
        <v>0</v>
      </c>
      <c r="U32" s="7">
        <v>403</v>
      </c>
      <c r="V32" s="7">
        <v>0</v>
      </c>
      <c r="W32" s="7">
        <v>157</v>
      </c>
      <c r="X32" s="7">
        <v>227</v>
      </c>
      <c r="Y32" s="7">
        <v>225</v>
      </c>
      <c r="Z32" s="6">
        <f t="shared" si="0"/>
        <v>1606</v>
      </c>
    </row>
    <row r="33" spans="1:26" x14ac:dyDescent="0.25">
      <c r="A33" s="7" t="s">
        <v>99</v>
      </c>
      <c r="B33" s="7" t="s">
        <v>100</v>
      </c>
      <c r="C33" s="7" t="s">
        <v>101</v>
      </c>
      <c r="D33" s="7">
        <v>5178</v>
      </c>
      <c r="E33" s="7">
        <v>5163</v>
      </c>
      <c r="F33" s="7" t="s">
        <v>20</v>
      </c>
      <c r="G33" s="7">
        <v>7</v>
      </c>
      <c r="H33" s="7">
        <v>37</v>
      </c>
      <c r="I33" s="7">
        <v>34</v>
      </c>
      <c r="J33" s="7">
        <v>0</v>
      </c>
      <c r="K33" s="7">
        <v>8</v>
      </c>
      <c r="L33" s="7">
        <v>1</v>
      </c>
      <c r="M33" s="7">
        <v>1</v>
      </c>
      <c r="N33" s="7">
        <v>44</v>
      </c>
      <c r="O33" s="7">
        <v>28</v>
      </c>
      <c r="P33" s="7">
        <v>1</v>
      </c>
      <c r="Q33" s="7">
        <v>26</v>
      </c>
      <c r="R33" s="7">
        <v>149</v>
      </c>
      <c r="S33" s="7">
        <v>0</v>
      </c>
      <c r="T33" s="7">
        <v>0</v>
      </c>
      <c r="U33" s="7">
        <v>397</v>
      </c>
      <c r="V33" s="7">
        <v>0</v>
      </c>
      <c r="W33" s="7">
        <v>37</v>
      </c>
      <c r="X33" s="7">
        <v>245</v>
      </c>
      <c r="Y33" s="7">
        <v>238</v>
      </c>
      <c r="Z33" s="6">
        <f t="shared" si="0"/>
        <v>1253</v>
      </c>
    </row>
    <row r="34" spans="1:26" x14ac:dyDescent="0.25">
      <c r="A34" s="7" t="s">
        <v>99</v>
      </c>
      <c r="B34" s="7" t="s">
        <v>103</v>
      </c>
      <c r="C34" s="7" t="s">
        <v>104</v>
      </c>
      <c r="D34" s="7">
        <v>5181</v>
      </c>
      <c r="E34" s="7">
        <v>5163</v>
      </c>
      <c r="F34" s="7" t="s">
        <v>20</v>
      </c>
      <c r="G34" s="7">
        <v>6</v>
      </c>
      <c r="H34" s="7">
        <v>38</v>
      </c>
      <c r="I34" s="7">
        <v>40</v>
      </c>
      <c r="J34" s="7">
        <v>6</v>
      </c>
      <c r="K34" s="7">
        <v>20</v>
      </c>
      <c r="L34" s="7">
        <v>11</v>
      </c>
      <c r="M34" s="7">
        <v>62</v>
      </c>
      <c r="N34" s="7">
        <v>54</v>
      </c>
      <c r="O34" s="7">
        <v>42</v>
      </c>
      <c r="P34" s="7">
        <v>45</v>
      </c>
      <c r="Q34" s="7">
        <v>210</v>
      </c>
      <c r="R34" s="7">
        <v>222</v>
      </c>
      <c r="S34" s="7">
        <v>0</v>
      </c>
      <c r="T34" s="7">
        <v>0</v>
      </c>
      <c r="U34" s="7">
        <v>413</v>
      </c>
      <c r="V34" s="7">
        <v>0</v>
      </c>
      <c r="W34" s="7">
        <v>140</v>
      </c>
      <c r="X34" s="7">
        <v>250</v>
      </c>
      <c r="Y34" s="7">
        <v>231</v>
      </c>
      <c r="Z34" s="6">
        <f t="shared" ref="Z34:Z50" si="1">SUM(G34:Y34)</f>
        <v>1790</v>
      </c>
    </row>
    <row r="35" spans="1:26" x14ac:dyDescent="0.25">
      <c r="A35" s="7" t="s">
        <v>99</v>
      </c>
      <c r="B35" s="7" t="s">
        <v>103</v>
      </c>
      <c r="C35" s="7" t="s">
        <v>106</v>
      </c>
      <c r="D35" s="7">
        <v>5195</v>
      </c>
      <c r="E35" s="7">
        <v>5163</v>
      </c>
      <c r="F35" s="7" t="s">
        <v>20</v>
      </c>
      <c r="G35" s="7">
        <v>8</v>
      </c>
      <c r="H35" s="7">
        <v>36</v>
      </c>
      <c r="I35" s="7">
        <v>39</v>
      </c>
      <c r="J35" s="7">
        <v>4</v>
      </c>
      <c r="K35" s="7">
        <v>7</v>
      </c>
      <c r="L35" s="7">
        <v>4</v>
      </c>
      <c r="M35" s="7">
        <v>16</v>
      </c>
      <c r="N35" s="7">
        <v>62</v>
      </c>
      <c r="O35" s="7">
        <v>40</v>
      </c>
      <c r="P35" s="7">
        <v>10</v>
      </c>
      <c r="Q35" s="7">
        <v>56</v>
      </c>
      <c r="R35" s="7">
        <v>185</v>
      </c>
      <c r="S35" s="7">
        <v>0</v>
      </c>
      <c r="T35" s="7">
        <v>0</v>
      </c>
      <c r="U35" s="7">
        <v>411</v>
      </c>
      <c r="V35" s="7">
        <v>0</v>
      </c>
      <c r="W35" s="7">
        <v>140</v>
      </c>
      <c r="X35" s="7">
        <v>247</v>
      </c>
      <c r="Y35" s="7">
        <v>250</v>
      </c>
      <c r="Z35" s="6">
        <f t="shared" si="1"/>
        <v>1515</v>
      </c>
    </row>
    <row r="36" spans="1:26" x14ac:dyDescent="0.25">
      <c r="A36" s="7" t="s">
        <v>99</v>
      </c>
      <c r="B36" s="7" t="s">
        <v>108</v>
      </c>
      <c r="C36" s="7" t="s">
        <v>109</v>
      </c>
      <c r="D36" s="7">
        <v>5196</v>
      </c>
      <c r="E36" s="7">
        <v>5163</v>
      </c>
      <c r="F36" s="7" t="s">
        <v>20</v>
      </c>
      <c r="G36" s="7">
        <v>11</v>
      </c>
      <c r="H36" s="7">
        <v>37</v>
      </c>
      <c r="I36" s="7">
        <v>40</v>
      </c>
      <c r="J36" s="7">
        <v>5</v>
      </c>
      <c r="K36" s="7">
        <v>12</v>
      </c>
      <c r="L36" s="7">
        <v>6</v>
      </c>
      <c r="M36" s="7">
        <v>28</v>
      </c>
      <c r="N36" s="7">
        <v>53</v>
      </c>
      <c r="O36" s="7">
        <v>34</v>
      </c>
      <c r="P36" s="7">
        <v>21</v>
      </c>
      <c r="Q36" s="7">
        <v>98</v>
      </c>
      <c r="R36" s="7">
        <v>187</v>
      </c>
      <c r="S36" s="7">
        <v>0</v>
      </c>
      <c r="T36" s="7">
        <v>0</v>
      </c>
      <c r="U36" s="7">
        <v>402</v>
      </c>
      <c r="V36" s="7">
        <v>0</v>
      </c>
      <c r="W36" s="7">
        <v>165</v>
      </c>
      <c r="X36" s="7">
        <v>244</v>
      </c>
      <c r="Y36" s="7">
        <v>240</v>
      </c>
      <c r="Z36" s="6">
        <f t="shared" si="1"/>
        <v>1583</v>
      </c>
    </row>
    <row r="37" spans="1:26" x14ac:dyDescent="0.25">
      <c r="A37" s="7" t="s">
        <v>110</v>
      </c>
      <c r="B37" s="7" t="s">
        <v>111</v>
      </c>
      <c r="C37" s="7" t="s">
        <v>112</v>
      </c>
      <c r="D37" s="7">
        <v>5198</v>
      </c>
      <c r="E37" s="7">
        <v>5196</v>
      </c>
      <c r="F37" s="7" t="s">
        <v>20</v>
      </c>
      <c r="G37" s="7">
        <v>11</v>
      </c>
      <c r="H37" s="7">
        <v>32</v>
      </c>
      <c r="I37" s="7">
        <v>31</v>
      </c>
      <c r="J37" s="7">
        <v>3</v>
      </c>
      <c r="K37" s="7">
        <v>15</v>
      </c>
      <c r="L37" s="7">
        <v>8</v>
      </c>
      <c r="M37" s="7">
        <v>52</v>
      </c>
      <c r="N37" s="7">
        <v>56</v>
      </c>
      <c r="O37" s="7">
        <v>38</v>
      </c>
      <c r="P37" s="7">
        <v>32</v>
      </c>
      <c r="Q37" s="7">
        <v>184</v>
      </c>
      <c r="R37" s="7">
        <v>179</v>
      </c>
      <c r="S37" s="7">
        <v>0</v>
      </c>
      <c r="T37" s="7">
        <v>0</v>
      </c>
      <c r="U37" s="7">
        <v>362</v>
      </c>
      <c r="V37" s="7">
        <v>0</v>
      </c>
      <c r="W37" s="7">
        <v>175</v>
      </c>
      <c r="X37" s="7">
        <v>248</v>
      </c>
      <c r="Y37" s="7">
        <v>247</v>
      </c>
      <c r="Z37" s="6">
        <f t="shared" si="1"/>
        <v>1673</v>
      </c>
    </row>
    <row r="38" spans="1:26" x14ac:dyDescent="0.25">
      <c r="A38" s="7" t="s">
        <v>110</v>
      </c>
      <c r="B38" s="7" t="s">
        <v>113</v>
      </c>
      <c r="C38" s="7" t="s">
        <v>114</v>
      </c>
      <c r="D38" s="7">
        <v>5200</v>
      </c>
      <c r="E38" s="7">
        <v>5196</v>
      </c>
      <c r="F38" s="7" t="s">
        <v>20</v>
      </c>
      <c r="G38" s="7">
        <v>10</v>
      </c>
      <c r="H38" s="7">
        <v>38</v>
      </c>
      <c r="I38" s="7">
        <v>40</v>
      </c>
      <c r="J38" s="7">
        <v>5</v>
      </c>
      <c r="K38" s="7">
        <v>13</v>
      </c>
      <c r="L38" s="7">
        <v>10</v>
      </c>
      <c r="M38" s="7">
        <v>52</v>
      </c>
      <c r="N38" s="7">
        <v>56</v>
      </c>
      <c r="O38" s="7">
        <v>40</v>
      </c>
      <c r="P38" s="7">
        <v>33</v>
      </c>
      <c r="Q38" s="7">
        <v>182</v>
      </c>
      <c r="R38" s="7">
        <v>184</v>
      </c>
      <c r="S38" s="7">
        <v>0</v>
      </c>
      <c r="T38" s="7">
        <v>0</v>
      </c>
      <c r="U38" s="7">
        <v>412</v>
      </c>
      <c r="V38" s="7">
        <v>0</v>
      </c>
      <c r="W38" s="7">
        <v>167</v>
      </c>
      <c r="X38" s="7">
        <v>248</v>
      </c>
      <c r="Y38" s="7">
        <v>248</v>
      </c>
      <c r="Z38" s="6">
        <f t="shared" si="1"/>
        <v>1738</v>
      </c>
    </row>
    <row r="39" spans="1:26" x14ac:dyDescent="0.25">
      <c r="A39" s="7" t="s">
        <v>110</v>
      </c>
      <c r="B39" s="7" t="s">
        <v>113</v>
      </c>
      <c r="C39" s="7" t="s">
        <v>116</v>
      </c>
      <c r="D39" s="7">
        <v>5202</v>
      </c>
      <c r="E39" s="7">
        <v>5196</v>
      </c>
      <c r="F39" s="7" t="s">
        <v>20</v>
      </c>
      <c r="G39" s="7">
        <v>11</v>
      </c>
      <c r="H39" s="7">
        <v>35</v>
      </c>
      <c r="I39" s="7">
        <v>34</v>
      </c>
      <c r="J39" s="7">
        <v>9</v>
      </c>
      <c r="K39" s="7">
        <v>6</v>
      </c>
      <c r="L39" s="7">
        <v>0</v>
      </c>
      <c r="M39" s="7">
        <v>0</v>
      </c>
      <c r="N39" s="7">
        <v>29</v>
      </c>
      <c r="O39" s="7">
        <v>21</v>
      </c>
      <c r="P39" s="7">
        <v>0</v>
      </c>
      <c r="Q39" s="7">
        <v>1</v>
      </c>
      <c r="R39" s="7">
        <v>110</v>
      </c>
      <c r="S39" s="7">
        <v>0</v>
      </c>
      <c r="T39" s="7">
        <v>0</v>
      </c>
      <c r="U39" s="7">
        <v>401</v>
      </c>
      <c r="V39" s="7">
        <v>0</v>
      </c>
      <c r="W39" s="7">
        <v>160</v>
      </c>
      <c r="X39" s="7">
        <v>250</v>
      </c>
      <c r="Y39" s="7">
        <v>250</v>
      </c>
      <c r="Z39" s="6">
        <f t="shared" si="1"/>
        <v>1317</v>
      </c>
    </row>
    <row r="40" spans="1:26" x14ac:dyDescent="0.25">
      <c r="A40" s="7" t="s">
        <v>118</v>
      </c>
      <c r="B40" s="7" t="s">
        <v>119</v>
      </c>
      <c r="C40" s="7" t="s">
        <v>120</v>
      </c>
      <c r="D40" s="7">
        <v>5206</v>
      </c>
      <c r="E40" s="7">
        <v>5200</v>
      </c>
      <c r="F40" s="7" t="s">
        <v>20</v>
      </c>
      <c r="G40" s="7">
        <v>13</v>
      </c>
      <c r="H40" s="7">
        <v>30</v>
      </c>
      <c r="I40" s="7">
        <v>46</v>
      </c>
      <c r="J40" s="7">
        <v>3</v>
      </c>
      <c r="K40" s="7">
        <v>6</v>
      </c>
      <c r="L40" s="7">
        <v>0</v>
      </c>
      <c r="M40" s="7">
        <v>0</v>
      </c>
      <c r="N40" s="7">
        <v>16</v>
      </c>
      <c r="O40" s="7">
        <v>19</v>
      </c>
      <c r="P40" s="7">
        <v>0</v>
      </c>
      <c r="Q40" s="7">
        <v>2</v>
      </c>
      <c r="R40" s="7">
        <v>66</v>
      </c>
      <c r="S40" s="7">
        <v>1</v>
      </c>
      <c r="T40" s="7">
        <v>0</v>
      </c>
      <c r="U40" s="7">
        <v>415</v>
      </c>
      <c r="V40" s="7">
        <v>0</v>
      </c>
      <c r="W40" s="7">
        <v>158</v>
      </c>
      <c r="X40" s="7">
        <v>254</v>
      </c>
      <c r="Y40" s="7">
        <v>255</v>
      </c>
      <c r="Z40" s="6">
        <f t="shared" si="1"/>
        <v>1284</v>
      </c>
    </row>
    <row r="41" spans="1:26" x14ac:dyDescent="0.25">
      <c r="A41" s="7" t="s">
        <v>121</v>
      </c>
      <c r="B41" s="7" t="s">
        <v>122</v>
      </c>
      <c r="C41" s="7" t="s">
        <v>123</v>
      </c>
      <c r="D41" s="7">
        <v>5210</v>
      </c>
      <c r="E41" s="7">
        <v>5206</v>
      </c>
      <c r="F41" s="7" t="s">
        <v>20</v>
      </c>
      <c r="G41" s="7">
        <v>10</v>
      </c>
      <c r="H41" s="7">
        <v>26</v>
      </c>
      <c r="I41" s="7">
        <v>12</v>
      </c>
      <c r="J41" s="7">
        <v>3</v>
      </c>
      <c r="K41" s="7">
        <v>19</v>
      </c>
      <c r="L41" s="7">
        <v>12</v>
      </c>
      <c r="M41" s="7">
        <v>59</v>
      </c>
      <c r="N41" s="7">
        <v>51</v>
      </c>
      <c r="O41" s="7">
        <v>43</v>
      </c>
      <c r="P41" s="7">
        <v>31</v>
      </c>
      <c r="Q41" s="7">
        <v>189</v>
      </c>
      <c r="R41" s="7">
        <v>204</v>
      </c>
      <c r="S41" s="7">
        <v>0</v>
      </c>
      <c r="T41" s="7">
        <v>0</v>
      </c>
      <c r="U41" s="7">
        <v>398</v>
      </c>
      <c r="V41" s="7">
        <v>0</v>
      </c>
      <c r="W41" s="7">
        <v>142</v>
      </c>
      <c r="X41" s="7">
        <v>231</v>
      </c>
      <c r="Y41" s="7">
        <v>232</v>
      </c>
      <c r="Z41" s="6">
        <f t="shared" si="1"/>
        <v>1662</v>
      </c>
    </row>
    <row r="42" spans="1:26" x14ac:dyDescent="0.25">
      <c r="A42" s="7" t="s">
        <v>125</v>
      </c>
      <c r="B42" s="7" t="s">
        <v>122</v>
      </c>
      <c r="C42" s="7" t="s">
        <v>126</v>
      </c>
      <c r="D42" s="7">
        <v>5212</v>
      </c>
      <c r="E42" s="7">
        <v>5206</v>
      </c>
      <c r="F42" s="7" t="s">
        <v>20</v>
      </c>
      <c r="G42" s="7">
        <v>13</v>
      </c>
      <c r="H42" s="7">
        <v>33</v>
      </c>
      <c r="I42" s="7">
        <v>40</v>
      </c>
      <c r="J42" s="7">
        <v>5</v>
      </c>
      <c r="K42" s="7">
        <v>24</v>
      </c>
      <c r="L42" s="7">
        <v>9</v>
      </c>
      <c r="M42" s="7">
        <v>71</v>
      </c>
      <c r="N42" s="7">
        <v>44</v>
      </c>
      <c r="O42" s="7">
        <v>43</v>
      </c>
      <c r="P42" s="7">
        <v>40</v>
      </c>
      <c r="Q42" s="7">
        <v>201</v>
      </c>
      <c r="R42" s="7">
        <v>226</v>
      </c>
      <c r="S42" s="7">
        <v>0</v>
      </c>
      <c r="T42" s="7">
        <v>0</v>
      </c>
      <c r="U42" s="7">
        <v>408</v>
      </c>
      <c r="V42" s="7">
        <v>0</v>
      </c>
      <c r="W42" s="7">
        <v>160</v>
      </c>
      <c r="X42" s="7">
        <v>255</v>
      </c>
      <c r="Y42" s="7">
        <v>256</v>
      </c>
      <c r="Z42" s="6">
        <f t="shared" si="1"/>
        <v>1828</v>
      </c>
    </row>
    <row r="43" spans="1:26" x14ac:dyDescent="0.25">
      <c r="A43" s="7" t="s">
        <v>128</v>
      </c>
      <c r="B43" s="7" t="s">
        <v>129</v>
      </c>
      <c r="C43" s="7" t="s">
        <v>130</v>
      </c>
      <c r="D43" s="7">
        <v>5217</v>
      </c>
      <c r="E43" s="7">
        <v>5206</v>
      </c>
      <c r="F43" s="7" t="s">
        <v>20</v>
      </c>
      <c r="G43" s="7">
        <v>11</v>
      </c>
      <c r="H43" s="7">
        <v>32</v>
      </c>
      <c r="I43" s="7">
        <v>46</v>
      </c>
      <c r="J43" s="7">
        <v>3</v>
      </c>
      <c r="K43" s="7">
        <v>13</v>
      </c>
      <c r="L43" s="7">
        <v>6</v>
      </c>
      <c r="M43" s="7">
        <v>33</v>
      </c>
      <c r="N43" s="7">
        <v>56</v>
      </c>
      <c r="O43" s="7">
        <v>38</v>
      </c>
      <c r="P43" s="7">
        <v>24</v>
      </c>
      <c r="Q43" s="7">
        <v>117</v>
      </c>
      <c r="R43" s="7">
        <v>189</v>
      </c>
      <c r="S43" s="7">
        <v>0</v>
      </c>
      <c r="T43" s="7">
        <v>0</v>
      </c>
      <c r="U43" s="7">
        <v>400</v>
      </c>
      <c r="V43" s="7">
        <v>0</v>
      </c>
      <c r="W43" s="7">
        <v>161</v>
      </c>
      <c r="X43" s="7">
        <v>255</v>
      </c>
      <c r="Y43" s="7">
        <v>254</v>
      </c>
      <c r="Z43" s="6">
        <f t="shared" si="1"/>
        <v>1638</v>
      </c>
    </row>
    <row r="44" spans="1:26" x14ac:dyDescent="0.25">
      <c r="A44" s="7" t="s">
        <v>132</v>
      </c>
      <c r="B44" s="7" t="s">
        <v>133</v>
      </c>
      <c r="C44" s="7" t="s">
        <v>134</v>
      </c>
      <c r="D44" s="7">
        <v>5225</v>
      </c>
      <c r="E44" s="7">
        <v>5206</v>
      </c>
      <c r="F44" s="7" t="s">
        <v>20</v>
      </c>
      <c r="G44" s="7">
        <v>11</v>
      </c>
      <c r="H44" s="7">
        <v>31</v>
      </c>
      <c r="I44" s="7">
        <v>45</v>
      </c>
      <c r="J44" s="7">
        <v>5</v>
      </c>
      <c r="K44" s="7">
        <v>10</v>
      </c>
      <c r="L44" s="7">
        <v>3</v>
      </c>
      <c r="M44" s="7">
        <v>5</v>
      </c>
      <c r="N44" s="7">
        <v>62</v>
      </c>
      <c r="O44" s="7">
        <v>36</v>
      </c>
      <c r="P44" s="7">
        <v>7</v>
      </c>
      <c r="Q44" s="7">
        <v>42</v>
      </c>
      <c r="R44" s="7">
        <v>181</v>
      </c>
      <c r="S44" s="7">
        <v>0</v>
      </c>
      <c r="T44" s="7">
        <v>0</v>
      </c>
      <c r="U44" s="7">
        <v>395</v>
      </c>
      <c r="V44" s="7">
        <v>0</v>
      </c>
      <c r="W44" s="7">
        <v>154</v>
      </c>
      <c r="X44" s="7">
        <v>249</v>
      </c>
      <c r="Y44" s="7">
        <v>247</v>
      </c>
      <c r="Z44" s="6">
        <f t="shared" si="1"/>
        <v>1483</v>
      </c>
    </row>
    <row r="45" spans="1:26" x14ac:dyDescent="0.25">
      <c r="A45" s="7" t="s">
        <v>135</v>
      </c>
      <c r="B45" s="7" t="s">
        <v>133</v>
      </c>
      <c r="C45" s="7" t="s">
        <v>136</v>
      </c>
      <c r="D45" s="7">
        <v>5227</v>
      </c>
      <c r="E45" s="7">
        <v>5206</v>
      </c>
      <c r="F45" s="7" t="s">
        <v>20</v>
      </c>
      <c r="G45" s="7">
        <v>11</v>
      </c>
      <c r="H45" s="7">
        <v>29</v>
      </c>
      <c r="I45" s="7">
        <v>44</v>
      </c>
      <c r="J45" s="7">
        <v>6</v>
      </c>
      <c r="K45" s="7">
        <v>11</v>
      </c>
      <c r="L45" s="7">
        <v>6</v>
      </c>
      <c r="M45" s="7">
        <v>27</v>
      </c>
      <c r="N45" s="7">
        <v>55</v>
      </c>
      <c r="O45" s="7">
        <v>37</v>
      </c>
      <c r="P45" s="7">
        <v>18</v>
      </c>
      <c r="Q45" s="7">
        <v>94</v>
      </c>
      <c r="R45" s="7">
        <v>190</v>
      </c>
      <c r="S45" s="7">
        <v>0</v>
      </c>
      <c r="T45" s="7">
        <v>0</v>
      </c>
      <c r="U45" s="7">
        <v>404</v>
      </c>
      <c r="V45" s="7">
        <v>0</v>
      </c>
      <c r="W45" s="7">
        <v>155</v>
      </c>
      <c r="X45" s="7">
        <v>253</v>
      </c>
      <c r="Y45" s="7">
        <v>253</v>
      </c>
      <c r="Z45" s="6">
        <f t="shared" si="1"/>
        <v>1593</v>
      </c>
    </row>
    <row r="46" spans="1:26" x14ac:dyDescent="0.25">
      <c r="A46" s="7" t="s">
        <v>135</v>
      </c>
      <c r="B46" s="7" t="s">
        <v>137</v>
      </c>
      <c r="C46" s="7" t="s">
        <v>138</v>
      </c>
      <c r="D46" s="7">
        <v>5229</v>
      </c>
      <c r="E46" s="7">
        <v>5129</v>
      </c>
      <c r="F46" s="7" t="s">
        <v>49</v>
      </c>
      <c r="G46" s="7">
        <v>1</v>
      </c>
      <c r="H46" s="7">
        <v>0</v>
      </c>
      <c r="I46" s="7">
        <v>0</v>
      </c>
      <c r="J46" s="7">
        <v>0</v>
      </c>
      <c r="K46" s="7">
        <v>6</v>
      </c>
      <c r="L46" s="7">
        <v>0</v>
      </c>
      <c r="M46" s="7">
        <v>17</v>
      </c>
      <c r="N46" s="7">
        <v>24</v>
      </c>
      <c r="O46" s="7">
        <v>29</v>
      </c>
      <c r="P46" s="7">
        <v>10</v>
      </c>
      <c r="Q46" s="7">
        <v>19</v>
      </c>
      <c r="R46" s="7">
        <v>39</v>
      </c>
      <c r="S46" s="7">
        <v>0</v>
      </c>
      <c r="T46" s="7">
        <v>0</v>
      </c>
      <c r="U46" s="7">
        <v>411</v>
      </c>
      <c r="V46" s="7">
        <v>0</v>
      </c>
      <c r="W46" s="7">
        <v>171</v>
      </c>
      <c r="X46" s="7">
        <v>141</v>
      </c>
      <c r="Y46" s="7">
        <v>135</v>
      </c>
      <c r="Z46" s="6">
        <f t="shared" si="1"/>
        <v>1003</v>
      </c>
    </row>
    <row r="47" spans="1:26" x14ac:dyDescent="0.25">
      <c r="A47" s="7" t="s">
        <v>139</v>
      </c>
      <c r="B47" s="7" t="s">
        <v>137</v>
      </c>
      <c r="C47" s="7" t="s">
        <v>140</v>
      </c>
      <c r="D47" s="7">
        <v>5231</v>
      </c>
      <c r="E47" s="7">
        <v>5206</v>
      </c>
      <c r="F47" s="7" t="s">
        <v>20</v>
      </c>
      <c r="G47" s="7">
        <v>15</v>
      </c>
      <c r="H47" s="7">
        <v>35</v>
      </c>
      <c r="I47" s="7">
        <v>40</v>
      </c>
      <c r="J47" s="7">
        <v>8</v>
      </c>
      <c r="K47" s="7">
        <v>25</v>
      </c>
      <c r="L47" s="7">
        <v>4</v>
      </c>
      <c r="M47" s="7">
        <v>20</v>
      </c>
      <c r="N47" s="7">
        <v>100</v>
      </c>
      <c r="O47" s="7">
        <v>69</v>
      </c>
      <c r="P47" s="7">
        <v>11</v>
      </c>
      <c r="Q47" s="7">
        <v>51</v>
      </c>
      <c r="R47" s="7">
        <v>359</v>
      </c>
      <c r="S47" s="7">
        <v>0</v>
      </c>
      <c r="T47" s="7">
        <v>0</v>
      </c>
      <c r="U47" s="7">
        <v>404</v>
      </c>
      <c r="V47" s="7">
        <v>0</v>
      </c>
      <c r="W47" s="7">
        <v>158</v>
      </c>
      <c r="X47" s="7">
        <v>255</v>
      </c>
      <c r="Y47" s="7">
        <v>255</v>
      </c>
      <c r="Z47" s="6">
        <f t="shared" si="1"/>
        <v>1809</v>
      </c>
    </row>
    <row r="48" spans="1:26" x14ac:dyDescent="0.25">
      <c r="A48" s="7" t="s">
        <v>139</v>
      </c>
      <c r="B48" s="7" t="s">
        <v>141</v>
      </c>
      <c r="C48" s="7" t="s">
        <v>114</v>
      </c>
      <c r="D48" s="7">
        <v>5232</v>
      </c>
      <c r="E48" s="7">
        <v>5129</v>
      </c>
      <c r="F48" s="7" t="s">
        <v>49</v>
      </c>
      <c r="G48" s="7">
        <v>0</v>
      </c>
      <c r="H48" s="7">
        <v>0</v>
      </c>
      <c r="I48" s="7">
        <v>1</v>
      </c>
      <c r="J48" s="7">
        <v>0</v>
      </c>
      <c r="K48" s="7">
        <v>4</v>
      </c>
      <c r="L48" s="7">
        <v>1</v>
      </c>
      <c r="M48" s="7">
        <v>16</v>
      </c>
      <c r="N48" s="7">
        <v>15</v>
      </c>
      <c r="O48" s="7">
        <v>26</v>
      </c>
      <c r="P48" s="7">
        <v>11</v>
      </c>
      <c r="Q48" s="7">
        <v>21</v>
      </c>
      <c r="R48" s="7">
        <v>36</v>
      </c>
      <c r="S48" s="7">
        <v>0</v>
      </c>
      <c r="T48" s="7">
        <v>0</v>
      </c>
      <c r="U48" s="7">
        <v>413</v>
      </c>
      <c r="V48" s="7">
        <v>1</v>
      </c>
      <c r="W48" s="7">
        <v>167</v>
      </c>
      <c r="X48" s="7">
        <v>158</v>
      </c>
      <c r="Y48" s="7">
        <v>157</v>
      </c>
      <c r="Z48" s="6">
        <f t="shared" si="1"/>
        <v>1027</v>
      </c>
    </row>
    <row r="49" spans="1:26" x14ac:dyDescent="0.25">
      <c r="A49" s="7" t="s">
        <v>143</v>
      </c>
      <c r="B49" s="7" t="s">
        <v>141</v>
      </c>
      <c r="C49" s="7" t="s">
        <v>144</v>
      </c>
      <c r="D49" s="7">
        <v>5233</v>
      </c>
      <c r="E49" s="7">
        <v>5206</v>
      </c>
      <c r="F49" s="7" t="s">
        <v>20</v>
      </c>
      <c r="G49" s="7">
        <v>13</v>
      </c>
      <c r="H49" s="7">
        <v>38</v>
      </c>
      <c r="I49" s="7">
        <v>40</v>
      </c>
      <c r="J49" s="7">
        <v>9</v>
      </c>
      <c r="K49" s="7">
        <v>9</v>
      </c>
      <c r="L49" s="7">
        <v>4</v>
      </c>
      <c r="M49" s="7">
        <v>3</v>
      </c>
      <c r="N49" s="7">
        <v>63</v>
      </c>
      <c r="O49" s="7">
        <v>35</v>
      </c>
      <c r="P49" s="7">
        <v>6</v>
      </c>
      <c r="Q49" s="7">
        <v>37</v>
      </c>
      <c r="R49" s="7">
        <v>187</v>
      </c>
      <c r="S49" s="7">
        <v>0</v>
      </c>
      <c r="T49" s="7">
        <v>0</v>
      </c>
      <c r="U49" s="7">
        <v>416</v>
      </c>
      <c r="V49" s="7">
        <v>0</v>
      </c>
      <c r="W49" s="7">
        <v>167</v>
      </c>
      <c r="X49" s="7">
        <v>255</v>
      </c>
      <c r="Y49" s="7">
        <v>259</v>
      </c>
      <c r="Z49" s="6">
        <f t="shared" si="1"/>
        <v>1541</v>
      </c>
    </row>
    <row r="50" spans="1:26" x14ac:dyDescent="0.25">
      <c r="A50" s="7" t="s">
        <v>145</v>
      </c>
      <c r="B50" s="7" t="s">
        <v>146</v>
      </c>
      <c r="C50" s="7" t="s">
        <v>147</v>
      </c>
      <c r="D50" s="7">
        <v>5247</v>
      </c>
      <c r="E50" s="7">
        <v>5233</v>
      </c>
      <c r="F50" s="7" t="s">
        <v>20</v>
      </c>
      <c r="G50" s="7">
        <v>9</v>
      </c>
      <c r="H50" s="7">
        <v>34</v>
      </c>
      <c r="I50" s="7">
        <v>45</v>
      </c>
      <c r="J50" s="7">
        <v>6</v>
      </c>
      <c r="K50" s="7">
        <v>20</v>
      </c>
      <c r="L50" s="7">
        <v>11</v>
      </c>
      <c r="M50" s="7">
        <v>65</v>
      </c>
      <c r="N50" s="7">
        <v>48</v>
      </c>
      <c r="O50" s="7">
        <v>43</v>
      </c>
      <c r="P50" s="7">
        <v>38</v>
      </c>
      <c r="Q50" s="7">
        <v>208</v>
      </c>
      <c r="R50" s="7">
        <v>211</v>
      </c>
      <c r="S50" s="7">
        <v>0</v>
      </c>
      <c r="T50" s="7">
        <v>0</v>
      </c>
      <c r="U50" s="7">
        <v>408</v>
      </c>
      <c r="V50" s="7">
        <v>0</v>
      </c>
      <c r="W50" s="7">
        <v>158</v>
      </c>
      <c r="X50" s="7">
        <v>253</v>
      </c>
      <c r="Y50" s="7">
        <v>249</v>
      </c>
      <c r="Z50" s="6">
        <f t="shared" si="1"/>
        <v>1806</v>
      </c>
    </row>
    <row r="51" spans="1:26" x14ac:dyDescent="0.25">
      <c r="A51" s="7" t="s">
        <v>145</v>
      </c>
      <c r="B51" s="7" t="s">
        <v>146</v>
      </c>
      <c r="C51" s="7" t="s">
        <v>149</v>
      </c>
      <c r="D51" s="7">
        <v>5248</v>
      </c>
      <c r="E51" s="7">
        <v>5232</v>
      </c>
      <c r="F51" s="7" t="s">
        <v>49</v>
      </c>
      <c r="G51" s="7">
        <v>0</v>
      </c>
      <c r="H51" s="7">
        <v>0</v>
      </c>
      <c r="I51" s="7">
        <v>1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1</v>
      </c>
      <c r="T51" s="7">
        <v>0</v>
      </c>
      <c r="U51" s="7">
        <v>394</v>
      </c>
      <c r="V51" s="7">
        <v>0</v>
      </c>
      <c r="W51" s="7">
        <v>170</v>
      </c>
      <c r="X51" s="7">
        <v>165</v>
      </c>
      <c r="Y51" s="7">
        <v>165</v>
      </c>
      <c r="Z51" s="6">
        <f>SUM(G51:Y51)</f>
        <v>896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CIF</vt:lpstr>
      <vt:lpstr>DTS</vt:lpstr>
      <vt:lpstr>LAP</vt:lpstr>
      <vt:lpstr>SCAN</vt:lpstr>
      <vt:lpstr>HOMER</vt:lpstr>
      <vt:lpstr>node_balance</vt:lpstr>
      <vt:lpstr>SMS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Andrey Norvatov (RU)</cp:lastModifiedBy>
  <dcterms:created xsi:type="dcterms:W3CDTF">2015-06-05T18:19:34Z</dcterms:created>
  <dcterms:modified xsi:type="dcterms:W3CDTF">2021-12-30T06:40:57Z</dcterms:modified>
</cp:coreProperties>
</file>