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8" windowWidth="15120" windowHeight="8016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D40" i="1"/>
  <c r="E40"/>
  <c r="F40"/>
  <c r="G40"/>
  <c r="H40"/>
  <c r="C40"/>
  <c r="D38"/>
  <c r="E38"/>
  <c r="F38"/>
  <c r="G38"/>
  <c r="H38"/>
  <c r="C38"/>
  <c r="D36"/>
  <c r="E36"/>
  <c r="F36"/>
  <c r="G36"/>
  <c r="H36"/>
  <c r="C36"/>
  <c r="H34"/>
  <c r="D34"/>
  <c r="E34"/>
  <c r="F34"/>
  <c r="G34"/>
  <c r="C34"/>
  <c r="C39"/>
  <c r="F39"/>
  <c r="G39"/>
  <c r="H39"/>
  <c r="D37"/>
  <c r="E37"/>
  <c r="F37"/>
  <c r="G37"/>
  <c r="H37"/>
  <c r="D35"/>
  <c r="E35"/>
  <c r="F35"/>
  <c r="G35"/>
  <c r="H35"/>
  <c r="C37"/>
  <c r="C35"/>
  <c r="D33"/>
  <c r="E33"/>
  <c r="F33"/>
  <c r="G33"/>
  <c r="H33"/>
  <c r="C33"/>
  <c r="D32"/>
  <c r="G31"/>
  <c r="H31"/>
  <c r="H32"/>
  <c r="H30"/>
  <c r="G30"/>
  <c r="F31"/>
  <c r="F30"/>
  <c r="E31"/>
  <c r="E30"/>
  <c r="D31"/>
  <c r="D30"/>
  <c r="C31"/>
  <c r="C30"/>
  <c r="C7"/>
  <c r="D7"/>
  <c r="E7"/>
  <c r="F7"/>
  <c r="G7"/>
  <c r="H7"/>
  <c r="G12"/>
  <c r="D8"/>
  <c r="E8"/>
  <c r="F8"/>
  <c r="G8"/>
  <c r="H8"/>
  <c r="C8"/>
  <c r="C12"/>
  <c r="D9"/>
  <c r="E12"/>
  <c r="F12"/>
  <c r="H9"/>
  <c r="K2"/>
  <c r="D12" l="1"/>
  <c r="E9"/>
  <c r="H12"/>
  <c r="F9"/>
  <c r="G9"/>
  <c r="C9"/>
</calcChain>
</file>

<file path=xl/sharedStrings.xml><?xml version="1.0" encoding="utf-8"?>
<sst xmlns="http://schemas.openxmlformats.org/spreadsheetml/2006/main" count="25" uniqueCount="20">
  <si>
    <t>R, Ом</t>
  </si>
  <si>
    <t>l, дел</t>
  </si>
  <si>
    <t>λ</t>
  </si>
  <si>
    <r>
      <t>l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, дел</t>
    </r>
  </si>
  <si>
    <r>
      <t>U</t>
    </r>
    <r>
      <rPr>
        <vertAlign val="subscript"/>
        <sz val="11"/>
        <color theme="1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, дел</t>
    </r>
  </si>
  <si>
    <r>
      <t>U</t>
    </r>
    <r>
      <rPr>
        <vertAlign val="subscript"/>
        <sz val="11"/>
        <color theme="1"/>
        <rFont val="Calibri"/>
        <family val="2"/>
        <charset val="204"/>
        <scheme val="minor"/>
      </rPr>
      <t>n+1</t>
    </r>
    <r>
      <rPr>
        <sz val="11"/>
        <color theme="1"/>
        <rFont val="Calibri"/>
        <family val="2"/>
        <charset val="204"/>
        <scheme val="minor"/>
      </rPr>
      <t>, дел</t>
    </r>
  </si>
  <si>
    <t>частота,гц</t>
  </si>
  <si>
    <t>T, мс</t>
  </si>
  <si>
    <r>
      <t>ϒ, 10</t>
    </r>
    <r>
      <rPr>
        <vertAlign val="superscript"/>
        <sz val="11"/>
        <color theme="1"/>
        <rFont val="Calibri"/>
        <family val="2"/>
        <charset val="204"/>
      </rPr>
      <t>3</t>
    </r>
  </si>
  <si>
    <r>
      <t>ε</t>
    </r>
    <r>
      <rPr>
        <vertAlign val="subscript"/>
        <sz val="11"/>
        <color theme="1"/>
        <rFont val="Calibri"/>
        <family val="2"/>
        <charset val="204"/>
      </rPr>
      <t>λ</t>
    </r>
  </si>
  <si>
    <r>
      <t>U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, дел</t>
    </r>
  </si>
  <si>
    <r>
      <t>U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, дел</t>
    </r>
  </si>
  <si>
    <r>
      <t>U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, дел</t>
    </r>
  </si>
  <si>
    <r>
      <t>I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, дел</t>
    </r>
  </si>
  <si>
    <r>
      <t>I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, дел</t>
    </r>
  </si>
  <si>
    <r>
      <t>I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, дел</t>
    </r>
  </si>
  <si>
    <r>
      <t>λ</t>
    </r>
    <r>
      <rPr>
        <vertAlign val="subscript"/>
        <sz val="11"/>
        <color theme="1"/>
        <rFont val="Calibri"/>
        <family val="2"/>
        <charset val="204"/>
      </rPr>
      <t>I23</t>
    </r>
  </si>
  <si>
    <r>
      <t>λ</t>
    </r>
    <r>
      <rPr>
        <vertAlign val="subscript"/>
        <sz val="11"/>
        <color theme="1"/>
        <rFont val="Calibri"/>
        <family val="2"/>
        <charset val="204"/>
      </rPr>
      <t>I12</t>
    </r>
  </si>
  <si>
    <r>
      <t>λ</t>
    </r>
    <r>
      <rPr>
        <vertAlign val="subscript"/>
        <sz val="11"/>
        <color theme="1"/>
        <rFont val="Calibri"/>
        <family val="2"/>
        <charset val="204"/>
      </rPr>
      <t>U23</t>
    </r>
  </si>
  <si>
    <r>
      <t>λ</t>
    </r>
    <r>
      <rPr>
        <vertAlign val="subscript"/>
        <sz val="11"/>
        <color theme="1"/>
        <rFont val="Calibri"/>
        <family val="2"/>
        <charset val="204"/>
      </rPr>
      <t>U12</t>
    </r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</si>
</sst>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1" fontId="0" fillId="0" borderId="0" xfId="0" applyNumberFormat="1" applyBorder="1"/>
    <xf numFmtId="1" fontId="0" fillId="0" borderId="5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2" xfId="0" applyNumberFormat="1" applyBorder="1"/>
    <xf numFmtId="2" fontId="0" fillId="0" borderId="3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2" fontId="0" fillId="0" borderId="1" xfId="0" applyNumberFormat="1" applyBorder="1"/>
    <xf numFmtId="2" fontId="0" fillId="0" borderId="4" xfId="0" applyNumberFormat="1" applyBorder="1"/>
    <xf numFmtId="2" fontId="0" fillId="0" borderId="6" xfId="0" applyNumberFormat="1" applyBorder="1"/>
    <xf numFmtId="1" fontId="0" fillId="0" borderId="2" xfId="0" applyNumberFormat="1" applyBorder="1"/>
    <xf numFmtId="1" fontId="0" fillId="0" borderId="3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</c:spPr>
          </c:marker>
          <c:trendline>
            <c:trendlineType val="linear"/>
          </c:trendline>
          <c:errBars>
            <c:errDir val="y"/>
            <c:errBarType val="both"/>
            <c:errValType val="cust"/>
            <c:plus>
              <c:numRef>
                <c:f>Лист1!$C$12:$H$12</c:f>
                <c:numCache>
                  <c:formatCode>General</c:formatCode>
                  <c:ptCount val="6"/>
                  <c:pt idx="0">
                    <c:v>2.9392143860229657E-2</c:v>
                  </c:pt>
                  <c:pt idx="1">
                    <c:v>3.4657359027997263E-2</c:v>
                  </c:pt>
                  <c:pt idx="2">
                    <c:v>3.917575311517589E-2</c:v>
                  </c:pt>
                  <c:pt idx="3">
                    <c:v>9.9007506528113159E-2</c:v>
                  </c:pt>
                  <c:pt idx="4">
                    <c:v>0.15686159179138454</c:v>
                  </c:pt>
                  <c:pt idx="5">
                    <c:v>0.20117973905426254</c:v>
                  </c:pt>
                </c:numCache>
              </c:numRef>
            </c:plus>
            <c:minus>
              <c:numRef>
                <c:f>Лист1!$C$12:$H$12</c:f>
                <c:numCache>
                  <c:formatCode>General</c:formatCode>
                  <c:ptCount val="6"/>
                  <c:pt idx="0">
                    <c:v>2.9392143860229657E-2</c:v>
                  </c:pt>
                  <c:pt idx="1">
                    <c:v>3.4657359027997263E-2</c:v>
                  </c:pt>
                  <c:pt idx="2">
                    <c:v>3.917575311517589E-2</c:v>
                  </c:pt>
                  <c:pt idx="3">
                    <c:v>9.9007506528113159E-2</c:v>
                  </c:pt>
                  <c:pt idx="4">
                    <c:v>0.15686159179138454</c:v>
                  </c:pt>
                  <c:pt idx="5">
                    <c:v>0.20117973905426254</c:v>
                  </c:pt>
                </c:numCache>
              </c:numRef>
            </c:minus>
          </c:errBars>
          <c:xVal>
            <c:numRef>
              <c:f>Лист1!$C$2:$H$2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xVal>
          <c:yVal>
            <c:numRef>
              <c:f>Лист1!$C$7:$H$7</c:f>
              <c:numCache>
                <c:formatCode>0.00</c:formatCode>
                <c:ptCount val="6"/>
                <c:pt idx="0">
                  <c:v>0.64662716492505246</c:v>
                </c:pt>
                <c:pt idx="1">
                  <c:v>0.69314718055994529</c:v>
                </c:pt>
                <c:pt idx="2">
                  <c:v>1.0185695809945732</c:v>
                </c:pt>
                <c:pt idx="3">
                  <c:v>1.5841201044498106</c:v>
                </c:pt>
                <c:pt idx="4">
                  <c:v>1.5686159179138452</c:v>
                </c:pt>
                <c:pt idx="5">
                  <c:v>1.6094379124341003</c:v>
                </c:pt>
              </c:numCache>
            </c:numRef>
          </c:yVal>
        </c:ser>
        <c:axId val="27148288"/>
        <c:axId val="122502144"/>
      </c:scatterChart>
      <c:valAx>
        <c:axId val="27148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R, </a:t>
                </a:r>
                <a:r>
                  <a:rPr lang="ru-RU"/>
                  <a:t>Ом</a:t>
                </a:r>
              </a:p>
            </c:rich>
          </c:tx>
          <c:layout/>
        </c:title>
        <c:numFmt formatCode="General" sourceLinked="1"/>
        <c:tickLblPos val="nextTo"/>
        <c:crossAx val="122502144"/>
        <c:crosses val="autoZero"/>
        <c:crossBetween val="midCat"/>
      </c:valAx>
      <c:valAx>
        <c:axId val="1225021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/>
                  <a:t>λ</a:t>
                </a:r>
                <a:endParaRPr lang="ru-RU"/>
              </a:p>
            </c:rich>
          </c:tx>
          <c:layout/>
        </c:title>
        <c:numFmt formatCode="0.00" sourceLinked="1"/>
        <c:tickLblPos val="nextTo"/>
        <c:crossAx val="2714828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3</xdr:row>
      <xdr:rowOff>121920</xdr:rowOff>
    </xdr:from>
    <xdr:to>
      <xdr:col>18</xdr:col>
      <xdr:colOff>419100</xdr:colOff>
      <xdr:row>24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40"/>
  <sheetViews>
    <sheetView tabSelected="1" topLeftCell="A22" workbookViewId="0">
      <selection activeCell="K34" sqref="K34"/>
    </sheetView>
  </sheetViews>
  <sheetFormatPr defaultRowHeight="14.4"/>
  <sheetData>
    <row r="1" spans="2:11">
      <c r="J1" t="s">
        <v>6</v>
      </c>
      <c r="K1">
        <v>250</v>
      </c>
    </row>
    <row r="2" spans="2:11">
      <c r="B2" t="s">
        <v>0</v>
      </c>
      <c r="C2">
        <v>100</v>
      </c>
      <c r="D2">
        <v>200</v>
      </c>
      <c r="E2">
        <v>300</v>
      </c>
      <c r="F2">
        <v>400</v>
      </c>
      <c r="G2">
        <v>500</v>
      </c>
      <c r="H2">
        <v>600</v>
      </c>
      <c r="J2" t="s">
        <v>7</v>
      </c>
      <c r="K2">
        <f>C3/C4/K1*1000</f>
        <v>0.68571428571428572</v>
      </c>
    </row>
    <row r="3" spans="2:11">
      <c r="B3" t="s">
        <v>1</v>
      </c>
      <c r="C3">
        <v>6</v>
      </c>
      <c r="D3">
        <v>6</v>
      </c>
      <c r="E3">
        <v>6</v>
      </c>
      <c r="F3">
        <v>6</v>
      </c>
      <c r="G3">
        <v>6</v>
      </c>
      <c r="H3">
        <v>6</v>
      </c>
    </row>
    <row r="4" spans="2:11" ht="15.6">
      <c r="B4" t="s">
        <v>3</v>
      </c>
      <c r="C4">
        <v>35</v>
      </c>
      <c r="D4">
        <v>35</v>
      </c>
      <c r="E4">
        <v>35</v>
      </c>
      <c r="F4">
        <v>35</v>
      </c>
      <c r="G4">
        <v>35</v>
      </c>
      <c r="H4">
        <v>35</v>
      </c>
    </row>
    <row r="5" spans="2:11" ht="15.6">
      <c r="B5" t="s">
        <v>4</v>
      </c>
      <c r="C5">
        <v>10.5</v>
      </c>
      <c r="D5">
        <v>10</v>
      </c>
      <c r="E5">
        <v>18</v>
      </c>
      <c r="F5">
        <v>19.5</v>
      </c>
      <c r="G5">
        <v>12</v>
      </c>
      <c r="H5">
        <v>10</v>
      </c>
    </row>
    <row r="6" spans="2:11" ht="15.6">
      <c r="B6" t="s">
        <v>5</v>
      </c>
      <c r="C6">
        <v>5.5</v>
      </c>
      <c r="D6">
        <v>5</v>
      </c>
      <c r="E6">
        <v>6.5</v>
      </c>
      <c r="F6">
        <v>4</v>
      </c>
      <c r="G6">
        <v>2.5</v>
      </c>
      <c r="H6">
        <v>2</v>
      </c>
    </row>
    <row r="7" spans="2:11">
      <c r="B7" s="1" t="s">
        <v>2</v>
      </c>
      <c r="C7" s="2">
        <f>LN(C5/C6)</f>
        <v>0.64662716492505246</v>
      </c>
      <c r="D7" s="2">
        <f t="shared" ref="D7:H7" si="0">LN(D5/D6)</f>
        <v>0.69314718055994529</v>
      </c>
      <c r="E7" s="2">
        <f t="shared" si="0"/>
        <v>1.0185695809945732</v>
      </c>
      <c r="F7" s="2">
        <f t="shared" si="0"/>
        <v>1.5841201044498106</v>
      </c>
      <c r="G7" s="2">
        <f t="shared" si="0"/>
        <v>1.5686159179138452</v>
      </c>
      <c r="H7" s="2">
        <f t="shared" si="0"/>
        <v>1.6094379124341003</v>
      </c>
    </row>
    <row r="8" spans="2:11" ht="15.6">
      <c r="B8" s="1" t="s">
        <v>9</v>
      </c>
      <c r="C8" s="2">
        <f>0.25/C6</f>
        <v>4.5454545454545456E-2</v>
      </c>
      <c r="D8" s="2">
        <f t="shared" ref="D8:H8" si="1">0.25/D6</f>
        <v>0.05</v>
      </c>
      <c r="E8" s="2">
        <f t="shared" si="1"/>
        <v>3.8461538461538464E-2</v>
      </c>
      <c r="F8" s="2">
        <f t="shared" si="1"/>
        <v>6.25E-2</v>
      </c>
      <c r="G8" s="2">
        <f t="shared" si="1"/>
        <v>0.1</v>
      </c>
      <c r="H8" s="2">
        <f t="shared" si="1"/>
        <v>0.125</v>
      </c>
    </row>
    <row r="9" spans="2:11" ht="16.2">
      <c r="B9" s="1" t="s">
        <v>8</v>
      </c>
      <c r="C9" s="2">
        <f>C7/$K$2</f>
        <v>0.94299794884903487</v>
      </c>
      <c r="D9" s="2">
        <f t="shared" ref="D9:H9" si="2">D7/$K$2</f>
        <v>1.010839638316587</v>
      </c>
      <c r="E9" s="2">
        <f t="shared" si="2"/>
        <v>1.4854139722837525</v>
      </c>
      <c r="F9" s="2">
        <f t="shared" si="2"/>
        <v>2.3101751523226404</v>
      </c>
      <c r="G9" s="2">
        <f t="shared" si="2"/>
        <v>2.2875648802910242</v>
      </c>
      <c r="H9" s="2">
        <f t="shared" si="2"/>
        <v>2.347096955633063</v>
      </c>
    </row>
    <row r="12" spans="2:11">
      <c r="C12">
        <f>C7*C8</f>
        <v>2.9392143860229657E-2</v>
      </c>
      <c r="D12">
        <f t="shared" ref="D12:H12" si="3">D7*D8</f>
        <v>3.4657359027997263E-2</v>
      </c>
      <c r="E12">
        <f t="shared" si="3"/>
        <v>3.917575311517589E-2</v>
      </c>
      <c r="F12">
        <f t="shared" si="3"/>
        <v>9.9007506528113159E-2</v>
      </c>
      <c r="G12">
        <f t="shared" si="3"/>
        <v>0.15686159179138454</v>
      </c>
      <c r="H12">
        <f t="shared" si="3"/>
        <v>0.20117973905426254</v>
      </c>
    </row>
    <row r="25" spans="2:8" ht="15" thickBot="1"/>
    <row r="26" spans="2:8" ht="15" thickBot="1">
      <c r="B26" s="17" t="s">
        <v>0</v>
      </c>
      <c r="C26" s="3">
        <v>100</v>
      </c>
      <c r="D26" s="3">
        <v>200</v>
      </c>
      <c r="E26" s="3">
        <v>300</v>
      </c>
      <c r="F26" s="3">
        <v>400</v>
      </c>
      <c r="G26" s="3">
        <v>500</v>
      </c>
      <c r="H26" s="4">
        <v>600</v>
      </c>
    </row>
    <row r="27" spans="2:8" ht="15.6">
      <c r="B27" s="17" t="s">
        <v>10</v>
      </c>
      <c r="C27" s="3">
        <v>25</v>
      </c>
      <c r="D27" s="3">
        <v>23</v>
      </c>
      <c r="E27" s="3">
        <v>31</v>
      </c>
      <c r="F27" s="3">
        <v>38</v>
      </c>
      <c r="G27" s="3">
        <v>42</v>
      </c>
      <c r="H27" s="4">
        <v>46</v>
      </c>
    </row>
    <row r="28" spans="2:8" ht="15.6">
      <c r="B28" s="18" t="s">
        <v>11</v>
      </c>
      <c r="C28" s="5">
        <v>6</v>
      </c>
      <c r="D28" s="5">
        <v>5</v>
      </c>
      <c r="E28" s="5">
        <v>6</v>
      </c>
      <c r="F28" s="5">
        <v>6</v>
      </c>
      <c r="G28" s="5">
        <v>5</v>
      </c>
      <c r="H28" s="6">
        <v>4.5</v>
      </c>
    </row>
    <row r="29" spans="2:8" ht="16.2" thickBot="1">
      <c r="B29" s="18" t="s">
        <v>12</v>
      </c>
      <c r="C29" s="5">
        <v>3.5</v>
      </c>
      <c r="D29" s="5">
        <v>2</v>
      </c>
      <c r="E29" s="5">
        <v>2</v>
      </c>
      <c r="F29" s="5">
        <v>2</v>
      </c>
      <c r="G29" s="5">
        <v>1.5</v>
      </c>
      <c r="H29" s="6">
        <v>1</v>
      </c>
    </row>
    <row r="30" spans="2:8" ht="15.6">
      <c r="B30" s="17" t="s">
        <v>13</v>
      </c>
      <c r="C30" s="26">
        <f>C27*1.2</f>
        <v>30</v>
      </c>
      <c r="D30" s="26">
        <f>D27*0.8</f>
        <v>18.400000000000002</v>
      </c>
      <c r="E30" s="26">
        <f>E27*1.1</f>
        <v>34.1</v>
      </c>
      <c r="F30" s="26">
        <f>F27*1.2</f>
        <v>45.6</v>
      </c>
      <c r="G30" s="26">
        <f>G27/2</f>
        <v>21</v>
      </c>
      <c r="H30" s="27">
        <f>H27/2</f>
        <v>23</v>
      </c>
    </row>
    <row r="31" spans="2:8" ht="15.6">
      <c r="B31" s="18" t="s">
        <v>14</v>
      </c>
      <c r="C31" s="7">
        <f t="shared" ref="C31:H31" si="4">C28*1.2</f>
        <v>7.1999999999999993</v>
      </c>
      <c r="D31" s="7">
        <f t="shared" ref="D31:D32" si="5">D28*0.8</f>
        <v>4</v>
      </c>
      <c r="E31" s="7">
        <f t="shared" ref="E31:E32" si="6">E28*1.1</f>
        <v>6.6000000000000005</v>
      </c>
      <c r="F31" s="7">
        <f t="shared" ref="F31:F32" si="7">F28*1.2</f>
        <v>7.1999999999999993</v>
      </c>
      <c r="G31" s="7">
        <f t="shared" ref="G31:H31" si="8">G28/2</f>
        <v>2.5</v>
      </c>
      <c r="H31" s="8">
        <f t="shared" si="8"/>
        <v>2.25</v>
      </c>
    </row>
    <row r="32" spans="2:8" ht="16.2" thickBot="1">
      <c r="B32" s="19" t="s">
        <v>15</v>
      </c>
      <c r="C32" s="9">
        <v>4</v>
      </c>
      <c r="D32" s="9">
        <f>1.5</f>
        <v>1.5</v>
      </c>
      <c r="E32" s="9">
        <v>2</v>
      </c>
      <c r="F32" s="9">
        <v>2.5</v>
      </c>
      <c r="G32" s="9">
        <v>1</v>
      </c>
      <c r="H32" s="10">
        <f t="shared" ref="G32:H32" si="9">H29/2</f>
        <v>0.5</v>
      </c>
    </row>
    <row r="33" spans="2:8" ht="15.6">
      <c r="B33" s="20" t="s">
        <v>19</v>
      </c>
      <c r="C33" s="23">
        <f>LN(C27/C28)</f>
        <v>1.4271163556401458</v>
      </c>
      <c r="D33" s="15">
        <f t="shared" ref="D33:H33" si="10">LN(D27/D28)</f>
        <v>1.5260563034950492</v>
      </c>
      <c r="E33" s="15">
        <f t="shared" si="10"/>
        <v>1.6422277352570913</v>
      </c>
      <c r="F33" s="15">
        <f t="shared" si="10"/>
        <v>1.8458266904983307</v>
      </c>
      <c r="G33" s="15">
        <f t="shared" si="10"/>
        <v>2.1282317058492679</v>
      </c>
      <c r="H33" s="16">
        <f t="shared" si="10"/>
        <v>2.3245639997128209</v>
      </c>
    </row>
    <row r="34" spans="2:8" ht="16.2" thickBot="1">
      <c r="B34" s="22" t="s">
        <v>9</v>
      </c>
      <c r="C34" s="25">
        <f>0.25/C28</f>
        <v>4.1666666666666664E-2</v>
      </c>
      <c r="D34" s="13">
        <f t="shared" ref="D34:H34" si="11">0.25/D28</f>
        <v>0.05</v>
      </c>
      <c r="E34" s="13">
        <f t="shared" si="11"/>
        <v>4.1666666666666664E-2</v>
      </c>
      <c r="F34" s="13">
        <f t="shared" si="11"/>
        <v>4.1666666666666664E-2</v>
      </c>
      <c r="G34" s="13">
        <f t="shared" si="11"/>
        <v>0.05</v>
      </c>
      <c r="H34" s="14">
        <f t="shared" si="11"/>
        <v>5.5555555555555552E-2</v>
      </c>
    </row>
    <row r="35" spans="2:8" ht="15.6">
      <c r="B35" s="20" t="s">
        <v>18</v>
      </c>
      <c r="C35" s="23">
        <f>LN(C28/C29)</f>
        <v>0.5389965007326869</v>
      </c>
      <c r="D35" s="15">
        <f t="shared" ref="D35:H35" si="12">LN(D28/D29)</f>
        <v>0.91629073187415511</v>
      </c>
      <c r="E35" s="15">
        <f t="shared" si="12"/>
        <v>1.0986122886681098</v>
      </c>
      <c r="F35" s="15">
        <f t="shared" si="12"/>
        <v>1.0986122886681098</v>
      </c>
      <c r="G35" s="15">
        <f t="shared" si="12"/>
        <v>1.2039728043259361</v>
      </c>
      <c r="H35" s="16">
        <f t="shared" si="12"/>
        <v>1.5040773967762742</v>
      </c>
    </row>
    <row r="36" spans="2:8" ht="16.2" thickBot="1">
      <c r="B36" s="22" t="s">
        <v>9</v>
      </c>
      <c r="C36" s="25">
        <f>0.25/C29</f>
        <v>7.1428571428571425E-2</v>
      </c>
      <c r="D36" s="13">
        <f t="shared" ref="D36:H36" si="13">0.25/D29</f>
        <v>0.125</v>
      </c>
      <c r="E36" s="13">
        <f t="shared" si="13"/>
        <v>0.125</v>
      </c>
      <c r="F36" s="13">
        <f t="shared" si="13"/>
        <v>0.125</v>
      </c>
      <c r="G36" s="13">
        <f t="shared" si="13"/>
        <v>0.16666666666666666</v>
      </c>
      <c r="H36" s="14">
        <f t="shared" si="13"/>
        <v>0.25</v>
      </c>
    </row>
    <row r="37" spans="2:8" ht="15.6">
      <c r="B37" s="20" t="s">
        <v>17</v>
      </c>
      <c r="C37" s="23">
        <f>LN(C30/C31)</f>
        <v>1.4271163556401458</v>
      </c>
      <c r="D37" s="15">
        <f t="shared" ref="D37:H37" si="14">LN(D30/D31)</f>
        <v>1.5260563034950494</v>
      </c>
      <c r="E37" s="15">
        <f t="shared" si="14"/>
        <v>1.6422277352570911</v>
      </c>
      <c r="F37" s="15">
        <f t="shared" si="14"/>
        <v>1.8458266904983309</v>
      </c>
      <c r="G37" s="15">
        <f t="shared" si="14"/>
        <v>2.1282317058492679</v>
      </c>
      <c r="H37" s="16">
        <f t="shared" si="14"/>
        <v>2.3245639997128209</v>
      </c>
    </row>
    <row r="38" spans="2:8" ht="16.2" thickBot="1">
      <c r="B38" s="22" t="s">
        <v>9</v>
      </c>
      <c r="C38" s="25">
        <f>0.25/C31</f>
        <v>3.4722222222222224E-2</v>
      </c>
      <c r="D38" s="13">
        <f t="shared" ref="D38:H38" si="15">0.25/D31</f>
        <v>6.25E-2</v>
      </c>
      <c r="E38" s="13">
        <f t="shared" si="15"/>
        <v>3.7878787878787873E-2</v>
      </c>
      <c r="F38" s="13">
        <f t="shared" si="15"/>
        <v>3.4722222222222224E-2</v>
      </c>
      <c r="G38" s="13">
        <f t="shared" si="15"/>
        <v>0.1</v>
      </c>
      <c r="H38" s="14">
        <f t="shared" si="15"/>
        <v>0.1111111111111111</v>
      </c>
    </row>
    <row r="39" spans="2:8" ht="15.6">
      <c r="B39" s="21" t="s">
        <v>16</v>
      </c>
      <c r="C39" s="24">
        <f>0.76</f>
        <v>0.76</v>
      </c>
      <c r="D39" s="11">
        <v>1.01</v>
      </c>
      <c r="E39" s="11">
        <v>1.05</v>
      </c>
      <c r="F39" s="11">
        <f t="shared" ref="D39:H39" si="16">F35</f>
        <v>1.0986122886681098</v>
      </c>
      <c r="G39" s="11">
        <f t="shared" si="16"/>
        <v>1.2039728043259361</v>
      </c>
      <c r="H39" s="12">
        <f t="shared" si="16"/>
        <v>1.5040773967762742</v>
      </c>
    </row>
    <row r="40" spans="2:8" ht="16.2" thickBot="1">
      <c r="B40" s="22" t="s">
        <v>9</v>
      </c>
      <c r="C40" s="25">
        <f>0.25/C32</f>
        <v>6.25E-2</v>
      </c>
      <c r="D40" s="13">
        <f t="shared" ref="D40:H40" si="17">0.25/D32</f>
        <v>0.16666666666666666</v>
      </c>
      <c r="E40" s="13">
        <f t="shared" si="17"/>
        <v>0.125</v>
      </c>
      <c r="F40" s="13">
        <f t="shared" si="17"/>
        <v>0.1</v>
      </c>
      <c r="G40" s="13">
        <f t="shared" si="17"/>
        <v>0.25</v>
      </c>
      <c r="H40" s="14">
        <f t="shared" si="17"/>
        <v>0.5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2016-11-27T18:06:16Z</dcterms:modified>
</cp:coreProperties>
</file>