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ndrezio\Documents\teste\tensao_residual\teste_cif\"/>
    </mc:Choice>
  </mc:AlternateContent>
  <bookViews>
    <workbookView xWindow="0" yWindow="0" windowWidth="16485" windowHeight="7800" xr2:uid="{00000000-000D-0000-FFFF-FFFF00000000}"/>
  </bookViews>
  <sheets>
    <sheet name="NaCl" sheetId="1" r:id="rId1"/>
    <sheet name="LiF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V7" i="1"/>
  <c r="X7" i="3"/>
  <c r="W7" i="3"/>
  <c r="E9" i="3" l="1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8" i="3"/>
  <c r="L28" i="3"/>
  <c r="K28" i="3"/>
  <c r="A28" i="3"/>
  <c r="F28" i="3" s="1"/>
  <c r="L27" i="3"/>
  <c r="K27" i="3"/>
  <c r="A27" i="3"/>
  <c r="F27" i="3" s="1"/>
  <c r="L26" i="3"/>
  <c r="K26" i="3"/>
  <c r="A26" i="3"/>
  <c r="F26" i="3" s="1"/>
  <c r="L25" i="3"/>
  <c r="K25" i="3"/>
  <c r="A25" i="3"/>
  <c r="F25" i="3" s="1"/>
  <c r="L24" i="3"/>
  <c r="K24" i="3"/>
  <c r="A24" i="3"/>
  <c r="L23" i="3"/>
  <c r="K23" i="3"/>
  <c r="A23" i="3"/>
  <c r="F23" i="3" s="1"/>
  <c r="L22" i="3"/>
  <c r="K22" i="3"/>
  <c r="A22" i="3"/>
  <c r="F22" i="3" s="1"/>
  <c r="L21" i="3"/>
  <c r="K21" i="3"/>
  <c r="A21" i="3"/>
  <c r="F21" i="3" s="1"/>
  <c r="L20" i="3"/>
  <c r="K20" i="3"/>
  <c r="A20" i="3"/>
  <c r="F20" i="3" s="1"/>
  <c r="L19" i="3"/>
  <c r="K19" i="3"/>
  <c r="A19" i="3"/>
  <c r="F19" i="3" s="1"/>
  <c r="L18" i="3"/>
  <c r="K18" i="3"/>
  <c r="A18" i="3"/>
  <c r="F18" i="3" s="1"/>
  <c r="L17" i="3"/>
  <c r="K17" i="3"/>
  <c r="A17" i="3"/>
  <c r="F17" i="3" s="1"/>
  <c r="L16" i="3"/>
  <c r="K16" i="3"/>
  <c r="A16" i="3"/>
  <c r="L15" i="3"/>
  <c r="K15" i="3"/>
  <c r="A15" i="3"/>
  <c r="F15" i="3" s="1"/>
  <c r="L14" i="3"/>
  <c r="K14" i="3"/>
  <c r="A14" i="3"/>
  <c r="F14" i="3" s="1"/>
  <c r="L13" i="3"/>
  <c r="K13" i="3"/>
  <c r="A13" i="3"/>
  <c r="F13" i="3" s="1"/>
  <c r="L12" i="3"/>
  <c r="K12" i="3"/>
  <c r="A12" i="3"/>
  <c r="F12" i="3" s="1"/>
  <c r="L11" i="3"/>
  <c r="K11" i="3"/>
  <c r="A11" i="3"/>
  <c r="F11" i="3" s="1"/>
  <c r="L10" i="3"/>
  <c r="K10" i="3"/>
  <c r="A10" i="3"/>
  <c r="F10" i="3" s="1"/>
  <c r="L9" i="3"/>
  <c r="K9" i="3"/>
  <c r="A9" i="3"/>
  <c r="F9" i="3" s="1"/>
  <c r="L8" i="3"/>
  <c r="K8" i="3"/>
  <c r="A8" i="3"/>
  <c r="F8" i="3" s="1"/>
  <c r="B1" i="3"/>
  <c r="G25" i="3" s="1"/>
  <c r="G10" i="3" l="1"/>
  <c r="J10" i="3" s="1"/>
  <c r="G18" i="3"/>
  <c r="J18" i="3" s="1"/>
  <c r="G26" i="3"/>
  <c r="J26" i="3" s="1"/>
  <c r="M26" i="3" s="1"/>
  <c r="O26" i="3" s="1"/>
  <c r="P26" i="3" s="1"/>
  <c r="G14" i="3"/>
  <c r="J14" i="3" s="1"/>
  <c r="M14" i="3" s="1"/>
  <c r="G22" i="3"/>
  <c r="J22" i="3" s="1"/>
  <c r="F16" i="3"/>
  <c r="F24" i="3"/>
  <c r="N10" i="3"/>
  <c r="M10" i="3"/>
  <c r="N18" i="3"/>
  <c r="M18" i="3"/>
  <c r="N26" i="3"/>
  <c r="J25" i="3"/>
  <c r="H25" i="3"/>
  <c r="I25" i="3" s="1"/>
  <c r="N14" i="3"/>
  <c r="N22" i="3"/>
  <c r="M22" i="3"/>
  <c r="H10" i="3"/>
  <c r="I10" i="3" s="1"/>
  <c r="G11" i="3"/>
  <c r="G15" i="3"/>
  <c r="H18" i="3"/>
  <c r="I18" i="3" s="1"/>
  <c r="G19" i="3"/>
  <c r="H22" i="3"/>
  <c r="I22" i="3" s="1"/>
  <c r="G23" i="3"/>
  <c r="H26" i="3"/>
  <c r="I26" i="3" s="1"/>
  <c r="G27" i="3"/>
  <c r="G8" i="3"/>
  <c r="G12" i="3"/>
  <c r="G16" i="3"/>
  <c r="G20" i="3"/>
  <c r="G24" i="3"/>
  <c r="G28" i="3"/>
  <c r="G9" i="3"/>
  <c r="G13" i="3"/>
  <c r="G17" i="3"/>
  <c r="G21" i="3"/>
  <c r="X18" i="3" l="1"/>
  <c r="R18" i="3"/>
  <c r="R26" i="3"/>
  <c r="S26" i="3" s="1"/>
  <c r="X26" i="3"/>
  <c r="X10" i="3"/>
  <c r="R10" i="3"/>
  <c r="X25" i="3"/>
  <c r="R25" i="3"/>
  <c r="R22" i="3"/>
  <c r="X22" i="3"/>
  <c r="H14" i="3"/>
  <c r="I14" i="3" s="1"/>
  <c r="O10" i="3"/>
  <c r="P10" i="3" s="1"/>
  <c r="O18" i="3"/>
  <c r="P18" i="3" s="1"/>
  <c r="S18" i="3" s="1"/>
  <c r="O22" i="3"/>
  <c r="P22" i="3" s="1"/>
  <c r="O14" i="3"/>
  <c r="P14" i="3" s="1"/>
  <c r="H17" i="3"/>
  <c r="I17" i="3" s="1"/>
  <c r="J17" i="3"/>
  <c r="H13" i="3"/>
  <c r="I13" i="3" s="1"/>
  <c r="J13" i="3"/>
  <c r="H20" i="3"/>
  <c r="I20" i="3" s="1"/>
  <c r="J20" i="3"/>
  <c r="H27" i="3"/>
  <c r="I27" i="3" s="1"/>
  <c r="J27" i="3"/>
  <c r="H19" i="3"/>
  <c r="I19" i="3" s="1"/>
  <c r="J19" i="3"/>
  <c r="J11" i="3"/>
  <c r="H11" i="3"/>
  <c r="I11" i="3" s="1"/>
  <c r="H24" i="3"/>
  <c r="I24" i="3" s="1"/>
  <c r="J24" i="3"/>
  <c r="H9" i="3"/>
  <c r="I9" i="3" s="1"/>
  <c r="J9" i="3"/>
  <c r="H16" i="3"/>
  <c r="I16" i="3" s="1"/>
  <c r="J16" i="3"/>
  <c r="N25" i="3"/>
  <c r="M25" i="3"/>
  <c r="H8" i="3"/>
  <c r="I8" i="3" s="1"/>
  <c r="J8" i="3"/>
  <c r="J21" i="3"/>
  <c r="H21" i="3"/>
  <c r="I21" i="3" s="1"/>
  <c r="H28" i="3"/>
  <c r="I28" i="3" s="1"/>
  <c r="J28" i="3"/>
  <c r="H12" i="3"/>
  <c r="I12" i="3" s="1"/>
  <c r="J12" i="3"/>
  <c r="J23" i="3"/>
  <c r="H23" i="3"/>
  <c r="I23" i="3" s="1"/>
  <c r="J15" i="3"/>
  <c r="H15" i="3"/>
  <c r="I15" i="3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8" i="1"/>
  <c r="X15" i="3" l="1"/>
  <c r="R15" i="3"/>
  <c r="X21" i="3"/>
  <c r="R21" i="3"/>
  <c r="X11" i="3"/>
  <c r="R11" i="3"/>
  <c r="X14" i="3"/>
  <c r="R14" i="3"/>
  <c r="S14" i="3" s="1"/>
  <c r="X12" i="3"/>
  <c r="R12" i="3"/>
  <c r="X9" i="3"/>
  <c r="R9" i="3"/>
  <c r="X27" i="3"/>
  <c r="R27" i="3"/>
  <c r="R13" i="3"/>
  <c r="X13" i="3"/>
  <c r="S22" i="3"/>
  <c r="X23" i="3"/>
  <c r="R23" i="3"/>
  <c r="X28" i="3"/>
  <c r="R28" i="3"/>
  <c r="X8" i="3"/>
  <c r="R8" i="3"/>
  <c r="X16" i="3"/>
  <c r="R16" i="3"/>
  <c r="X24" i="3"/>
  <c r="R24" i="3"/>
  <c r="X19" i="3"/>
  <c r="R19" i="3"/>
  <c r="X20" i="3"/>
  <c r="R20" i="3"/>
  <c r="X17" i="3"/>
  <c r="R17" i="3"/>
  <c r="S10" i="3"/>
  <c r="O25" i="3"/>
  <c r="P25" i="3" s="1"/>
  <c r="S25" i="3" s="1"/>
  <c r="M15" i="3"/>
  <c r="N15" i="3"/>
  <c r="M11" i="3"/>
  <c r="N11" i="3"/>
  <c r="N12" i="3"/>
  <c r="M12" i="3"/>
  <c r="M27" i="3"/>
  <c r="N27" i="3"/>
  <c r="N21" i="3"/>
  <c r="M21" i="3"/>
  <c r="N28" i="3"/>
  <c r="M28" i="3"/>
  <c r="M8" i="3"/>
  <c r="N8" i="3"/>
  <c r="M16" i="3"/>
  <c r="N16" i="3"/>
  <c r="M24" i="3"/>
  <c r="N24" i="3"/>
  <c r="M19" i="3"/>
  <c r="N19" i="3"/>
  <c r="M20" i="3"/>
  <c r="N20" i="3"/>
  <c r="N17" i="3"/>
  <c r="M17" i="3"/>
  <c r="N9" i="3"/>
  <c r="M9" i="3"/>
  <c r="N13" i="3"/>
  <c r="M13" i="3"/>
  <c r="M23" i="3"/>
  <c r="N23" i="3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B1" i="1"/>
  <c r="A9" i="1"/>
  <c r="F9" i="1" s="1"/>
  <c r="A10" i="1"/>
  <c r="A11" i="1"/>
  <c r="A12" i="1"/>
  <c r="A13" i="1"/>
  <c r="F13" i="1" s="1"/>
  <c r="A14" i="1"/>
  <c r="A15" i="1"/>
  <c r="A16" i="1"/>
  <c r="A17" i="1"/>
  <c r="F17" i="1" s="1"/>
  <c r="A18" i="1"/>
  <c r="A19" i="1"/>
  <c r="A20" i="1"/>
  <c r="A21" i="1"/>
  <c r="F21" i="1" s="1"/>
  <c r="A22" i="1"/>
  <c r="A23" i="1"/>
  <c r="A24" i="1"/>
  <c r="A25" i="1"/>
  <c r="F25" i="1" s="1"/>
  <c r="A26" i="1"/>
  <c r="A27" i="1"/>
  <c r="A28" i="1"/>
  <c r="A8" i="1"/>
  <c r="F8" i="1" s="1"/>
  <c r="G27" i="1" l="1"/>
  <c r="J27" i="1" s="1"/>
  <c r="G23" i="1"/>
  <c r="H23" i="1" s="1"/>
  <c r="I23" i="1" s="1"/>
  <c r="F26" i="1"/>
  <c r="F22" i="1"/>
  <c r="F18" i="1"/>
  <c r="F14" i="1"/>
  <c r="F10" i="1"/>
  <c r="O23" i="3"/>
  <c r="P23" i="3" s="1"/>
  <c r="S23" i="3" s="1"/>
  <c r="O24" i="3"/>
  <c r="P24" i="3" s="1"/>
  <c r="S24" i="3" s="1"/>
  <c r="O8" i="3"/>
  <c r="P8" i="3" s="1"/>
  <c r="S8" i="3" s="1"/>
  <c r="O20" i="3"/>
  <c r="P20" i="3" s="1"/>
  <c r="S20" i="3" s="1"/>
  <c r="O15" i="3"/>
  <c r="P15" i="3" s="1"/>
  <c r="S15" i="3" s="1"/>
  <c r="O13" i="3"/>
  <c r="P13" i="3" s="1"/>
  <c r="S13" i="3" s="1"/>
  <c r="O17" i="3"/>
  <c r="P17" i="3" s="1"/>
  <c r="S17" i="3" s="1"/>
  <c r="O28" i="3"/>
  <c r="P28" i="3" s="1"/>
  <c r="S28" i="3" s="1"/>
  <c r="O19" i="3"/>
  <c r="P19" i="3" s="1"/>
  <c r="S19" i="3" s="1"/>
  <c r="O16" i="3"/>
  <c r="P16" i="3" s="1"/>
  <c r="S16" i="3" s="1"/>
  <c r="O27" i="3"/>
  <c r="P27" i="3" s="1"/>
  <c r="S27" i="3" s="1"/>
  <c r="O11" i="3"/>
  <c r="P11" i="3" s="1"/>
  <c r="S11" i="3" s="1"/>
  <c r="O9" i="3"/>
  <c r="P9" i="3" s="1"/>
  <c r="S9" i="3" s="1"/>
  <c r="T9" i="3" s="1"/>
  <c r="W9" i="3" s="1"/>
  <c r="O21" i="3"/>
  <c r="P21" i="3" s="1"/>
  <c r="S21" i="3" s="1"/>
  <c r="O12" i="3"/>
  <c r="P12" i="3" s="1"/>
  <c r="S12" i="3" s="1"/>
  <c r="F28" i="1"/>
  <c r="F24" i="1"/>
  <c r="G19" i="1"/>
  <c r="J19" i="1" s="1"/>
  <c r="G15" i="1"/>
  <c r="J15" i="1" s="1"/>
  <c r="F20" i="1"/>
  <c r="G11" i="1"/>
  <c r="H11" i="1" s="1"/>
  <c r="I11" i="1" s="1"/>
  <c r="F16" i="1"/>
  <c r="F12" i="1"/>
  <c r="G10" i="1"/>
  <c r="H27" i="1"/>
  <c r="I27" i="1" s="1"/>
  <c r="H19" i="1"/>
  <c r="I19" i="1" s="1"/>
  <c r="J10" i="1"/>
  <c r="H10" i="1"/>
  <c r="I10" i="1" s="1"/>
  <c r="J11" i="1"/>
  <c r="F27" i="1"/>
  <c r="F23" i="1"/>
  <c r="F19" i="1"/>
  <c r="F15" i="1"/>
  <c r="F11" i="1"/>
  <c r="G8" i="1"/>
  <c r="G25" i="1"/>
  <c r="G21" i="1"/>
  <c r="G17" i="1"/>
  <c r="G13" i="1"/>
  <c r="G9" i="1"/>
  <c r="G28" i="1"/>
  <c r="G24" i="1"/>
  <c r="G20" i="1"/>
  <c r="G16" i="1"/>
  <c r="G12" i="1"/>
  <c r="G26" i="1"/>
  <c r="G22" i="1"/>
  <c r="G18" i="1"/>
  <c r="G14" i="1"/>
  <c r="R11" i="1" l="1"/>
  <c r="W11" i="1"/>
  <c r="R23" i="1"/>
  <c r="W23" i="1"/>
  <c r="N27" i="1"/>
  <c r="M27" i="1"/>
  <c r="N11" i="1"/>
  <c r="M11" i="1"/>
  <c r="O11" i="1" s="1"/>
  <c r="P11" i="1" s="1"/>
  <c r="S11" i="1" s="1"/>
  <c r="T15" i="3"/>
  <c r="W15" i="3" s="1"/>
  <c r="T28" i="3"/>
  <c r="W28" i="3" s="1"/>
  <c r="J23" i="1"/>
  <c r="N15" i="1"/>
  <c r="M15" i="1"/>
  <c r="T12" i="3"/>
  <c r="W12" i="3" s="1"/>
  <c r="T27" i="3"/>
  <c r="W27" i="3" s="1"/>
  <c r="T17" i="3"/>
  <c r="W17" i="3" s="1"/>
  <c r="T8" i="3"/>
  <c r="W8" i="3" s="1"/>
  <c r="T26" i="3"/>
  <c r="W26" i="3" s="1"/>
  <c r="T18" i="3"/>
  <c r="W18" i="3" s="1"/>
  <c r="T25" i="3"/>
  <c r="W25" i="3" s="1"/>
  <c r="W10" i="1"/>
  <c r="R10" i="1"/>
  <c r="R27" i="1"/>
  <c r="W27" i="1"/>
  <c r="T19" i="3"/>
  <c r="W19" i="3" s="1"/>
  <c r="T23" i="3"/>
  <c r="W23" i="3" s="1"/>
  <c r="N10" i="1"/>
  <c r="M10" i="1"/>
  <c r="O10" i="1" s="1"/>
  <c r="P10" i="1" s="1"/>
  <c r="S10" i="1" s="1"/>
  <c r="T11" i="3"/>
  <c r="W11" i="3" s="1"/>
  <c r="T20" i="3"/>
  <c r="W20" i="3" s="1"/>
  <c r="T22" i="3"/>
  <c r="W22" i="3" s="1"/>
  <c r="R19" i="1"/>
  <c r="W19" i="1"/>
  <c r="N19" i="1"/>
  <c r="M19" i="1"/>
  <c r="O19" i="1" s="1"/>
  <c r="P19" i="1" s="1"/>
  <c r="T21" i="3"/>
  <c r="W21" i="3" s="1"/>
  <c r="T16" i="3"/>
  <c r="W16" i="3" s="1"/>
  <c r="T13" i="3"/>
  <c r="W13" i="3" s="1"/>
  <c r="T24" i="3"/>
  <c r="W24" i="3" s="1"/>
  <c r="T10" i="3"/>
  <c r="W10" i="3" s="1"/>
  <c r="T14" i="3"/>
  <c r="W14" i="3" s="1"/>
  <c r="H15" i="1"/>
  <c r="I15" i="1" s="1"/>
  <c r="H28" i="1"/>
  <c r="I28" i="1" s="1"/>
  <c r="J28" i="1"/>
  <c r="H12" i="1"/>
  <c r="I12" i="1" s="1"/>
  <c r="J12" i="1"/>
  <c r="J21" i="1"/>
  <c r="H21" i="1"/>
  <c r="I21" i="1" s="1"/>
  <c r="H16" i="1"/>
  <c r="I16" i="1" s="1"/>
  <c r="J16" i="1"/>
  <c r="J9" i="1"/>
  <c r="H9" i="1"/>
  <c r="I9" i="1" s="1"/>
  <c r="J25" i="1"/>
  <c r="H25" i="1"/>
  <c r="I25" i="1" s="1"/>
  <c r="J14" i="1"/>
  <c r="H14" i="1"/>
  <c r="I14" i="1" s="1"/>
  <c r="J18" i="1"/>
  <c r="H18" i="1"/>
  <c r="I18" i="1" s="1"/>
  <c r="J22" i="1"/>
  <c r="H22" i="1"/>
  <c r="I22" i="1" s="1"/>
  <c r="H20" i="1"/>
  <c r="I20" i="1" s="1"/>
  <c r="J20" i="1"/>
  <c r="J13" i="1"/>
  <c r="H13" i="1"/>
  <c r="I13" i="1" s="1"/>
  <c r="J8" i="1"/>
  <c r="H8" i="1"/>
  <c r="I8" i="1" s="1"/>
  <c r="J26" i="1"/>
  <c r="H26" i="1"/>
  <c r="I26" i="1" s="1"/>
  <c r="H24" i="1"/>
  <c r="I24" i="1" s="1"/>
  <c r="J24" i="1"/>
  <c r="J17" i="1"/>
  <c r="H17" i="1"/>
  <c r="I17" i="1" s="1"/>
  <c r="W22" i="1" l="1"/>
  <c r="R22" i="1"/>
  <c r="N28" i="1"/>
  <c r="M28" i="1"/>
  <c r="O28" i="1" s="1"/>
  <c r="P28" i="1" s="1"/>
  <c r="S28" i="1" s="1"/>
  <c r="W26" i="1"/>
  <c r="R26" i="1"/>
  <c r="W14" i="1"/>
  <c r="R14" i="1"/>
  <c r="R21" i="1"/>
  <c r="W21" i="1"/>
  <c r="N26" i="1"/>
  <c r="M26" i="1"/>
  <c r="M13" i="1"/>
  <c r="N13" i="1"/>
  <c r="N22" i="1"/>
  <c r="M22" i="1"/>
  <c r="N14" i="1"/>
  <c r="M14" i="1"/>
  <c r="O14" i="1" s="1"/>
  <c r="P14" i="1" s="1"/>
  <c r="M9" i="1"/>
  <c r="O9" i="1" s="1"/>
  <c r="P9" i="1" s="1"/>
  <c r="S9" i="1" s="1"/>
  <c r="N9" i="1"/>
  <c r="M21" i="1"/>
  <c r="N21" i="1"/>
  <c r="W28" i="1"/>
  <c r="R28" i="1"/>
  <c r="N23" i="1"/>
  <c r="M23" i="1"/>
  <c r="O23" i="1" s="1"/>
  <c r="P23" i="1" s="1"/>
  <c r="S23" i="1" s="1"/>
  <c r="N24" i="1"/>
  <c r="M24" i="1"/>
  <c r="R8" i="1"/>
  <c r="W8" i="1"/>
  <c r="N20" i="1"/>
  <c r="M20" i="1"/>
  <c r="W18" i="1"/>
  <c r="R18" i="1"/>
  <c r="W25" i="1"/>
  <c r="R25" i="1"/>
  <c r="N16" i="1"/>
  <c r="M16" i="1"/>
  <c r="O16" i="1" s="1"/>
  <c r="P16" i="1" s="1"/>
  <c r="N12" i="1"/>
  <c r="M12" i="1"/>
  <c r="R15" i="1"/>
  <c r="W15" i="1"/>
  <c r="O27" i="1"/>
  <c r="P27" i="1" s="1"/>
  <c r="S27" i="1" s="1"/>
  <c r="W17" i="1"/>
  <c r="R17" i="1"/>
  <c r="W13" i="1"/>
  <c r="R13" i="1"/>
  <c r="W9" i="1"/>
  <c r="R9" i="1"/>
  <c r="M17" i="1"/>
  <c r="O17" i="1" s="1"/>
  <c r="P17" i="1" s="1"/>
  <c r="S17" i="1" s="1"/>
  <c r="N17" i="1"/>
  <c r="S19" i="1"/>
  <c r="W24" i="1"/>
  <c r="R24" i="1"/>
  <c r="M8" i="1"/>
  <c r="N8" i="1"/>
  <c r="W20" i="1"/>
  <c r="R20" i="1"/>
  <c r="N18" i="1"/>
  <c r="M18" i="1"/>
  <c r="O18" i="1" s="1"/>
  <c r="P18" i="1" s="1"/>
  <c r="S18" i="1" s="1"/>
  <c r="M25" i="1"/>
  <c r="N25" i="1"/>
  <c r="W16" i="1"/>
  <c r="R16" i="1"/>
  <c r="W12" i="1"/>
  <c r="R12" i="1"/>
  <c r="O15" i="1"/>
  <c r="P15" i="1" s="1"/>
  <c r="S15" i="1" s="1"/>
  <c r="O25" i="1" l="1"/>
  <c r="P25" i="1" s="1"/>
  <c r="S25" i="1" s="1"/>
  <c r="S16" i="1"/>
  <c r="S14" i="1"/>
  <c r="O21" i="1"/>
  <c r="P21" i="1" s="1"/>
  <c r="S21" i="1" s="1"/>
  <c r="O13" i="1"/>
  <c r="P13" i="1" s="1"/>
  <c r="S13" i="1" s="1"/>
  <c r="O8" i="1"/>
  <c r="P8" i="1" s="1"/>
  <c r="S8" i="1" s="1"/>
  <c r="T27" i="1" s="1"/>
  <c r="V27" i="1" s="1"/>
  <c r="O12" i="1"/>
  <c r="P12" i="1" s="1"/>
  <c r="S12" i="1" s="1"/>
  <c r="T17" i="1" s="1"/>
  <c r="V17" i="1" s="1"/>
  <c r="O20" i="1"/>
  <c r="P20" i="1" s="1"/>
  <c r="S20" i="1" s="1"/>
  <c r="T20" i="1" s="1"/>
  <c r="V20" i="1" s="1"/>
  <c r="O24" i="1"/>
  <c r="P24" i="1" s="1"/>
  <c r="S24" i="1" s="1"/>
  <c r="O22" i="1"/>
  <c r="P22" i="1" s="1"/>
  <c r="S22" i="1" s="1"/>
  <c r="O26" i="1"/>
  <c r="P26" i="1" s="1"/>
  <c r="S26" i="1" s="1"/>
  <c r="T18" i="1" l="1"/>
  <c r="V18" i="1" s="1"/>
  <c r="T26" i="1"/>
  <c r="V26" i="1" s="1"/>
  <c r="T13" i="1"/>
  <c r="V13" i="1" s="1"/>
  <c r="T22" i="1"/>
  <c r="V22" i="1" s="1"/>
  <c r="T21" i="1"/>
  <c r="V21" i="1" s="1"/>
  <c r="T14" i="1"/>
  <c r="V14" i="1" s="1"/>
  <c r="T9" i="1"/>
  <c r="V9" i="1" s="1"/>
  <c r="T16" i="1"/>
  <c r="V16" i="1" s="1"/>
  <c r="T12" i="1"/>
  <c r="V12" i="1" s="1"/>
  <c r="T25" i="1"/>
  <c r="V25" i="1" s="1"/>
  <c r="T8" i="1"/>
  <c r="V8" i="1" s="1"/>
  <c r="T11" i="1"/>
  <c r="V11" i="1" s="1"/>
  <c r="T10" i="1"/>
  <c r="V10" i="1" s="1"/>
  <c r="T24" i="1"/>
  <c r="V24" i="1" s="1"/>
  <c r="T15" i="1"/>
  <c r="V15" i="1" s="1"/>
  <c r="T19" i="1"/>
  <c r="V19" i="1" s="1"/>
  <c r="T23" i="1"/>
  <c r="V23" i="1" s="1"/>
  <c r="T28" i="1"/>
  <c r="V28" i="1" s="1"/>
</calcChain>
</file>

<file path=xl/sharedStrings.xml><?xml version="1.0" encoding="utf-8"?>
<sst xmlns="http://schemas.openxmlformats.org/spreadsheetml/2006/main" count="56" uniqueCount="31">
  <si>
    <t>h²+k²+l²</t>
  </si>
  <si>
    <t>h</t>
  </si>
  <si>
    <t>k</t>
  </si>
  <si>
    <t>l</t>
  </si>
  <si>
    <t>lambida</t>
  </si>
  <si>
    <t>A</t>
  </si>
  <si>
    <t>a(A)</t>
  </si>
  <si>
    <t>dhkl(A)</t>
  </si>
  <si>
    <t>sino</t>
  </si>
  <si>
    <t>sinO/lamb</t>
  </si>
  <si>
    <t>fNa</t>
  </si>
  <si>
    <t>fCl</t>
  </si>
  <si>
    <t>fLi</t>
  </si>
  <si>
    <t>fF</t>
  </si>
  <si>
    <t>fNad</t>
  </si>
  <si>
    <t>Na</t>
  </si>
  <si>
    <t>a1</t>
  </si>
  <si>
    <t>b1</t>
  </si>
  <si>
    <t>Z</t>
  </si>
  <si>
    <t>fCld</t>
  </si>
  <si>
    <t>CL</t>
  </si>
  <si>
    <t>Fhkl</t>
  </si>
  <si>
    <t>F2</t>
  </si>
  <si>
    <t>fLid</t>
  </si>
  <si>
    <t>fFd</t>
  </si>
  <si>
    <t>Li</t>
  </si>
  <si>
    <t>F</t>
  </si>
  <si>
    <t>m</t>
  </si>
  <si>
    <t>LP</t>
  </si>
  <si>
    <t>F²mLP/1000</t>
  </si>
  <si>
    <t>I/I*100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</si>
</sst>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NaCl!$V$7:$V$28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7.9410948044055418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69.715704821559711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2.1384088712773095</c:v>
                </c:pt>
                <c:pt idx="12">
                  <c:v>23.519808538551668</c:v>
                </c:pt>
                <c:pt idx="13">
                  <c:v>0</c:v>
                </c:pt>
                <c:pt idx="14">
                  <c:v>0</c:v>
                </c:pt>
                <c:pt idx="15">
                  <c:v>10.478483753399043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1.0068689759441829</c:v>
                </c:pt>
                <c:pt idx="21">
                  <c:v>27.156233778573046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A-42A9-BCEC-81EF93B08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68733744"/>
        <c:axId val="-1968733200"/>
      </c:barChart>
      <c:catAx>
        <c:axId val="-196873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68733200"/>
        <c:crosses val="autoZero"/>
        <c:auto val="1"/>
        <c:lblAlgn val="ctr"/>
        <c:lblOffset val="100"/>
        <c:noMultiLvlLbl val="0"/>
      </c:catAx>
      <c:valAx>
        <c:axId val="-19687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6873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LiF!$W$7:$W$28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72.78311368165383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53.439403656902918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12.443711851470288</c:v>
                </c:pt>
                <c:pt idx="12">
                  <c:v>13.69419714992009</c:v>
                </c:pt>
                <c:pt idx="13">
                  <c:v>0</c:v>
                </c:pt>
                <c:pt idx="14">
                  <c:v>0</c:v>
                </c:pt>
                <c:pt idx="15">
                  <c:v>4.6662399802571111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2.6656935799948109</c:v>
                </c:pt>
                <c:pt idx="21">
                  <c:v>9.1627026508896634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7-460C-8756-993095926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68247216"/>
        <c:axId val="-1968246672"/>
      </c:barChart>
      <c:catAx>
        <c:axId val="-1968247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68246672"/>
        <c:crosses val="autoZero"/>
        <c:auto val="1"/>
        <c:lblAlgn val="ctr"/>
        <c:lblOffset val="100"/>
        <c:noMultiLvlLbl val="0"/>
      </c:catAx>
      <c:valAx>
        <c:axId val="-19682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6824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495300</xdr:colOff>
      <xdr:row>11</xdr:row>
      <xdr:rowOff>71437</xdr:rowOff>
    </xdr:from>
    <xdr:to>
      <xdr:col>31</xdr:col>
      <xdr:colOff>190500</xdr:colOff>
      <xdr:row>25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295275</xdr:colOff>
      <xdr:row>13</xdr:row>
      <xdr:rowOff>71437</xdr:rowOff>
    </xdr:from>
    <xdr:to>
      <xdr:col>31</xdr:col>
      <xdr:colOff>600075</xdr:colOff>
      <xdr:row>27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H8" sqref="H8"/>
    </sheetView>
  </sheetViews>
  <sheetFormatPr defaultRowHeight="15" x14ac:dyDescent="0.25"/>
  <cols>
    <col min="10" max="10" width="12" bestFit="1" customWidth="1"/>
    <col min="19" max="19" width="12" bestFit="1" customWidth="1"/>
  </cols>
  <sheetData>
    <row r="1" spans="1:23" x14ac:dyDescent="0.25">
      <c r="A1" t="s">
        <v>4</v>
      </c>
      <c r="B1">
        <f>1.54</f>
        <v>1.54</v>
      </c>
      <c r="C1" t="s">
        <v>5</v>
      </c>
      <c r="D1" s="1"/>
      <c r="E1" s="1" t="s">
        <v>18</v>
      </c>
      <c r="F1" s="1" t="s">
        <v>16</v>
      </c>
      <c r="G1" s="1" t="s">
        <v>17</v>
      </c>
      <c r="H1" s="1"/>
      <c r="J1" s="1"/>
      <c r="K1" s="1" t="s">
        <v>18</v>
      </c>
      <c r="L1" s="1" t="s">
        <v>16</v>
      </c>
      <c r="M1" s="1" t="s">
        <v>17</v>
      </c>
      <c r="N1" s="1"/>
    </row>
    <row r="2" spans="1:23" x14ac:dyDescent="0.25">
      <c r="D2" s="1" t="s">
        <v>15</v>
      </c>
      <c r="E2" s="1">
        <v>11</v>
      </c>
      <c r="F2" s="1">
        <v>2.2410000000000001</v>
      </c>
      <c r="G2" s="1">
        <v>108.004</v>
      </c>
      <c r="H2" s="1"/>
      <c r="J2" s="1" t="s">
        <v>20</v>
      </c>
      <c r="K2" s="1">
        <v>17</v>
      </c>
      <c r="L2" s="1">
        <v>1.452</v>
      </c>
      <c r="M2" s="1">
        <v>30.934999999999999</v>
      </c>
      <c r="N2" s="1"/>
    </row>
    <row r="3" spans="1:23" x14ac:dyDescent="0.25">
      <c r="D3" s="1"/>
      <c r="E3" s="1"/>
      <c r="F3" s="1">
        <v>1.333</v>
      </c>
      <c r="G3" s="1">
        <v>24.504999999999999</v>
      </c>
      <c r="H3" s="1"/>
      <c r="J3" s="1"/>
      <c r="K3" s="1"/>
      <c r="L3" s="1">
        <v>2.2919999999999998</v>
      </c>
      <c r="M3" s="1">
        <v>9.98</v>
      </c>
      <c r="N3" s="1"/>
    </row>
    <row r="4" spans="1:23" x14ac:dyDescent="0.25">
      <c r="D4" s="1"/>
      <c r="E4" s="1"/>
      <c r="F4" s="1">
        <v>0.90700000000000003</v>
      </c>
      <c r="G4" s="1">
        <v>3.391</v>
      </c>
      <c r="H4" s="1"/>
      <c r="J4" s="1"/>
      <c r="K4" s="1"/>
      <c r="L4" s="1">
        <v>0.78700000000000003</v>
      </c>
      <c r="M4" s="1">
        <v>2.234</v>
      </c>
      <c r="N4" s="1"/>
    </row>
    <row r="5" spans="1:23" x14ac:dyDescent="0.25">
      <c r="D5" s="1"/>
      <c r="E5" s="1"/>
      <c r="F5" s="1">
        <v>0.28599999999999998</v>
      </c>
      <c r="G5" s="1">
        <v>0.435</v>
      </c>
      <c r="H5" s="1"/>
      <c r="J5" s="1"/>
      <c r="K5" s="1"/>
      <c r="L5" s="1">
        <v>0.32200000000000001</v>
      </c>
      <c r="M5" s="1">
        <v>0.32300000000000001</v>
      </c>
      <c r="N5" s="1"/>
    </row>
    <row r="7" spans="1:23" x14ac:dyDescent="0.25">
      <c r="A7" t="s">
        <v>0</v>
      </c>
      <c r="B7" t="s">
        <v>1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>
        <v>0</v>
      </c>
      <c r="I7">
        <v>20</v>
      </c>
      <c r="J7" t="s">
        <v>9</v>
      </c>
      <c r="K7" t="s">
        <v>10</v>
      </c>
      <c r="L7" t="s">
        <v>11</v>
      </c>
      <c r="M7" t="s">
        <v>14</v>
      </c>
      <c r="N7" t="s">
        <v>19</v>
      </c>
      <c r="O7" t="s">
        <v>21</v>
      </c>
      <c r="P7" t="s">
        <v>22</v>
      </c>
      <c r="Q7" t="s">
        <v>27</v>
      </c>
      <c r="R7" t="s">
        <v>28</v>
      </c>
      <c r="S7" t="s">
        <v>29</v>
      </c>
      <c r="T7" t="s">
        <v>30</v>
      </c>
      <c r="V7" t="str">
        <f>T7</f>
        <v>I/I*100</v>
      </c>
      <c r="W7">
        <f>I7</f>
        <v>20</v>
      </c>
    </row>
    <row r="8" spans="1:23" x14ac:dyDescent="0.25">
      <c r="A8">
        <f>SUM(B8^2+C8^2+D8^2)</f>
        <v>1</v>
      </c>
      <c r="B8">
        <v>1</v>
      </c>
      <c r="C8">
        <v>0</v>
      </c>
      <c r="D8">
        <v>0</v>
      </c>
      <c r="E8">
        <f>5.6402</f>
        <v>5.6402000000000001</v>
      </c>
      <c r="F8">
        <f>A8/E8^2</f>
        <v>3.1434820990721417E-2</v>
      </c>
      <c r="G8">
        <f>B$1*SQRT(A8)/(2*E8)</f>
        <v>0.13651998156093756</v>
      </c>
      <c r="H8">
        <f t="shared" ref="H8:H28" si="0">DEGREES(ASIN(G8))</f>
        <v>7.8465222475726133</v>
      </c>
      <c r="I8">
        <f>H8*2</f>
        <v>15.693044495145227</v>
      </c>
      <c r="J8">
        <f>G8/B$1</f>
        <v>8.8649338675933484E-2</v>
      </c>
      <c r="K8">
        <f>1+(-1)^(B8+C8)+(-1)^(B8+D8)+(-1)^(C8+D8)</f>
        <v>0</v>
      </c>
      <c r="L8">
        <f t="shared" ref="L8:L28" si="1">(-1)^B8+(-1)^C8+(-1)^D8+(-1)^(SUM(B8:D8))</f>
        <v>0</v>
      </c>
      <c r="M8">
        <f>E$2-41.782*(J8^2)*(F$2*(2.71828)^(-G$2*(J8^2))+F$3*(2.71828)^(-G$3*(J8^2))+F$4*(2.71828)^(-G$4*(J8^2))+F$5*(2.71828)^(-G$5*(J8^2)))</f>
        <v>9.9405097068690154</v>
      </c>
      <c r="N8">
        <f>K$2-41.782*(J8^2)*(L$2*(2.71828)^(-M$2*(J8^2))+L$3*(2.71828)^(-M$3*(J8^2))+L$4*(2.71828)^(-M$4*(J8^2))+L$5*(2.71828)^(-M$5*(J8^2)))</f>
        <v>15.570933716354991</v>
      </c>
      <c r="O8">
        <f>K8*M8+L8*N8</f>
        <v>0</v>
      </c>
      <c r="P8">
        <f>O8^2</f>
        <v>0</v>
      </c>
      <c r="R8">
        <f>(1+COS(RADIANS(I8)))/((SIN(RADIANS(H8)))^2*COS(RADIANS(H8)))</f>
        <v>106.30464405170257</v>
      </c>
      <c r="S8">
        <f>P8*Q8*R8/1000</f>
        <v>0</v>
      </c>
      <c r="T8">
        <f>S8/MAX(S$8:S$28)*100</f>
        <v>0</v>
      </c>
      <c r="V8">
        <f t="shared" ref="V8:V28" si="2">T8</f>
        <v>0</v>
      </c>
      <c r="W8">
        <f t="shared" ref="W8:W28" si="3">I8</f>
        <v>15.693044495145227</v>
      </c>
    </row>
    <row r="9" spans="1:23" x14ac:dyDescent="0.25">
      <c r="A9">
        <f t="shared" ref="A9:A28" si="4">SUM(B9^2+C9^2+D9^2)</f>
        <v>2</v>
      </c>
      <c r="B9">
        <v>1</v>
      </c>
      <c r="C9">
        <v>1</v>
      </c>
      <c r="D9">
        <v>0</v>
      </c>
      <c r="E9">
        <f t="shared" ref="E9:E28" si="5">5.6402</f>
        <v>5.6402000000000001</v>
      </c>
      <c r="F9">
        <f t="shared" ref="F9:F28" si="6">A9/E9^2</f>
        <v>6.2869641981442834E-2</v>
      </c>
      <c r="G9">
        <f t="shared" ref="G9:G28" si="7">B$1*SQRT(A9)/(2*E9)</f>
        <v>0.19306840945840276</v>
      </c>
      <c r="H9">
        <f t="shared" si="0"/>
        <v>11.131907489991592</v>
      </c>
      <c r="I9">
        <f t="shared" ref="I9:I28" si="8">H9*2</f>
        <v>22.263814979983184</v>
      </c>
      <c r="J9">
        <f t="shared" ref="J9:J28" si="9">G9/B$1</f>
        <v>0.12536909705091087</v>
      </c>
      <c r="K9">
        <f t="shared" ref="K9:K28" si="10">1+(-1)^(B9+C9)+(-1)^(B9+D9)+(-1)^(C9+D9)</f>
        <v>0</v>
      </c>
      <c r="L9">
        <f t="shared" si="1"/>
        <v>0</v>
      </c>
      <c r="M9">
        <f t="shared" ref="M9:M28" si="11">E$2-41.782*(J9^2)*(F$2*(2.71828)^(-G$2*(J9^2))+F$3*(2.71828)^(-G$3*(J9^2))+F$4*(2.71828)^(-G$4*(J9^2))+F$5*(2.71828)^(-G$5*(J9^2)))</f>
        <v>9.3836672055114434</v>
      </c>
      <c r="N9">
        <f t="shared" ref="N9:N28" si="12">K$2-41.782*(J9^2)*(L$2*(2.71828)^(-M$2*(J9^2))+L$3*(2.71828)^(-M$3*(J9^2))+L$4*(2.71828)^(-M$4*(J9^2))+L$5*(2.71828)^(-M$5*(J9^2)))</f>
        <v>14.417589453506244</v>
      </c>
      <c r="O9">
        <f t="shared" ref="O9:O28" si="13">K9*M9+L9*N9</f>
        <v>0</v>
      </c>
      <c r="P9">
        <f t="shared" ref="P9:P28" si="14">O9^2</f>
        <v>0</v>
      </c>
      <c r="R9">
        <f t="shared" ref="R9:R28" si="15">(1+COS(RADIANS(I9)))/((SIN(RADIANS(H9)))^2*COS(RADIANS(H9)))</f>
        <v>52.645177015888919</v>
      </c>
      <c r="S9">
        <f t="shared" ref="S9:S28" si="16">P9*Q9*R9/1000</f>
        <v>0</v>
      </c>
      <c r="T9">
        <f t="shared" ref="T9:T28" si="17">S9/MAX(S$8:S$28)*100</f>
        <v>0</v>
      </c>
      <c r="V9">
        <f t="shared" si="2"/>
        <v>0</v>
      </c>
      <c r="W9">
        <f t="shared" si="3"/>
        <v>22.263814979983184</v>
      </c>
    </row>
    <row r="10" spans="1:23" x14ac:dyDescent="0.25">
      <c r="A10">
        <f t="shared" si="4"/>
        <v>3</v>
      </c>
      <c r="B10">
        <v>1</v>
      </c>
      <c r="C10">
        <v>1</v>
      </c>
      <c r="D10">
        <v>1</v>
      </c>
      <c r="E10">
        <f t="shared" si="5"/>
        <v>5.6402000000000001</v>
      </c>
      <c r="F10">
        <f t="shared" si="6"/>
        <v>9.4304462972164257E-2</v>
      </c>
      <c r="G10">
        <f t="shared" si="7"/>
        <v>0.23645954431191013</v>
      </c>
      <c r="H10" s="2">
        <f t="shared" si="0"/>
        <v>13.677673539643688</v>
      </c>
      <c r="I10" s="2">
        <f t="shared" si="8"/>
        <v>27.355347079287377</v>
      </c>
      <c r="J10">
        <f t="shared" si="9"/>
        <v>0.15354515864409748</v>
      </c>
      <c r="K10">
        <f t="shared" si="10"/>
        <v>4</v>
      </c>
      <c r="L10">
        <f t="shared" si="1"/>
        <v>-4</v>
      </c>
      <c r="M10">
        <f t="shared" si="11"/>
        <v>8.9864844191779412</v>
      </c>
      <c r="N10">
        <f t="shared" si="12"/>
        <v>13.475616278148069</v>
      </c>
      <c r="O10">
        <f t="shared" si="13"/>
        <v>-17.95652743588051</v>
      </c>
      <c r="P10">
        <f t="shared" si="14"/>
        <v>322.43687755552946</v>
      </c>
      <c r="Q10">
        <v>8</v>
      </c>
      <c r="R10">
        <f t="shared" si="15"/>
        <v>34.755399192571602</v>
      </c>
      <c r="S10">
        <f t="shared" si="16"/>
        <v>89.651379150790063</v>
      </c>
      <c r="T10">
        <f t="shared" si="17"/>
        <v>7.9410948044055418</v>
      </c>
      <c r="V10">
        <f t="shared" si="2"/>
        <v>7.9410948044055418</v>
      </c>
      <c r="W10">
        <f t="shared" si="3"/>
        <v>27.355347079287377</v>
      </c>
    </row>
    <row r="11" spans="1:23" x14ac:dyDescent="0.25">
      <c r="A11">
        <f t="shared" si="4"/>
        <v>4</v>
      </c>
      <c r="B11">
        <v>2</v>
      </c>
      <c r="C11">
        <v>0</v>
      </c>
      <c r="D11">
        <v>0</v>
      </c>
      <c r="E11">
        <f t="shared" si="5"/>
        <v>5.6402000000000001</v>
      </c>
      <c r="F11">
        <f t="shared" si="6"/>
        <v>0.12573928396288567</v>
      </c>
      <c r="G11">
        <f t="shared" si="7"/>
        <v>0.27303996312187512</v>
      </c>
      <c r="H11">
        <f t="shared" si="0"/>
        <v>15.845242755327032</v>
      </c>
      <c r="I11">
        <f t="shared" si="8"/>
        <v>31.690485510654064</v>
      </c>
      <c r="J11">
        <f t="shared" si="9"/>
        <v>0.17729867735186697</v>
      </c>
      <c r="K11">
        <f t="shared" si="10"/>
        <v>4</v>
      </c>
      <c r="L11">
        <f t="shared" si="1"/>
        <v>4</v>
      </c>
      <c r="M11">
        <f t="shared" si="11"/>
        <v>8.6495591684793869</v>
      </c>
      <c r="N11">
        <f t="shared" si="12"/>
        <v>12.696895514011693</v>
      </c>
      <c r="O11">
        <f t="shared" si="13"/>
        <v>85.385818729964313</v>
      </c>
      <c r="P11">
        <f t="shared" si="14"/>
        <v>7290.7380401863247</v>
      </c>
      <c r="Q11">
        <v>6</v>
      </c>
      <c r="R11">
        <f t="shared" si="15"/>
        <v>25.807970259317422</v>
      </c>
      <c r="S11">
        <f t="shared" si="16"/>
        <v>1128.9549030576172</v>
      </c>
      <c r="T11">
        <f t="shared" si="17"/>
        <v>100</v>
      </c>
      <c r="V11">
        <f t="shared" si="2"/>
        <v>100</v>
      </c>
      <c r="W11">
        <f t="shared" si="3"/>
        <v>31.690485510654064</v>
      </c>
    </row>
    <row r="12" spans="1:23" x14ac:dyDescent="0.25">
      <c r="A12">
        <f t="shared" si="4"/>
        <v>5</v>
      </c>
      <c r="B12">
        <v>2</v>
      </c>
      <c r="C12">
        <v>1</v>
      </c>
      <c r="D12">
        <v>0</v>
      </c>
      <c r="E12">
        <f t="shared" si="5"/>
        <v>5.6402000000000001</v>
      </c>
      <c r="F12">
        <f t="shared" si="6"/>
        <v>0.15717410495360709</v>
      </c>
      <c r="G12">
        <f t="shared" si="7"/>
        <v>0.30526795905727422</v>
      </c>
      <c r="H12">
        <f t="shared" si="0"/>
        <v>17.774285686529609</v>
      </c>
      <c r="I12">
        <f t="shared" si="8"/>
        <v>35.548571373059218</v>
      </c>
      <c r="J12">
        <f t="shared" si="9"/>
        <v>0.19822594743978844</v>
      </c>
      <c r="K12">
        <f t="shared" si="10"/>
        <v>0</v>
      </c>
      <c r="L12">
        <f t="shared" si="1"/>
        <v>0</v>
      </c>
      <c r="M12">
        <f t="shared" si="11"/>
        <v>8.34675834989579</v>
      </c>
      <c r="N12">
        <f t="shared" si="12"/>
        <v>12.045372769857812</v>
      </c>
      <c r="O12">
        <f t="shared" si="13"/>
        <v>0</v>
      </c>
      <c r="P12">
        <f t="shared" si="14"/>
        <v>0</v>
      </c>
      <c r="R12">
        <f t="shared" si="15"/>
        <v>20.437419179212373</v>
      </c>
      <c r="S12">
        <f t="shared" si="16"/>
        <v>0</v>
      </c>
      <c r="T12">
        <f t="shared" si="17"/>
        <v>0</v>
      </c>
      <c r="V12">
        <f t="shared" si="2"/>
        <v>0</v>
      </c>
      <c r="W12">
        <f t="shared" si="3"/>
        <v>35.548571373059218</v>
      </c>
    </row>
    <row r="13" spans="1:23" x14ac:dyDescent="0.25">
      <c r="A13">
        <f t="shared" si="4"/>
        <v>6</v>
      </c>
      <c r="B13">
        <v>2</v>
      </c>
      <c r="C13">
        <v>1</v>
      </c>
      <c r="D13">
        <v>1</v>
      </c>
      <c r="E13">
        <f t="shared" si="5"/>
        <v>5.6402000000000001</v>
      </c>
      <c r="F13">
        <f t="shared" si="6"/>
        <v>0.18860892594432851</v>
      </c>
      <c r="G13">
        <f t="shared" si="7"/>
        <v>0.33440429451846515</v>
      </c>
      <c r="H13">
        <f t="shared" si="0"/>
        <v>19.536317481363643</v>
      </c>
      <c r="I13">
        <f t="shared" si="8"/>
        <v>39.072634962727285</v>
      </c>
      <c r="J13">
        <f t="shared" si="9"/>
        <v>0.21714564579121112</v>
      </c>
      <c r="K13">
        <f t="shared" si="10"/>
        <v>0</v>
      </c>
      <c r="L13">
        <f t="shared" si="1"/>
        <v>0</v>
      </c>
      <c r="M13">
        <f t="shared" si="11"/>
        <v>8.0710088282722019</v>
      </c>
      <c r="N13">
        <f t="shared" si="12"/>
        <v>11.493950371408495</v>
      </c>
      <c r="O13">
        <f t="shared" si="13"/>
        <v>0</v>
      </c>
      <c r="P13">
        <f t="shared" si="14"/>
        <v>0</v>
      </c>
      <c r="R13">
        <f t="shared" si="15"/>
        <v>16.855252950447813</v>
      </c>
      <c r="S13">
        <f t="shared" si="16"/>
        <v>0</v>
      </c>
      <c r="T13">
        <f t="shared" si="17"/>
        <v>0</v>
      </c>
      <c r="V13">
        <f t="shared" si="2"/>
        <v>0</v>
      </c>
      <c r="W13">
        <f t="shared" si="3"/>
        <v>39.072634962727285</v>
      </c>
    </row>
    <row r="14" spans="1:23" x14ac:dyDescent="0.25">
      <c r="A14">
        <f t="shared" si="4"/>
        <v>8</v>
      </c>
      <c r="B14">
        <v>2</v>
      </c>
      <c r="C14">
        <v>2</v>
      </c>
      <c r="D14">
        <v>0</v>
      </c>
      <c r="E14">
        <f t="shared" si="5"/>
        <v>5.6402000000000001</v>
      </c>
      <c r="F14">
        <f t="shared" si="6"/>
        <v>0.25147856792577133</v>
      </c>
      <c r="G14">
        <f t="shared" si="7"/>
        <v>0.38613681891680551</v>
      </c>
      <c r="H14">
        <f t="shared" si="0"/>
        <v>22.714333518512689</v>
      </c>
      <c r="I14">
        <f t="shared" si="8"/>
        <v>45.428667037025377</v>
      </c>
      <c r="J14">
        <f t="shared" si="9"/>
        <v>0.25073819410182174</v>
      </c>
      <c r="K14">
        <f t="shared" si="10"/>
        <v>4</v>
      </c>
      <c r="L14">
        <f t="shared" si="1"/>
        <v>4</v>
      </c>
      <c r="M14">
        <f t="shared" si="11"/>
        <v>7.5870897070509713</v>
      </c>
      <c r="N14">
        <f t="shared" si="12"/>
        <v>10.614519646438566</v>
      </c>
      <c r="O14">
        <f t="shared" si="13"/>
        <v>72.80643741395815</v>
      </c>
      <c r="P14">
        <f t="shared" si="14"/>
        <v>5300.7773289126053</v>
      </c>
      <c r="Q14">
        <v>12</v>
      </c>
      <c r="R14">
        <f t="shared" si="15"/>
        <v>12.373324686601991</v>
      </c>
      <c r="S14">
        <f t="shared" si="16"/>
        <v>787.05886778417403</v>
      </c>
      <c r="T14">
        <f t="shared" si="17"/>
        <v>69.715704821559711</v>
      </c>
      <c r="V14">
        <f t="shared" si="2"/>
        <v>69.715704821559711</v>
      </c>
      <c r="W14">
        <f t="shared" si="3"/>
        <v>45.428667037025377</v>
      </c>
    </row>
    <row r="15" spans="1:23" x14ac:dyDescent="0.25">
      <c r="A15">
        <f t="shared" si="4"/>
        <v>9</v>
      </c>
      <c r="B15">
        <v>2</v>
      </c>
      <c r="C15">
        <v>2</v>
      </c>
      <c r="D15">
        <v>1</v>
      </c>
      <c r="E15">
        <f t="shared" si="5"/>
        <v>5.6402000000000001</v>
      </c>
      <c r="F15">
        <f t="shared" si="6"/>
        <v>0.28291338891649276</v>
      </c>
      <c r="G15">
        <f t="shared" si="7"/>
        <v>0.40955994468281265</v>
      </c>
      <c r="H15">
        <f t="shared" si="0"/>
        <v>24.17719421376523</v>
      </c>
      <c r="I15">
        <f t="shared" si="8"/>
        <v>48.354388427530459</v>
      </c>
      <c r="J15">
        <f t="shared" si="9"/>
        <v>0.26594801602780044</v>
      </c>
      <c r="K15">
        <f t="shared" si="10"/>
        <v>0</v>
      </c>
      <c r="L15">
        <f t="shared" si="1"/>
        <v>0</v>
      </c>
      <c r="M15">
        <f t="shared" si="11"/>
        <v>7.3723343892148172</v>
      </c>
      <c r="N15">
        <f t="shared" si="12"/>
        <v>10.259111909421094</v>
      </c>
      <c r="O15">
        <f t="shared" si="13"/>
        <v>0</v>
      </c>
      <c r="P15">
        <f t="shared" si="14"/>
        <v>0</v>
      </c>
      <c r="R15">
        <f t="shared" si="15"/>
        <v>10.877390634571798</v>
      </c>
      <c r="S15">
        <f t="shared" si="16"/>
        <v>0</v>
      </c>
      <c r="T15">
        <f t="shared" si="17"/>
        <v>0</v>
      </c>
      <c r="V15">
        <f t="shared" si="2"/>
        <v>0</v>
      </c>
      <c r="W15">
        <f t="shared" si="3"/>
        <v>48.354388427530459</v>
      </c>
    </row>
    <row r="16" spans="1:23" x14ac:dyDescent="0.25">
      <c r="A16">
        <f t="shared" si="4"/>
        <v>9</v>
      </c>
      <c r="B16">
        <v>3</v>
      </c>
      <c r="C16">
        <v>0</v>
      </c>
      <c r="D16">
        <v>0</v>
      </c>
      <c r="E16">
        <f t="shared" si="5"/>
        <v>5.6402000000000001</v>
      </c>
      <c r="F16">
        <f t="shared" si="6"/>
        <v>0.28291338891649276</v>
      </c>
      <c r="G16">
        <f t="shared" si="7"/>
        <v>0.40955994468281265</v>
      </c>
      <c r="H16">
        <f t="shared" si="0"/>
        <v>24.17719421376523</v>
      </c>
      <c r="I16">
        <f t="shared" si="8"/>
        <v>48.354388427530459</v>
      </c>
      <c r="J16">
        <f t="shared" si="9"/>
        <v>0.26594801602780044</v>
      </c>
      <c r="K16">
        <f t="shared" si="10"/>
        <v>0</v>
      </c>
      <c r="L16">
        <f t="shared" si="1"/>
        <v>0</v>
      </c>
      <c r="M16">
        <f t="shared" si="11"/>
        <v>7.3723343892148172</v>
      </c>
      <c r="N16">
        <f t="shared" si="12"/>
        <v>10.259111909421094</v>
      </c>
      <c r="O16">
        <f t="shared" si="13"/>
        <v>0</v>
      </c>
      <c r="P16">
        <f t="shared" si="14"/>
        <v>0</v>
      </c>
      <c r="R16">
        <f t="shared" si="15"/>
        <v>10.877390634571798</v>
      </c>
      <c r="S16">
        <f t="shared" si="16"/>
        <v>0</v>
      </c>
      <c r="T16">
        <f t="shared" si="17"/>
        <v>0</v>
      </c>
      <c r="V16">
        <f t="shared" si="2"/>
        <v>0</v>
      </c>
      <c r="W16">
        <f t="shared" si="3"/>
        <v>48.354388427530459</v>
      </c>
    </row>
    <row r="17" spans="1:23" x14ac:dyDescent="0.25">
      <c r="A17">
        <f t="shared" si="4"/>
        <v>10</v>
      </c>
      <c r="B17">
        <v>3</v>
      </c>
      <c r="C17">
        <v>1</v>
      </c>
      <c r="D17">
        <v>0</v>
      </c>
      <c r="E17">
        <f t="shared" si="5"/>
        <v>5.6402000000000001</v>
      </c>
      <c r="F17">
        <f t="shared" si="6"/>
        <v>0.31434820990721418</v>
      </c>
      <c r="G17">
        <f t="shared" si="7"/>
        <v>0.43171408785675192</v>
      </c>
      <c r="H17">
        <f t="shared" si="0"/>
        <v>25.576389737986311</v>
      </c>
      <c r="I17">
        <f t="shared" si="8"/>
        <v>51.152779475972622</v>
      </c>
      <c r="J17">
        <f t="shared" si="9"/>
        <v>0.28033382328360512</v>
      </c>
      <c r="K17">
        <f t="shared" si="10"/>
        <v>0</v>
      </c>
      <c r="L17">
        <f t="shared" si="1"/>
        <v>0</v>
      </c>
      <c r="M17">
        <f t="shared" si="11"/>
        <v>7.1715011880706427</v>
      </c>
      <c r="N17">
        <f t="shared" si="12"/>
        <v>9.9467911474559614</v>
      </c>
      <c r="O17">
        <f t="shared" si="13"/>
        <v>0</v>
      </c>
      <c r="P17">
        <f t="shared" si="14"/>
        <v>0</v>
      </c>
      <c r="R17">
        <f t="shared" si="15"/>
        <v>9.6794158364855019</v>
      </c>
      <c r="S17">
        <f t="shared" si="16"/>
        <v>0</v>
      </c>
      <c r="T17">
        <f t="shared" si="17"/>
        <v>0</v>
      </c>
      <c r="V17">
        <f t="shared" si="2"/>
        <v>0</v>
      </c>
      <c r="W17">
        <f t="shared" si="3"/>
        <v>51.152779475972622</v>
      </c>
    </row>
    <row r="18" spans="1:23" x14ac:dyDescent="0.25">
      <c r="A18">
        <f t="shared" si="4"/>
        <v>11</v>
      </c>
      <c r="B18">
        <v>3</v>
      </c>
      <c r="C18">
        <v>1</v>
      </c>
      <c r="D18">
        <v>1</v>
      </c>
      <c r="E18">
        <f t="shared" si="5"/>
        <v>5.6402000000000001</v>
      </c>
      <c r="F18">
        <f t="shared" si="6"/>
        <v>0.34578303089793561</v>
      </c>
      <c r="G18">
        <f t="shared" si="7"/>
        <v>0.45278555522386754</v>
      </c>
      <c r="H18">
        <f t="shared" si="0"/>
        <v>26.92254323022502</v>
      </c>
      <c r="I18">
        <f t="shared" si="8"/>
        <v>53.845086460450041</v>
      </c>
      <c r="J18">
        <f t="shared" si="9"/>
        <v>0.29401659430121269</v>
      </c>
      <c r="K18">
        <f t="shared" si="10"/>
        <v>4</v>
      </c>
      <c r="L18">
        <f t="shared" si="1"/>
        <v>-4</v>
      </c>
      <c r="M18">
        <f t="shared" si="11"/>
        <v>6.9819398172045668</v>
      </c>
      <c r="N18">
        <f t="shared" si="12"/>
        <v>9.6704139221563583</v>
      </c>
      <c r="O18">
        <f t="shared" si="13"/>
        <v>-10.753896419807166</v>
      </c>
      <c r="P18">
        <f t="shared" si="14"/>
        <v>115.64628820794138</v>
      </c>
      <c r="Q18">
        <v>24</v>
      </c>
      <c r="R18">
        <f t="shared" si="15"/>
        <v>8.698100105432248</v>
      </c>
      <c r="S18">
        <f t="shared" si="16"/>
        <v>24.141671799704234</v>
      </c>
      <c r="T18">
        <f t="shared" si="17"/>
        <v>2.1384088712773095</v>
      </c>
      <c r="V18">
        <f t="shared" si="2"/>
        <v>2.1384088712773095</v>
      </c>
      <c r="W18">
        <f t="shared" si="3"/>
        <v>53.845086460450041</v>
      </c>
    </row>
    <row r="19" spans="1:23" x14ac:dyDescent="0.25">
      <c r="A19">
        <f t="shared" si="4"/>
        <v>12</v>
      </c>
      <c r="B19">
        <v>2</v>
      </c>
      <c r="C19">
        <v>2</v>
      </c>
      <c r="D19">
        <v>2</v>
      </c>
      <c r="E19">
        <f t="shared" si="5"/>
        <v>5.6402000000000001</v>
      </c>
      <c r="F19">
        <f t="shared" si="6"/>
        <v>0.37721785188865703</v>
      </c>
      <c r="G19">
        <f t="shared" si="7"/>
        <v>0.47291908862382026</v>
      </c>
      <c r="H19">
        <f t="shared" si="0"/>
        <v>28.223948348657718</v>
      </c>
      <c r="I19">
        <f t="shared" si="8"/>
        <v>56.447896697315436</v>
      </c>
      <c r="J19">
        <f t="shared" si="9"/>
        <v>0.30709031728819497</v>
      </c>
      <c r="K19">
        <f t="shared" si="10"/>
        <v>4</v>
      </c>
      <c r="L19">
        <f t="shared" si="1"/>
        <v>4</v>
      </c>
      <c r="M19">
        <f t="shared" si="11"/>
        <v>6.8015289067801499</v>
      </c>
      <c r="N19">
        <f t="shared" si="12"/>
        <v>9.4243415625090314</v>
      </c>
      <c r="O19">
        <f t="shared" si="13"/>
        <v>64.903481877156722</v>
      </c>
      <c r="P19">
        <f t="shared" si="14"/>
        <v>4212.4619597784113</v>
      </c>
      <c r="Q19">
        <v>8</v>
      </c>
      <c r="R19">
        <f t="shared" si="15"/>
        <v>7.8792412317626823</v>
      </c>
      <c r="S19">
        <f t="shared" si="16"/>
        <v>265.52803168574314</v>
      </c>
      <c r="T19">
        <f t="shared" si="17"/>
        <v>23.519808538551668</v>
      </c>
      <c r="V19">
        <f t="shared" si="2"/>
        <v>23.519808538551668</v>
      </c>
      <c r="W19">
        <f t="shared" si="3"/>
        <v>56.447896697315436</v>
      </c>
    </row>
    <row r="20" spans="1:23" x14ac:dyDescent="0.25">
      <c r="A20">
        <f t="shared" si="4"/>
        <v>13</v>
      </c>
      <c r="B20">
        <v>3</v>
      </c>
      <c r="C20">
        <v>2</v>
      </c>
      <c r="D20">
        <v>0</v>
      </c>
      <c r="E20">
        <f t="shared" si="5"/>
        <v>5.6402000000000001</v>
      </c>
      <c r="F20">
        <f t="shared" si="6"/>
        <v>0.40865267287937845</v>
      </c>
      <c r="G20">
        <f t="shared" si="7"/>
        <v>0.49222979364335873</v>
      </c>
      <c r="H20">
        <f t="shared" si="0"/>
        <v>29.487245098277558</v>
      </c>
      <c r="I20">
        <f t="shared" si="8"/>
        <v>58.974490196555116</v>
      </c>
      <c r="J20">
        <f t="shared" si="9"/>
        <v>0.31962973613205109</v>
      </c>
      <c r="K20">
        <f t="shared" si="10"/>
        <v>0</v>
      </c>
      <c r="L20">
        <f t="shared" si="1"/>
        <v>0</v>
      </c>
      <c r="M20">
        <f t="shared" si="11"/>
        <v>6.6286510536230283</v>
      </c>
      <c r="N20">
        <f t="shared" si="12"/>
        <v>9.2040632090915597</v>
      </c>
      <c r="O20">
        <f t="shared" si="13"/>
        <v>0</v>
      </c>
      <c r="P20">
        <f t="shared" si="14"/>
        <v>0</v>
      </c>
      <c r="R20">
        <f t="shared" si="15"/>
        <v>7.1853125213970106</v>
      </c>
      <c r="S20">
        <f t="shared" si="16"/>
        <v>0</v>
      </c>
      <c r="T20">
        <f t="shared" si="17"/>
        <v>0</v>
      </c>
      <c r="V20">
        <f t="shared" si="2"/>
        <v>0</v>
      </c>
      <c r="W20">
        <f t="shared" si="3"/>
        <v>58.974490196555116</v>
      </c>
    </row>
    <row r="21" spans="1:23" x14ac:dyDescent="0.25">
      <c r="A21">
        <f t="shared" si="4"/>
        <v>14</v>
      </c>
      <c r="B21">
        <v>3</v>
      </c>
      <c r="C21">
        <v>2</v>
      </c>
      <c r="D21">
        <v>1</v>
      </c>
      <c r="E21">
        <f t="shared" si="5"/>
        <v>5.6402000000000001</v>
      </c>
      <c r="F21">
        <f t="shared" si="6"/>
        <v>0.44008749387009988</v>
      </c>
      <c r="G21">
        <f t="shared" si="7"/>
        <v>0.51081099744972425</v>
      </c>
      <c r="H21">
        <f t="shared" si="0"/>
        <v>30.717864985435753</v>
      </c>
      <c r="I21">
        <f t="shared" si="8"/>
        <v>61.435729970871506</v>
      </c>
      <c r="J21">
        <f t="shared" si="9"/>
        <v>0.33169545288943131</v>
      </c>
      <c r="K21">
        <f t="shared" si="10"/>
        <v>0</v>
      </c>
      <c r="L21">
        <f t="shared" si="1"/>
        <v>0</v>
      </c>
      <c r="M21">
        <f t="shared" si="11"/>
        <v>6.4621208973897728</v>
      </c>
      <c r="N21">
        <f t="shared" si="12"/>
        <v>9.005918788388076</v>
      </c>
      <c r="O21">
        <f t="shared" si="13"/>
        <v>0</v>
      </c>
      <c r="P21">
        <f t="shared" si="14"/>
        <v>0</v>
      </c>
      <c r="R21">
        <f t="shared" si="15"/>
        <v>6.5895070865920573</v>
      </c>
      <c r="S21">
        <f t="shared" si="16"/>
        <v>0</v>
      </c>
      <c r="T21">
        <f t="shared" si="17"/>
        <v>0</v>
      </c>
      <c r="V21">
        <f t="shared" si="2"/>
        <v>0</v>
      </c>
      <c r="W21">
        <f t="shared" si="3"/>
        <v>61.435729970871506</v>
      </c>
    </row>
    <row r="22" spans="1:23" x14ac:dyDescent="0.25">
      <c r="A22">
        <f t="shared" si="4"/>
        <v>16</v>
      </c>
      <c r="B22">
        <v>4</v>
      </c>
      <c r="C22">
        <v>0</v>
      </c>
      <c r="D22">
        <v>0</v>
      </c>
      <c r="E22">
        <f t="shared" si="5"/>
        <v>5.6402000000000001</v>
      </c>
      <c r="F22">
        <f t="shared" si="6"/>
        <v>0.50295713585154267</v>
      </c>
      <c r="G22">
        <f t="shared" si="7"/>
        <v>0.54607992624375024</v>
      </c>
      <c r="H22">
        <f t="shared" si="0"/>
        <v>33.098492944572278</v>
      </c>
      <c r="I22">
        <f t="shared" si="8"/>
        <v>66.196985889144557</v>
      </c>
      <c r="J22">
        <f t="shared" si="9"/>
        <v>0.35459735470373394</v>
      </c>
      <c r="K22">
        <f t="shared" si="10"/>
        <v>4</v>
      </c>
      <c r="L22">
        <f t="shared" si="1"/>
        <v>4</v>
      </c>
      <c r="M22">
        <f t="shared" si="11"/>
        <v>6.1450175024644498</v>
      </c>
      <c r="N22">
        <f t="shared" si="12"/>
        <v>8.6644786934227938</v>
      </c>
      <c r="O22">
        <f t="shared" si="13"/>
        <v>59.237984783548974</v>
      </c>
      <c r="P22">
        <f t="shared" si="14"/>
        <v>3509.1388412159799</v>
      </c>
      <c r="Q22">
        <v>6</v>
      </c>
      <c r="R22">
        <f t="shared" si="15"/>
        <v>5.6185368857763294</v>
      </c>
      <c r="S22">
        <f t="shared" si="16"/>
        <v>118.29735610009435</v>
      </c>
      <c r="T22">
        <f t="shared" si="17"/>
        <v>10.478483753399043</v>
      </c>
      <c r="V22">
        <f t="shared" si="2"/>
        <v>10.478483753399043</v>
      </c>
      <c r="W22">
        <f t="shared" si="3"/>
        <v>66.196985889144557</v>
      </c>
    </row>
    <row r="23" spans="1:23" x14ac:dyDescent="0.25">
      <c r="A23">
        <f t="shared" si="4"/>
        <v>17</v>
      </c>
      <c r="B23">
        <v>3</v>
      </c>
      <c r="C23">
        <v>2</v>
      </c>
      <c r="D23">
        <v>2</v>
      </c>
      <c r="E23">
        <f t="shared" si="5"/>
        <v>5.6402000000000001</v>
      </c>
      <c r="F23">
        <f t="shared" si="6"/>
        <v>0.53439195684226415</v>
      </c>
      <c r="G23">
        <f t="shared" si="7"/>
        <v>0.56288630398312101</v>
      </c>
      <c r="H23">
        <f t="shared" si="0"/>
        <v>34.255640856479779</v>
      </c>
      <c r="I23">
        <f t="shared" si="8"/>
        <v>68.511281712959558</v>
      </c>
      <c r="J23">
        <f t="shared" si="9"/>
        <v>0.3655105870020266</v>
      </c>
      <c r="K23">
        <f t="shared" si="10"/>
        <v>0</v>
      </c>
      <c r="L23">
        <f t="shared" si="1"/>
        <v>0</v>
      </c>
      <c r="M23">
        <f t="shared" si="11"/>
        <v>5.9934987328975575</v>
      </c>
      <c r="N23">
        <f t="shared" si="12"/>
        <v>8.5165413589147452</v>
      </c>
      <c r="O23">
        <f t="shared" si="13"/>
        <v>0</v>
      </c>
      <c r="P23">
        <f t="shared" si="14"/>
        <v>0</v>
      </c>
      <c r="R23">
        <f t="shared" si="15"/>
        <v>5.2173447189431936</v>
      </c>
      <c r="S23">
        <f t="shared" si="16"/>
        <v>0</v>
      </c>
      <c r="T23">
        <f t="shared" si="17"/>
        <v>0</v>
      </c>
      <c r="V23">
        <f t="shared" si="2"/>
        <v>0</v>
      </c>
      <c r="W23">
        <f t="shared" si="3"/>
        <v>68.511281712959558</v>
      </c>
    </row>
    <row r="24" spans="1:23" x14ac:dyDescent="0.25">
      <c r="A24">
        <f t="shared" si="4"/>
        <v>17</v>
      </c>
      <c r="B24">
        <v>4</v>
      </c>
      <c r="C24">
        <v>1</v>
      </c>
      <c r="D24">
        <v>0</v>
      </c>
      <c r="E24">
        <f t="shared" si="5"/>
        <v>5.6402000000000001</v>
      </c>
      <c r="F24">
        <f t="shared" si="6"/>
        <v>0.53439195684226415</v>
      </c>
      <c r="G24">
        <f t="shared" si="7"/>
        <v>0.56288630398312101</v>
      </c>
      <c r="H24">
        <f t="shared" si="0"/>
        <v>34.255640856479779</v>
      </c>
      <c r="I24">
        <f t="shared" si="8"/>
        <v>68.511281712959558</v>
      </c>
      <c r="J24">
        <f t="shared" si="9"/>
        <v>0.3655105870020266</v>
      </c>
      <c r="K24">
        <f t="shared" si="10"/>
        <v>0</v>
      </c>
      <c r="L24">
        <f t="shared" si="1"/>
        <v>0</v>
      </c>
      <c r="M24">
        <f t="shared" si="11"/>
        <v>5.9934987328975575</v>
      </c>
      <c r="N24">
        <f t="shared" si="12"/>
        <v>8.5165413589147452</v>
      </c>
      <c r="O24">
        <f t="shared" si="13"/>
        <v>0</v>
      </c>
      <c r="P24">
        <f t="shared" si="14"/>
        <v>0</v>
      </c>
      <c r="R24">
        <f t="shared" si="15"/>
        <v>5.2173447189431936</v>
      </c>
      <c r="S24">
        <f t="shared" si="16"/>
        <v>0</v>
      </c>
      <c r="T24">
        <f t="shared" si="17"/>
        <v>0</v>
      </c>
      <c r="V24">
        <f t="shared" si="2"/>
        <v>0</v>
      </c>
      <c r="W24">
        <f t="shared" si="3"/>
        <v>68.511281712959558</v>
      </c>
    </row>
    <row r="25" spans="1:23" x14ac:dyDescent="0.25">
      <c r="A25">
        <f t="shared" si="4"/>
        <v>18</v>
      </c>
      <c r="B25">
        <v>3</v>
      </c>
      <c r="C25">
        <v>3</v>
      </c>
      <c r="D25">
        <v>0</v>
      </c>
      <c r="E25">
        <f t="shared" si="5"/>
        <v>5.6402000000000001</v>
      </c>
      <c r="F25">
        <f t="shared" si="6"/>
        <v>0.56582677783298552</v>
      </c>
      <c r="G25">
        <f t="shared" si="7"/>
        <v>0.57920522837520816</v>
      </c>
      <c r="H25">
        <f t="shared" si="0"/>
        <v>35.39466203360643</v>
      </c>
      <c r="I25">
        <f t="shared" si="8"/>
        <v>70.78932406721286</v>
      </c>
      <c r="J25">
        <f t="shared" si="9"/>
        <v>0.37610729115273256</v>
      </c>
      <c r="K25">
        <f t="shared" si="10"/>
        <v>0</v>
      </c>
      <c r="L25">
        <f t="shared" si="1"/>
        <v>0</v>
      </c>
      <c r="M25">
        <f t="shared" si="11"/>
        <v>5.8463115577930198</v>
      </c>
      <c r="N25">
        <f t="shared" si="12"/>
        <v>8.3812637235112053</v>
      </c>
      <c r="O25">
        <f t="shared" si="13"/>
        <v>0</v>
      </c>
      <c r="P25">
        <f t="shared" si="14"/>
        <v>0</v>
      </c>
      <c r="R25">
        <f t="shared" si="15"/>
        <v>4.8598123772984945</v>
      </c>
      <c r="S25">
        <f t="shared" si="16"/>
        <v>0</v>
      </c>
      <c r="T25">
        <f t="shared" si="17"/>
        <v>0</v>
      </c>
      <c r="V25">
        <f t="shared" si="2"/>
        <v>0</v>
      </c>
      <c r="W25">
        <f t="shared" si="3"/>
        <v>70.78932406721286</v>
      </c>
    </row>
    <row r="26" spans="1:23" x14ac:dyDescent="0.25">
      <c r="A26">
        <f t="shared" si="4"/>
        <v>18</v>
      </c>
      <c r="B26">
        <v>4</v>
      </c>
      <c r="C26">
        <v>1</v>
      </c>
      <c r="D26">
        <v>1</v>
      </c>
      <c r="E26">
        <f t="shared" si="5"/>
        <v>5.6402000000000001</v>
      </c>
      <c r="F26">
        <f t="shared" si="6"/>
        <v>0.56582677783298552</v>
      </c>
      <c r="G26">
        <f t="shared" si="7"/>
        <v>0.57920522837520816</v>
      </c>
      <c r="H26">
        <f t="shared" si="0"/>
        <v>35.39466203360643</v>
      </c>
      <c r="I26">
        <f t="shared" si="8"/>
        <v>70.78932406721286</v>
      </c>
      <c r="J26">
        <f t="shared" si="9"/>
        <v>0.37610729115273256</v>
      </c>
      <c r="K26">
        <f t="shared" si="10"/>
        <v>0</v>
      </c>
      <c r="L26">
        <f t="shared" si="1"/>
        <v>0</v>
      </c>
      <c r="M26">
        <f t="shared" si="11"/>
        <v>5.8463115577930198</v>
      </c>
      <c r="N26">
        <f t="shared" si="12"/>
        <v>8.3812637235112053</v>
      </c>
      <c r="O26">
        <f t="shared" si="13"/>
        <v>0</v>
      </c>
      <c r="P26">
        <f t="shared" si="14"/>
        <v>0</v>
      </c>
      <c r="R26">
        <f t="shared" si="15"/>
        <v>4.8598123772984945</v>
      </c>
      <c r="S26">
        <f t="shared" si="16"/>
        <v>0</v>
      </c>
      <c r="T26">
        <f t="shared" si="17"/>
        <v>0</v>
      </c>
      <c r="V26">
        <f t="shared" si="2"/>
        <v>0</v>
      </c>
      <c r="W26">
        <f t="shared" si="3"/>
        <v>70.78932406721286</v>
      </c>
    </row>
    <row r="27" spans="1:23" x14ac:dyDescent="0.25">
      <c r="A27">
        <f t="shared" si="4"/>
        <v>19</v>
      </c>
      <c r="B27">
        <v>3</v>
      </c>
      <c r="C27">
        <v>3</v>
      </c>
      <c r="D27">
        <v>1</v>
      </c>
      <c r="E27">
        <f t="shared" si="5"/>
        <v>5.6402000000000001</v>
      </c>
      <c r="F27">
        <f t="shared" si="6"/>
        <v>0.597261598823707</v>
      </c>
      <c r="G27">
        <f t="shared" si="7"/>
        <v>0.59507680339816305</v>
      </c>
      <c r="H27">
        <f t="shared" si="0"/>
        <v>36.51810743268102</v>
      </c>
      <c r="I27">
        <f t="shared" si="8"/>
        <v>73.036214865362041</v>
      </c>
      <c r="J27">
        <f t="shared" si="9"/>
        <v>0.38641350870010588</v>
      </c>
      <c r="K27">
        <f t="shared" si="10"/>
        <v>4</v>
      </c>
      <c r="L27">
        <f t="shared" si="1"/>
        <v>-4</v>
      </c>
      <c r="M27">
        <f t="shared" si="11"/>
        <v>5.7033214895520921</v>
      </c>
      <c r="N27">
        <f t="shared" si="12"/>
        <v>8.2570729273256678</v>
      </c>
      <c r="O27">
        <f t="shared" si="13"/>
        <v>-10.215005751094303</v>
      </c>
      <c r="P27">
        <f t="shared" si="14"/>
        <v>104.34634249488968</v>
      </c>
      <c r="Q27">
        <v>24</v>
      </c>
      <c r="R27">
        <f t="shared" si="15"/>
        <v>4.5390093859161738</v>
      </c>
      <c r="S27">
        <f t="shared" si="16"/>
        <v>11.367096671287873</v>
      </c>
      <c r="T27">
        <f t="shared" si="17"/>
        <v>1.0068689759441829</v>
      </c>
      <c r="V27">
        <f t="shared" si="2"/>
        <v>1.0068689759441829</v>
      </c>
      <c r="W27">
        <f t="shared" si="3"/>
        <v>73.036214865362041</v>
      </c>
    </row>
    <row r="28" spans="1:23" x14ac:dyDescent="0.25">
      <c r="A28">
        <f t="shared" si="4"/>
        <v>20</v>
      </c>
      <c r="B28">
        <v>4</v>
      </c>
      <c r="C28">
        <v>2</v>
      </c>
      <c r="D28">
        <v>0</v>
      </c>
      <c r="E28">
        <f t="shared" si="5"/>
        <v>5.6402000000000001</v>
      </c>
      <c r="F28">
        <f t="shared" si="6"/>
        <v>0.62869641981442836</v>
      </c>
      <c r="G28">
        <f t="shared" si="7"/>
        <v>0.61053591811454844</v>
      </c>
      <c r="H28">
        <f t="shared" si="0"/>
        <v>37.628263428261413</v>
      </c>
      <c r="I28">
        <f t="shared" si="8"/>
        <v>75.256526856522825</v>
      </c>
      <c r="J28">
        <f t="shared" si="9"/>
        <v>0.39645189487957688</v>
      </c>
      <c r="K28">
        <f t="shared" si="10"/>
        <v>4</v>
      </c>
      <c r="L28">
        <f t="shared" si="1"/>
        <v>4</v>
      </c>
      <c r="M28">
        <f t="shared" si="11"/>
        <v>5.5644586696757612</v>
      </c>
      <c r="N28">
        <f t="shared" si="12"/>
        <v>8.142598325219641</v>
      </c>
      <c r="O28">
        <f t="shared" si="13"/>
        <v>54.828227979581612</v>
      </c>
      <c r="P28">
        <f t="shared" si="14"/>
        <v>3006.134583380976</v>
      </c>
      <c r="Q28">
        <v>24</v>
      </c>
      <c r="R28">
        <f t="shared" si="15"/>
        <v>4.2493888223308138</v>
      </c>
      <c r="S28">
        <f t="shared" si="16"/>
        <v>306.58163272898923</v>
      </c>
      <c r="T28">
        <f t="shared" si="17"/>
        <v>27.156233778573046</v>
      </c>
      <c r="V28">
        <f t="shared" si="2"/>
        <v>27.156233778573046</v>
      </c>
      <c r="W28">
        <f t="shared" si="3"/>
        <v>75.256526856522825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"/>
  <sheetViews>
    <sheetView topLeftCell="O4" workbookViewId="0">
      <selection activeCell="W7" sqref="W7:X28"/>
    </sheetView>
  </sheetViews>
  <sheetFormatPr defaultRowHeight="15" x14ac:dyDescent="0.25"/>
  <cols>
    <col min="10" max="10" width="12" bestFit="1" customWidth="1"/>
  </cols>
  <sheetData>
    <row r="1" spans="1:24" x14ac:dyDescent="0.25">
      <c r="A1" t="s">
        <v>4</v>
      </c>
      <c r="B1">
        <f>1.54</f>
        <v>1.54</v>
      </c>
      <c r="C1" t="s">
        <v>5</v>
      </c>
      <c r="D1" s="1"/>
      <c r="E1" s="1" t="s">
        <v>18</v>
      </c>
      <c r="F1" s="1" t="s">
        <v>16</v>
      </c>
      <c r="G1" s="1" t="s">
        <v>17</v>
      </c>
      <c r="H1" s="1"/>
      <c r="J1" s="1"/>
      <c r="K1" s="1" t="s">
        <v>18</v>
      </c>
      <c r="L1" s="1" t="s">
        <v>16</v>
      </c>
      <c r="M1" s="1" t="s">
        <v>17</v>
      </c>
      <c r="N1" s="1"/>
    </row>
    <row r="2" spans="1:24" x14ac:dyDescent="0.25">
      <c r="D2" s="1" t="s">
        <v>25</v>
      </c>
      <c r="E2" s="1">
        <v>3</v>
      </c>
      <c r="F2" s="1">
        <v>1.611</v>
      </c>
      <c r="G2" s="1">
        <v>107.63800000000001</v>
      </c>
      <c r="H2" s="1"/>
      <c r="J2" s="1" t="s">
        <v>26</v>
      </c>
      <c r="K2" s="1">
        <v>9</v>
      </c>
      <c r="L2" s="1">
        <v>0.38700000000000001</v>
      </c>
      <c r="M2" s="1">
        <v>20.239000000000001</v>
      </c>
      <c r="N2" s="1"/>
    </row>
    <row r="3" spans="1:24" x14ac:dyDescent="0.25">
      <c r="D3" s="1"/>
      <c r="E3" s="1"/>
      <c r="F3" s="1">
        <v>1.246</v>
      </c>
      <c r="G3" s="1">
        <v>30.48</v>
      </c>
      <c r="H3" s="1"/>
      <c r="J3" s="1"/>
      <c r="K3" s="1"/>
      <c r="L3" s="1">
        <v>0.81100000000000005</v>
      </c>
      <c r="M3" s="1">
        <v>6.609</v>
      </c>
      <c r="N3" s="1"/>
    </row>
    <row r="4" spans="1:24" x14ac:dyDescent="0.25">
      <c r="D4" s="1"/>
      <c r="E4" s="1"/>
      <c r="F4" s="1">
        <v>0.32600000000000001</v>
      </c>
      <c r="G4" s="1">
        <v>4.5330000000000004</v>
      </c>
      <c r="H4" s="1"/>
      <c r="J4" s="1"/>
      <c r="K4" s="1"/>
      <c r="L4" s="1">
        <v>0.47499999999999998</v>
      </c>
      <c r="M4" s="1">
        <v>1.931</v>
      </c>
      <c r="N4" s="1"/>
    </row>
    <row r="5" spans="1:24" x14ac:dyDescent="0.25">
      <c r="D5" s="1"/>
      <c r="E5" s="1"/>
      <c r="F5" s="1">
        <v>9.9000000000000005E-2</v>
      </c>
      <c r="G5" s="1">
        <v>0.46500000000000002</v>
      </c>
      <c r="H5" s="1"/>
      <c r="J5" s="1"/>
      <c r="K5" s="1"/>
      <c r="L5" s="1">
        <v>0.14599999999999999</v>
      </c>
      <c r="M5" s="1">
        <v>0.27900000000000003</v>
      </c>
      <c r="N5" s="1"/>
    </row>
    <row r="7" spans="1:24" x14ac:dyDescent="0.25">
      <c r="A7" t="s">
        <v>0</v>
      </c>
      <c r="B7" t="s">
        <v>1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>
        <v>0</v>
      </c>
      <c r="I7">
        <v>20</v>
      </c>
      <c r="J7" t="s">
        <v>9</v>
      </c>
      <c r="K7" t="s">
        <v>12</v>
      </c>
      <c r="L7" t="s">
        <v>13</v>
      </c>
      <c r="M7" t="s">
        <v>23</v>
      </c>
      <c r="N7" t="s">
        <v>24</v>
      </c>
      <c r="O7" t="s">
        <v>21</v>
      </c>
      <c r="P7" t="s">
        <v>22</v>
      </c>
      <c r="Q7" t="s">
        <v>27</v>
      </c>
      <c r="R7" t="s">
        <v>28</v>
      </c>
      <c r="S7" t="s">
        <v>29</v>
      </c>
      <c r="T7" t="s">
        <v>30</v>
      </c>
      <c r="W7" t="str">
        <f>T7</f>
        <v>I/I*100</v>
      </c>
      <c r="X7">
        <f>I7</f>
        <v>20</v>
      </c>
    </row>
    <row r="8" spans="1:24" x14ac:dyDescent="0.25">
      <c r="A8">
        <f>SUM(B8^2+C8^2+D8^2)</f>
        <v>1</v>
      </c>
      <c r="B8">
        <v>1</v>
      </c>
      <c r="C8">
        <v>0</v>
      </c>
      <c r="D8">
        <v>0</v>
      </c>
      <c r="E8">
        <f>4.0263</f>
        <v>4.0263</v>
      </c>
      <c r="F8">
        <f>A8/E8^2</f>
        <v>6.1686160261301935E-2</v>
      </c>
      <c r="G8">
        <f>B$1*SQRT(A8)/(2*E8)</f>
        <v>0.19124258003626157</v>
      </c>
      <c r="H8">
        <f t="shared" ref="H8:H28" si="0">DEGREES(ASIN(G8))</f>
        <v>11.025308629228789</v>
      </c>
      <c r="I8">
        <f>H8*2</f>
        <v>22.050617258457578</v>
      </c>
      <c r="J8">
        <f>G8/B$1</f>
        <v>0.12418349353003998</v>
      </c>
      <c r="K8">
        <f>1+(-1)^(B8+C8)+(-1)^(B8+D8)+(-1)^(C8+D8)</f>
        <v>0</v>
      </c>
      <c r="L8">
        <f t="shared" ref="L8:L28" si="1">(-1)^B8+(-1)^C8+(-1)^D8+(-1)^(SUM(B8:D8))</f>
        <v>0</v>
      </c>
      <c r="M8">
        <f>E$2-41.782*(J8^2)*(F$2*(2.71828)^(-G$2*(J8^2))+F$3*(2.71828)^(-G$3*(J8^2))+F$4*(2.71828)^(-G$4*(J8^2))+F$5*(2.71828)^(-G$5*(J8^2)))</f>
        <v>2.0416506874140969</v>
      </c>
      <c r="N8">
        <f>K$2-41.782*(J8^2)*(L$2*(2.71828)^(-M$2*(J8^2))+L$3*(2.71828)^(-M$3*(J8^2))+L$4*(2.71828)^(-M$4*(J8^2))+L$5*(2.71828)^(-M$5*(J8^2)))</f>
        <v>7.9548144673899852</v>
      </c>
      <c r="O8">
        <f>K8*M8+L8*N8</f>
        <v>0</v>
      </c>
      <c r="P8">
        <f>O8^2</f>
        <v>0</v>
      </c>
      <c r="R8">
        <f>(1+COS(RADIANS(I8)))/((SIN(RADIANS(H8)))^2*COS(RADIANS(H8)))</f>
        <v>53.67475253550024</v>
      </c>
      <c r="S8">
        <f>P8*Q8*R8/1000</f>
        <v>0</v>
      </c>
      <c r="T8">
        <f>S8/MAX(S$8:S$28)*100</f>
        <v>0</v>
      </c>
      <c r="W8">
        <f t="shared" ref="W8:W28" si="2">T8</f>
        <v>0</v>
      </c>
      <c r="X8">
        <f t="shared" ref="X8:X28" si="3">I8</f>
        <v>22.050617258457578</v>
      </c>
    </row>
    <row r="9" spans="1:24" x14ac:dyDescent="0.25">
      <c r="A9">
        <f t="shared" ref="A9:A28" si="4">SUM(B9^2+C9^2+D9^2)</f>
        <v>2</v>
      </c>
      <c r="B9">
        <v>1</v>
      </c>
      <c r="C9">
        <v>1</v>
      </c>
      <c r="D9">
        <v>0</v>
      </c>
      <c r="E9">
        <f t="shared" ref="E9:E28" si="5">4.0263</f>
        <v>4.0263</v>
      </c>
      <c r="F9">
        <f t="shared" ref="F9:F28" si="6">A9/E9^2</f>
        <v>0.12337232052260387</v>
      </c>
      <c r="G9">
        <f t="shared" ref="G9:G28" si="7">B$1*SQRT(A9)/(2*E9)</f>
        <v>0.27045785039050324</v>
      </c>
      <c r="H9">
        <f t="shared" si="0"/>
        <v>15.691513425555533</v>
      </c>
      <c r="I9">
        <f t="shared" ref="I9:I28" si="8">H9*2</f>
        <v>31.383026851111065</v>
      </c>
      <c r="J9">
        <f t="shared" ref="J9:J28" si="9">G9/B$1</f>
        <v>0.17562198077305405</v>
      </c>
      <c r="K9">
        <f t="shared" ref="K9:K28" si="10">1+(-1)^(B9+C9)+(-1)^(B9+D9)+(-1)^(C9+D9)</f>
        <v>0</v>
      </c>
      <c r="L9">
        <f t="shared" si="1"/>
        <v>0</v>
      </c>
      <c r="M9">
        <f t="shared" ref="M9:M28" si="11">E$2-41.782*(J9^2)*(F$2*(2.71828)^(-G$2*(J9^2))+F$3*(2.71828)^(-G$3*(J9^2))+F$4*(2.71828)^(-G$4*(J9^2))+F$5*(2.71828)^(-G$5*(J9^2)))</f>
        <v>1.8067046092897876</v>
      </c>
      <c r="N9">
        <f t="shared" ref="N9:N28" si="12">K$2-41.782*(J9^2)*(L$2*(2.71828)^(-M$2*(J9^2))+L$3*(2.71828)^(-M$3*(J9^2))+L$4*(2.71828)^(-M$4*(J9^2))+L$5*(2.71828)^(-M$5*(J9^2)))</f>
        <v>7.1171855515466458</v>
      </c>
      <c r="O9">
        <f t="shared" ref="O9:O28" si="13">K9*M9+L9*N9</f>
        <v>0</v>
      </c>
      <c r="P9">
        <f t="shared" ref="P9:P28" si="14">O9^2</f>
        <v>0</v>
      </c>
      <c r="R9">
        <f t="shared" ref="R9:R28" si="15">(1+COS(RADIANS(I9)))/((SIN(RADIANS(H9)))^2*COS(RADIANS(H9)))</f>
        <v>26.323045632863703</v>
      </c>
      <c r="S9">
        <f t="shared" ref="S9:S28" si="16">P9*Q9*R9/1000</f>
        <v>0</v>
      </c>
      <c r="T9">
        <f t="shared" ref="T9:T28" si="17">S9/MAX(S$8:S$28)*100</f>
        <v>0</v>
      </c>
      <c r="W9">
        <f t="shared" si="2"/>
        <v>0</v>
      </c>
      <c r="X9">
        <f t="shared" si="3"/>
        <v>31.383026851111065</v>
      </c>
    </row>
    <row r="10" spans="1:24" x14ac:dyDescent="0.25">
      <c r="A10">
        <f t="shared" si="4"/>
        <v>3</v>
      </c>
      <c r="B10">
        <v>1</v>
      </c>
      <c r="C10">
        <v>1</v>
      </c>
      <c r="D10">
        <v>1</v>
      </c>
      <c r="E10">
        <f t="shared" si="5"/>
        <v>4.0263</v>
      </c>
      <c r="F10">
        <f t="shared" si="6"/>
        <v>0.1850584807839058</v>
      </c>
      <c r="G10">
        <f t="shared" si="7"/>
        <v>0.33124186519336252</v>
      </c>
      <c r="H10">
        <f t="shared" si="0"/>
        <v>19.344168989051738</v>
      </c>
      <c r="I10">
        <f t="shared" si="8"/>
        <v>38.688337978103476</v>
      </c>
      <c r="J10">
        <f t="shared" si="9"/>
        <v>0.2150921202554302</v>
      </c>
      <c r="K10">
        <f t="shared" si="10"/>
        <v>4</v>
      </c>
      <c r="L10">
        <f t="shared" si="1"/>
        <v>-4</v>
      </c>
      <c r="M10">
        <f t="shared" si="11"/>
        <v>1.6923978292686879</v>
      </c>
      <c r="N10">
        <f t="shared" si="12"/>
        <v>6.4336921339758133</v>
      </c>
      <c r="O10">
        <f t="shared" si="13"/>
        <v>-18.965177218828501</v>
      </c>
      <c r="P10">
        <f>O10^2</f>
        <v>359.67794694157158</v>
      </c>
      <c r="Q10">
        <v>8</v>
      </c>
      <c r="R10">
        <f t="shared" si="15"/>
        <v>17.198975393808301</v>
      </c>
      <c r="S10">
        <f t="shared" si="16"/>
        <v>49.488737273148615</v>
      </c>
      <c r="T10">
        <f t="shared" si="17"/>
        <v>72.78311368165383</v>
      </c>
      <c r="W10">
        <f t="shared" si="2"/>
        <v>72.78311368165383</v>
      </c>
      <c r="X10">
        <f t="shared" si="3"/>
        <v>38.688337978103476</v>
      </c>
    </row>
    <row r="11" spans="1:24" x14ac:dyDescent="0.25">
      <c r="A11">
        <f t="shared" si="4"/>
        <v>4</v>
      </c>
      <c r="B11">
        <v>2</v>
      </c>
      <c r="C11">
        <v>0</v>
      </c>
      <c r="D11">
        <v>0</v>
      </c>
      <c r="E11">
        <f t="shared" si="5"/>
        <v>4.0263</v>
      </c>
      <c r="F11">
        <f t="shared" si="6"/>
        <v>0.24674464104520774</v>
      </c>
      <c r="G11">
        <f t="shared" si="7"/>
        <v>0.38248516007252314</v>
      </c>
      <c r="H11">
        <f t="shared" si="0"/>
        <v>22.487704391787915</v>
      </c>
      <c r="I11">
        <f t="shared" si="8"/>
        <v>44.97540878357583</v>
      </c>
      <c r="J11">
        <f t="shared" si="9"/>
        <v>0.24836698706007995</v>
      </c>
      <c r="K11">
        <f t="shared" si="10"/>
        <v>4</v>
      </c>
      <c r="L11">
        <f t="shared" si="1"/>
        <v>4</v>
      </c>
      <c r="M11">
        <f t="shared" si="11"/>
        <v>1.6214268407921584</v>
      </c>
      <c r="N11">
        <f t="shared" si="12"/>
        <v>5.8667290492796189</v>
      </c>
      <c r="O11">
        <f t="shared" si="13"/>
        <v>29.952623560287108</v>
      </c>
      <c r="P11">
        <f t="shared" si="14"/>
        <v>897.15965814426636</v>
      </c>
      <c r="Q11">
        <v>6</v>
      </c>
      <c r="R11">
        <f t="shared" si="15"/>
        <v>12.631495005499938</v>
      </c>
      <c r="S11">
        <f t="shared" si="16"/>
        <v>67.994806445911991</v>
      </c>
      <c r="T11">
        <f t="shared" si="17"/>
        <v>100</v>
      </c>
      <c r="W11">
        <f t="shared" si="2"/>
        <v>100</v>
      </c>
      <c r="X11">
        <f t="shared" si="3"/>
        <v>44.97540878357583</v>
      </c>
    </row>
    <row r="12" spans="1:24" x14ac:dyDescent="0.25">
      <c r="A12">
        <f t="shared" si="4"/>
        <v>5</v>
      </c>
      <c r="B12">
        <v>2</v>
      </c>
      <c r="C12">
        <v>1</v>
      </c>
      <c r="D12">
        <v>0</v>
      </c>
      <c r="E12">
        <f t="shared" si="5"/>
        <v>4.0263</v>
      </c>
      <c r="F12">
        <f t="shared" si="6"/>
        <v>0.30843080130650968</v>
      </c>
      <c r="G12">
        <f t="shared" si="7"/>
        <v>0.4276314091535251</v>
      </c>
      <c r="H12">
        <f t="shared" si="0"/>
        <v>25.317337066311097</v>
      </c>
      <c r="I12">
        <f t="shared" si="8"/>
        <v>50.634674132622195</v>
      </c>
      <c r="J12">
        <f t="shared" si="9"/>
        <v>0.27768273321657472</v>
      </c>
      <c r="K12">
        <f t="shared" si="10"/>
        <v>0</v>
      </c>
      <c r="L12">
        <f t="shared" si="1"/>
        <v>0</v>
      </c>
      <c r="M12">
        <f t="shared" si="11"/>
        <v>1.567781961111828</v>
      </c>
      <c r="N12">
        <f t="shared" si="12"/>
        <v>5.3895832106267152</v>
      </c>
      <c r="O12">
        <f t="shared" si="13"/>
        <v>0</v>
      </c>
      <c r="P12">
        <f t="shared" si="14"/>
        <v>0</v>
      </c>
      <c r="R12">
        <f t="shared" si="15"/>
        <v>9.8863674279193727</v>
      </c>
      <c r="S12">
        <f t="shared" si="16"/>
        <v>0</v>
      </c>
      <c r="T12">
        <f t="shared" si="17"/>
        <v>0</v>
      </c>
      <c r="W12">
        <f t="shared" si="2"/>
        <v>0</v>
      </c>
      <c r="X12">
        <f t="shared" si="3"/>
        <v>50.634674132622195</v>
      </c>
    </row>
    <row r="13" spans="1:24" x14ac:dyDescent="0.25">
      <c r="A13">
        <f t="shared" si="4"/>
        <v>6</v>
      </c>
      <c r="B13">
        <v>2</v>
      </c>
      <c r="C13">
        <v>1</v>
      </c>
      <c r="D13">
        <v>1</v>
      </c>
      <c r="E13">
        <f t="shared" si="5"/>
        <v>4.0263</v>
      </c>
      <c r="F13">
        <f t="shared" si="6"/>
        <v>0.3701169615678116</v>
      </c>
      <c r="G13">
        <f t="shared" si="7"/>
        <v>0.46844673818221372</v>
      </c>
      <c r="H13">
        <f t="shared" si="0"/>
        <v>27.93351810404867</v>
      </c>
      <c r="I13">
        <f t="shared" si="8"/>
        <v>55.867036208097339</v>
      </c>
      <c r="J13">
        <f t="shared" si="9"/>
        <v>0.30418619362481408</v>
      </c>
      <c r="K13">
        <f t="shared" si="10"/>
        <v>0</v>
      </c>
      <c r="L13">
        <f t="shared" si="1"/>
        <v>0</v>
      </c>
      <c r="M13">
        <f t="shared" si="11"/>
        <v>1.5174724298361639</v>
      </c>
      <c r="N13">
        <f t="shared" si="12"/>
        <v>4.9830508117338335</v>
      </c>
      <c r="O13">
        <f t="shared" si="13"/>
        <v>0</v>
      </c>
      <c r="P13">
        <f t="shared" si="14"/>
        <v>0</v>
      </c>
      <c r="R13">
        <f t="shared" si="15"/>
        <v>8.0521535918586178</v>
      </c>
      <c r="S13">
        <f t="shared" si="16"/>
        <v>0</v>
      </c>
      <c r="T13">
        <f t="shared" si="17"/>
        <v>0</v>
      </c>
      <c r="W13">
        <f t="shared" si="2"/>
        <v>0</v>
      </c>
      <c r="X13">
        <f t="shared" si="3"/>
        <v>55.867036208097339</v>
      </c>
    </row>
    <row r="14" spans="1:24" x14ac:dyDescent="0.25">
      <c r="A14">
        <f t="shared" si="4"/>
        <v>8</v>
      </c>
      <c r="B14">
        <v>2</v>
      </c>
      <c r="C14">
        <v>2</v>
      </c>
      <c r="D14">
        <v>0</v>
      </c>
      <c r="E14">
        <f t="shared" si="5"/>
        <v>4.0263</v>
      </c>
      <c r="F14">
        <f t="shared" si="6"/>
        <v>0.49348928209041548</v>
      </c>
      <c r="G14">
        <f t="shared" si="7"/>
        <v>0.54091570078100648</v>
      </c>
      <c r="H14">
        <f t="shared" si="0"/>
        <v>32.745996343959916</v>
      </c>
      <c r="I14">
        <f t="shared" si="8"/>
        <v>65.491992687919833</v>
      </c>
      <c r="J14">
        <f t="shared" si="9"/>
        <v>0.3512439615461081</v>
      </c>
      <c r="K14">
        <f t="shared" si="10"/>
        <v>4</v>
      </c>
      <c r="L14">
        <f t="shared" si="1"/>
        <v>4</v>
      </c>
      <c r="M14">
        <f t="shared" si="11"/>
        <v>1.4080194504747838</v>
      </c>
      <c r="N14">
        <f t="shared" si="12"/>
        <v>4.3293764370830594</v>
      </c>
      <c r="O14">
        <f t="shared" si="13"/>
        <v>22.949583550231374</v>
      </c>
      <c r="P14">
        <f t="shared" si="14"/>
        <v>526.68338512905052</v>
      </c>
      <c r="Q14">
        <v>12</v>
      </c>
      <c r="R14">
        <f t="shared" si="15"/>
        <v>5.7491876062404996</v>
      </c>
      <c r="S14">
        <f t="shared" si="16"/>
        <v>36.33601908236075</v>
      </c>
      <c r="T14">
        <f t="shared" si="17"/>
        <v>53.439403656902918</v>
      </c>
      <c r="W14">
        <f t="shared" si="2"/>
        <v>53.439403656902918</v>
      </c>
      <c r="X14">
        <f t="shared" si="3"/>
        <v>65.491992687919833</v>
      </c>
    </row>
    <row r="15" spans="1:24" x14ac:dyDescent="0.25">
      <c r="A15">
        <f t="shared" si="4"/>
        <v>9</v>
      </c>
      <c r="B15">
        <v>2</v>
      </c>
      <c r="C15">
        <v>2</v>
      </c>
      <c r="D15">
        <v>1</v>
      </c>
      <c r="E15">
        <f t="shared" si="5"/>
        <v>4.0263</v>
      </c>
      <c r="F15">
        <f t="shared" si="6"/>
        <v>0.55517544235171745</v>
      </c>
      <c r="G15">
        <f t="shared" si="7"/>
        <v>0.5737277401087848</v>
      </c>
      <c r="H15">
        <f t="shared" si="0"/>
        <v>35.010583660904906</v>
      </c>
      <c r="I15">
        <f t="shared" si="8"/>
        <v>70.021167321809813</v>
      </c>
      <c r="J15">
        <f t="shared" si="9"/>
        <v>0.37255048059011997</v>
      </c>
      <c r="K15">
        <f t="shared" si="10"/>
        <v>0</v>
      </c>
      <c r="L15">
        <f t="shared" si="1"/>
        <v>0</v>
      </c>
      <c r="M15">
        <f t="shared" si="11"/>
        <v>1.3489449324887293</v>
      </c>
      <c r="N15">
        <f t="shared" si="12"/>
        <v>4.0639352525679344</v>
      </c>
      <c r="O15">
        <f t="shared" si="13"/>
        <v>0</v>
      </c>
      <c r="P15">
        <f t="shared" si="14"/>
        <v>0</v>
      </c>
      <c r="R15">
        <f t="shared" si="15"/>
        <v>4.9765300845092391</v>
      </c>
      <c r="S15">
        <f t="shared" si="16"/>
        <v>0</v>
      </c>
      <c r="T15">
        <f t="shared" si="17"/>
        <v>0</v>
      </c>
      <c r="W15">
        <f t="shared" si="2"/>
        <v>0</v>
      </c>
      <c r="X15">
        <f t="shared" si="3"/>
        <v>70.021167321809813</v>
      </c>
    </row>
    <row r="16" spans="1:24" x14ac:dyDescent="0.25">
      <c r="A16">
        <f t="shared" si="4"/>
        <v>9</v>
      </c>
      <c r="B16">
        <v>3</v>
      </c>
      <c r="C16">
        <v>0</v>
      </c>
      <c r="D16">
        <v>0</v>
      </c>
      <c r="E16">
        <f t="shared" si="5"/>
        <v>4.0263</v>
      </c>
      <c r="F16">
        <f t="shared" si="6"/>
        <v>0.55517544235171745</v>
      </c>
      <c r="G16">
        <f t="shared" si="7"/>
        <v>0.5737277401087848</v>
      </c>
      <c r="H16">
        <f t="shared" si="0"/>
        <v>35.010583660904906</v>
      </c>
      <c r="I16">
        <f t="shared" si="8"/>
        <v>70.021167321809813</v>
      </c>
      <c r="J16">
        <f t="shared" si="9"/>
        <v>0.37255048059011997</v>
      </c>
      <c r="K16">
        <f t="shared" si="10"/>
        <v>0</v>
      </c>
      <c r="L16">
        <f t="shared" si="1"/>
        <v>0</v>
      </c>
      <c r="M16">
        <f t="shared" si="11"/>
        <v>1.3489449324887293</v>
      </c>
      <c r="N16">
        <f t="shared" si="12"/>
        <v>4.0639352525679344</v>
      </c>
      <c r="O16">
        <f t="shared" si="13"/>
        <v>0</v>
      </c>
      <c r="P16">
        <f t="shared" si="14"/>
        <v>0</v>
      </c>
      <c r="R16">
        <f t="shared" si="15"/>
        <v>4.9765300845092391</v>
      </c>
      <c r="S16">
        <f t="shared" si="16"/>
        <v>0</v>
      </c>
      <c r="T16">
        <f t="shared" si="17"/>
        <v>0</v>
      </c>
      <c r="W16">
        <f t="shared" si="2"/>
        <v>0</v>
      </c>
      <c r="X16">
        <f t="shared" si="3"/>
        <v>70.021167321809813</v>
      </c>
    </row>
    <row r="17" spans="1:24" x14ac:dyDescent="0.25">
      <c r="A17">
        <f t="shared" si="4"/>
        <v>10</v>
      </c>
      <c r="B17">
        <v>3</v>
      </c>
      <c r="C17">
        <v>1</v>
      </c>
      <c r="D17">
        <v>0</v>
      </c>
      <c r="E17">
        <f t="shared" si="5"/>
        <v>4.0263</v>
      </c>
      <c r="F17">
        <f t="shared" si="6"/>
        <v>0.61686160261301937</v>
      </c>
      <c r="G17">
        <f t="shared" si="7"/>
        <v>0.6047621385216333</v>
      </c>
      <c r="H17">
        <f t="shared" si="0"/>
        <v>37.21172748585581</v>
      </c>
      <c r="I17">
        <f t="shared" si="8"/>
        <v>74.423454971711621</v>
      </c>
      <c r="J17">
        <f t="shared" si="9"/>
        <v>0.39270268735170993</v>
      </c>
      <c r="K17">
        <f t="shared" si="10"/>
        <v>0</v>
      </c>
      <c r="L17">
        <f t="shared" si="1"/>
        <v>0</v>
      </c>
      <c r="M17">
        <f t="shared" si="11"/>
        <v>1.2891667640955138</v>
      </c>
      <c r="N17">
        <f t="shared" si="12"/>
        <v>3.8306852924577965</v>
      </c>
      <c r="O17">
        <f t="shared" si="13"/>
        <v>0</v>
      </c>
      <c r="P17">
        <f t="shared" si="14"/>
        <v>0</v>
      </c>
      <c r="R17">
        <f t="shared" si="15"/>
        <v>4.3550727342447209</v>
      </c>
      <c r="S17">
        <f t="shared" si="16"/>
        <v>0</v>
      </c>
      <c r="T17">
        <f t="shared" si="17"/>
        <v>0</v>
      </c>
      <c r="W17">
        <f t="shared" si="2"/>
        <v>0</v>
      </c>
      <c r="X17">
        <f t="shared" si="3"/>
        <v>74.423454971711621</v>
      </c>
    </row>
    <row r="18" spans="1:24" x14ac:dyDescent="0.25">
      <c r="A18">
        <f t="shared" si="4"/>
        <v>11</v>
      </c>
      <c r="B18">
        <v>3</v>
      </c>
      <c r="C18">
        <v>1</v>
      </c>
      <c r="D18">
        <v>1</v>
      </c>
      <c r="E18">
        <f t="shared" si="5"/>
        <v>4.0263</v>
      </c>
      <c r="F18">
        <f t="shared" si="6"/>
        <v>0.67854776287432128</v>
      </c>
      <c r="G18">
        <f t="shared" si="7"/>
        <v>0.63427988191979179</v>
      </c>
      <c r="H18">
        <f t="shared" si="0"/>
        <v>39.366595095680964</v>
      </c>
      <c r="I18">
        <f t="shared" si="8"/>
        <v>78.733190191361928</v>
      </c>
      <c r="J18">
        <f t="shared" si="9"/>
        <v>0.41187005319466996</v>
      </c>
      <c r="K18">
        <f t="shared" si="10"/>
        <v>4</v>
      </c>
      <c r="L18">
        <f t="shared" si="1"/>
        <v>-4</v>
      </c>
      <c r="M18">
        <f t="shared" si="11"/>
        <v>1.2304046582536781</v>
      </c>
      <c r="N18">
        <f t="shared" si="12"/>
        <v>3.6247916758949774</v>
      </c>
      <c r="O18">
        <f t="shared" si="13"/>
        <v>-9.5775480705651965</v>
      </c>
      <c r="P18">
        <f t="shared" si="14"/>
        <v>91.729427043987116</v>
      </c>
      <c r="Q18">
        <v>24</v>
      </c>
      <c r="R18">
        <f t="shared" si="15"/>
        <v>3.8433130915360842</v>
      </c>
      <c r="S18">
        <f t="shared" si="16"/>
        <v>8.4610777880942347</v>
      </c>
      <c r="T18">
        <f t="shared" si="17"/>
        <v>12.443711851470288</v>
      </c>
      <c r="W18">
        <f t="shared" si="2"/>
        <v>12.443711851470288</v>
      </c>
      <c r="X18">
        <f t="shared" si="3"/>
        <v>78.733190191361928</v>
      </c>
    </row>
    <row r="19" spans="1:24" x14ac:dyDescent="0.25">
      <c r="A19">
        <f t="shared" si="4"/>
        <v>12</v>
      </c>
      <c r="B19">
        <v>2</v>
      </c>
      <c r="C19">
        <v>2</v>
      </c>
      <c r="D19">
        <v>2</v>
      </c>
      <c r="E19">
        <f t="shared" si="5"/>
        <v>4.0263</v>
      </c>
      <c r="F19">
        <f t="shared" si="6"/>
        <v>0.7402339231356232</v>
      </c>
      <c r="G19">
        <f t="shared" si="7"/>
        <v>0.66248373038672503</v>
      </c>
      <c r="H19">
        <f t="shared" si="0"/>
        <v>41.489572404151858</v>
      </c>
      <c r="I19">
        <f t="shared" si="8"/>
        <v>82.979144808303715</v>
      </c>
      <c r="J19">
        <f t="shared" si="9"/>
        <v>0.43018424051086041</v>
      </c>
      <c r="K19">
        <f t="shared" si="10"/>
        <v>4</v>
      </c>
      <c r="L19">
        <f t="shared" si="1"/>
        <v>4</v>
      </c>
      <c r="M19">
        <f t="shared" si="11"/>
        <v>1.1739977760476565</v>
      </c>
      <c r="N19">
        <f t="shared" si="12"/>
        <v>3.4423483526032248</v>
      </c>
      <c r="O19">
        <f t="shared" si="13"/>
        <v>18.465384514603524</v>
      </c>
      <c r="P19">
        <f t="shared" si="14"/>
        <v>340.97042527215962</v>
      </c>
      <c r="Q19">
        <v>8</v>
      </c>
      <c r="R19">
        <f t="shared" si="15"/>
        <v>3.4135448987172161</v>
      </c>
      <c r="S19">
        <f t="shared" si="16"/>
        <v>9.3113428464097616</v>
      </c>
      <c r="T19">
        <f t="shared" si="17"/>
        <v>13.69419714992009</v>
      </c>
      <c r="W19">
        <f t="shared" si="2"/>
        <v>13.69419714992009</v>
      </c>
      <c r="X19">
        <f t="shared" si="3"/>
        <v>82.979144808303715</v>
      </c>
    </row>
    <row r="20" spans="1:24" x14ac:dyDescent="0.25">
      <c r="A20">
        <f t="shared" si="4"/>
        <v>13</v>
      </c>
      <c r="B20">
        <v>3</v>
      </c>
      <c r="C20">
        <v>2</v>
      </c>
      <c r="D20">
        <v>0</v>
      </c>
      <c r="E20">
        <f t="shared" si="5"/>
        <v>4.0263</v>
      </c>
      <c r="F20">
        <f t="shared" si="6"/>
        <v>0.80192008339692511</v>
      </c>
      <c r="G20">
        <f t="shared" si="7"/>
        <v>0.68953492837276698</v>
      </c>
      <c r="H20">
        <f t="shared" si="0"/>
        <v>43.593305686463566</v>
      </c>
      <c r="I20">
        <f t="shared" si="8"/>
        <v>87.186611372927132</v>
      </c>
      <c r="J20">
        <f t="shared" si="9"/>
        <v>0.44774995348880969</v>
      </c>
      <c r="K20">
        <f t="shared" si="10"/>
        <v>0</v>
      </c>
      <c r="L20">
        <f t="shared" si="1"/>
        <v>0</v>
      </c>
      <c r="M20">
        <f t="shared" si="11"/>
        <v>1.1208525871869914</v>
      </c>
      <c r="N20">
        <f t="shared" si="12"/>
        <v>3.2801403567897589</v>
      </c>
      <c r="O20">
        <f t="shared" si="13"/>
        <v>0</v>
      </c>
      <c r="P20">
        <f t="shared" si="14"/>
        <v>0</v>
      </c>
      <c r="R20">
        <f t="shared" si="15"/>
        <v>3.0465437294123898</v>
      </c>
      <c r="S20">
        <f t="shared" si="16"/>
        <v>0</v>
      </c>
      <c r="T20">
        <f t="shared" si="17"/>
        <v>0</v>
      </c>
      <c r="W20">
        <f t="shared" si="2"/>
        <v>0</v>
      </c>
      <c r="X20">
        <f t="shared" si="3"/>
        <v>87.186611372927132</v>
      </c>
    </row>
    <row r="21" spans="1:24" x14ac:dyDescent="0.25">
      <c r="A21">
        <f t="shared" si="4"/>
        <v>14</v>
      </c>
      <c r="B21">
        <v>3</v>
      </c>
      <c r="C21">
        <v>2</v>
      </c>
      <c r="D21">
        <v>1</v>
      </c>
      <c r="E21">
        <f t="shared" si="5"/>
        <v>4.0263</v>
      </c>
      <c r="F21">
        <f t="shared" si="6"/>
        <v>0.86360624365822702</v>
      </c>
      <c r="G21">
        <f t="shared" si="7"/>
        <v>0.71556421225838485</v>
      </c>
      <c r="H21">
        <f t="shared" si="0"/>
        <v>45.689457501248533</v>
      </c>
      <c r="I21">
        <f t="shared" si="8"/>
        <v>91.378915002497067</v>
      </c>
      <c r="J21">
        <f t="shared" si="9"/>
        <v>0.46465208588206808</v>
      </c>
      <c r="K21">
        <f t="shared" si="10"/>
        <v>0</v>
      </c>
      <c r="L21">
        <f t="shared" si="1"/>
        <v>0</v>
      </c>
      <c r="M21">
        <f t="shared" si="11"/>
        <v>1.0714921970165898</v>
      </c>
      <c r="N21">
        <f t="shared" si="12"/>
        <v>3.135479155439878</v>
      </c>
      <c r="O21">
        <f t="shared" si="13"/>
        <v>0</v>
      </c>
      <c r="P21">
        <f t="shared" si="14"/>
        <v>0</v>
      </c>
      <c r="R21">
        <f t="shared" si="15"/>
        <v>2.7285277813493098</v>
      </c>
      <c r="S21">
        <f t="shared" si="16"/>
        <v>0</v>
      </c>
      <c r="T21">
        <f t="shared" si="17"/>
        <v>0</v>
      </c>
      <c r="W21">
        <f t="shared" si="2"/>
        <v>0</v>
      </c>
      <c r="X21">
        <f t="shared" si="3"/>
        <v>91.378915002497067</v>
      </c>
    </row>
    <row r="22" spans="1:24" x14ac:dyDescent="0.25">
      <c r="A22">
        <f t="shared" si="4"/>
        <v>16</v>
      </c>
      <c r="B22">
        <v>4</v>
      </c>
      <c r="C22">
        <v>0</v>
      </c>
      <c r="D22">
        <v>0</v>
      </c>
      <c r="E22">
        <f t="shared" si="5"/>
        <v>4.0263</v>
      </c>
      <c r="F22">
        <f t="shared" si="6"/>
        <v>0.98697856418083096</v>
      </c>
      <c r="G22">
        <f t="shared" si="7"/>
        <v>0.76497032014504629</v>
      </c>
      <c r="H22">
        <f t="shared" si="0"/>
        <v>49.904351636086169</v>
      </c>
      <c r="I22">
        <f t="shared" si="8"/>
        <v>99.808703272172338</v>
      </c>
      <c r="J22">
        <f t="shared" si="9"/>
        <v>0.4967339741201599</v>
      </c>
      <c r="K22">
        <f t="shared" si="10"/>
        <v>4</v>
      </c>
      <c r="L22">
        <f t="shared" si="1"/>
        <v>4</v>
      </c>
      <c r="M22">
        <f t="shared" si="11"/>
        <v>0.98479299579840873</v>
      </c>
      <c r="N22">
        <f t="shared" si="12"/>
        <v>2.8900164366274526</v>
      </c>
      <c r="O22">
        <f t="shared" si="13"/>
        <v>15.499237729703445</v>
      </c>
      <c r="P22">
        <f t="shared" si="14"/>
        <v>240.22637020186281</v>
      </c>
      <c r="Q22">
        <v>6</v>
      </c>
      <c r="R22">
        <f t="shared" si="15"/>
        <v>2.201257672233258</v>
      </c>
      <c r="S22">
        <f t="shared" si="16"/>
        <v>3.1728008428775847</v>
      </c>
      <c r="T22">
        <f t="shared" si="17"/>
        <v>4.6662399802571111</v>
      </c>
      <c r="W22">
        <f t="shared" si="2"/>
        <v>4.6662399802571111</v>
      </c>
      <c r="X22">
        <f t="shared" si="3"/>
        <v>99.808703272172338</v>
      </c>
    </row>
    <row r="23" spans="1:24" x14ac:dyDescent="0.25">
      <c r="A23">
        <f t="shared" si="4"/>
        <v>17</v>
      </c>
      <c r="B23">
        <v>3</v>
      </c>
      <c r="C23">
        <v>2</v>
      </c>
      <c r="D23">
        <v>2</v>
      </c>
      <c r="E23">
        <f t="shared" si="5"/>
        <v>4.0263</v>
      </c>
      <c r="F23">
        <f t="shared" si="6"/>
        <v>1.0486647244421328</v>
      </c>
      <c r="G23">
        <f t="shared" si="7"/>
        <v>0.78851335760514585</v>
      </c>
      <c r="H23">
        <f t="shared" si="0"/>
        <v>52.046798692131532</v>
      </c>
      <c r="I23">
        <f t="shared" si="8"/>
        <v>104.09359738426306</v>
      </c>
      <c r="J23">
        <f t="shared" si="9"/>
        <v>0.51202166078256228</v>
      </c>
      <c r="K23">
        <f t="shared" si="10"/>
        <v>0</v>
      </c>
      <c r="L23">
        <f t="shared" si="1"/>
        <v>0</v>
      </c>
      <c r="M23">
        <f t="shared" si="11"/>
        <v>0.94731022584497016</v>
      </c>
      <c r="N23">
        <f t="shared" si="12"/>
        <v>2.7855874916990837</v>
      </c>
      <c r="O23">
        <f t="shared" si="13"/>
        <v>0</v>
      </c>
      <c r="P23">
        <f t="shared" si="14"/>
        <v>0</v>
      </c>
      <c r="R23">
        <f t="shared" si="15"/>
        <v>1.9783332545937904</v>
      </c>
      <c r="S23">
        <f t="shared" si="16"/>
        <v>0</v>
      </c>
      <c r="T23">
        <f t="shared" si="17"/>
        <v>0</v>
      </c>
      <c r="W23">
        <f t="shared" si="2"/>
        <v>0</v>
      </c>
      <c r="X23">
        <f t="shared" si="3"/>
        <v>104.09359738426306</v>
      </c>
    </row>
    <row r="24" spans="1:24" x14ac:dyDescent="0.25">
      <c r="A24">
        <f t="shared" si="4"/>
        <v>17</v>
      </c>
      <c r="B24">
        <v>4</v>
      </c>
      <c r="C24">
        <v>1</v>
      </c>
      <c r="D24">
        <v>0</v>
      </c>
      <c r="E24">
        <f t="shared" si="5"/>
        <v>4.0263</v>
      </c>
      <c r="F24">
        <f t="shared" si="6"/>
        <v>1.0486647244421328</v>
      </c>
      <c r="G24">
        <f t="shared" si="7"/>
        <v>0.78851335760514585</v>
      </c>
      <c r="H24">
        <f t="shared" si="0"/>
        <v>52.046798692131532</v>
      </c>
      <c r="I24">
        <f t="shared" si="8"/>
        <v>104.09359738426306</v>
      </c>
      <c r="J24">
        <f t="shared" si="9"/>
        <v>0.51202166078256228</v>
      </c>
      <c r="K24">
        <f t="shared" si="10"/>
        <v>0</v>
      </c>
      <c r="L24">
        <f t="shared" si="1"/>
        <v>0</v>
      </c>
      <c r="M24">
        <f t="shared" si="11"/>
        <v>0.94731022584497016</v>
      </c>
      <c r="N24">
        <f t="shared" si="12"/>
        <v>2.7855874916990837</v>
      </c>
      <c r="O24">
        <f t="shared" si="13"/>
        <v>0</v>
      </c>
      <c r="P24">
        <f t="shared" si="14"/>
        <v>0</v>
      </c>
      <c r="R24">
        <f t="shared" si="15"/>
        <v>1.9783332545937904</v>
      </c>
      <c r="S24">
        <f t="shared" si="16"/>
        <v>0</v>
      </c>
      <c r="T24">
        <f t="shared" si="17"/>
        <v>0</v>
      </c>
      <c r="W24">
        <f t="shared" si="2"/>
        <v>0</v>
      </c>
      <c r="X24">
        <f t="shared" si="3"/>
        <v>104.09359738426306</v>
      </c>
    </row>
    <row r="25" spans="1:24" x14ac:dyDescent="0.25">
      <c r="A25">
        <f t="shared" si="4"/>
        <v>18</v>
      </c>
      <c r="B25">
        <v>3</v>
      </c>
      <c r="C25">
        <v>3</v>
      </c>
      <c r="D25">
        <v>0</v>
      </c>
      <c r="E25">
        <f t="shared" si="5"/>
        <v>4.0263</v>
      </c>
      <c r="F25">
        <f t="shared" si="6"/>
        <v>1.1103508847034349</v>
      </c>
      <c r="G25">
        <f t="shared" si="7"/>
        <v>0.81137355117150967</v>
      </c>
      <c r="H25">
        <f t="shared" si="0"/>
        <v>54.230348976602059</v>
      </c>
      <c r="I25">
        <f t="shared" si="8"/>
        <v>108.46069795320412</v>
      </c>
      <c r="J25">
        <f t="shared" si="9"/>
        <v>0.52686594231916206</v>
      </c>
      <c r="K25">
        <f t="shared" si="10"/>
        <v>0</v>
      </c>
      <c r="L25">
        <f t="shared" si="1"/>
        <v>0</v>
      </c>
      <c r="M25">
        <f t="shared" si="11"/>
        <v>0.9134496786726598</v>
      </c>
      <c r="N25">
        <f t="shared" si="12"/>
        <v>2.69134641031998</v>
      </c>
      <c r="O25">
        <f t="shared" si="13"/>
        <v>0</v>
      </c>
      <c r="P25">
        <f t="shared" si="14"/>
        <v>0</v>
      </c>
      <c r="R25">
        <f t="shared" si="15"/>
        <v>1.7757981847791715</v>
      </c>
      <c r="S25">
        <f t="shared" si="16"/>
        <v>0</v>
      </c>
      <c r="T25">
        <f t="shared" si="17"/>
        <v>0</v>
      </c>
      <c r="W25">
        <f t="shared" si="2"/>
        <v>0</v>
      </c>
      <c r="X25">
        <f t="shared" si="3"/>
        <v>108.46069795320412</v>
      </c>
    </row>
    <row r="26" spans="1:24" x14ac:dyDescent="0.25">
      <c r="A26">
        <f t="shared" si="4"/>
        <v>18</v>
      </c>
      <c r="B26">
        <v>4</v>
      </c>
      <c r="C26">
        <v>1</v>
      </c>
      <c r="D26">
        <v>1</v>
      </c>
      <c r="E26">
        <f t="shared" si="5"/>
        <v>4.0263</v>
      </c>
      <c r="F26">
        <f t="shared" si="6"/>
        <v>1.1103508847034349</v>
      </c>
      <c r="G26">
        <f t="shared" si="7"/>
        <v>0.81137355117150967</v>
      </c>
      <c r="H26">
        <f t="shared" si="0"/>
        <v>54.230348976602059</v>
      </c>
      <c r="I26">
        <f t="shared" si="8"/>
        <v>108.46069795320412</v>
      </c>
      <c r="J26">
        <f t="shared" si="9"/>
        <v>0.52686594231916206</v>
      </c>
      <c r="K26">
        <f t="shared" si="10"/>
        <v>0</v>
      </c>
      <c r="L26">
        <f t="shared" si="1"/>
        <v>0</v>
      </c>
      <c r="M26">
        <f t="shared" si="11"/>
        <v>0.9134496786726598</v>
      </c>
      <c r="N26">
        <f t="shared" si="12"/>
        <v>2.69134641031998</v>
      </c>
      <c r="O26">
        <f t="shared" si="13"/>
        <v>0</v>
      </c>
      <c r="P26">
        <f t="shared" si="14"/>
        <v>0</v>
      </c>
      <c r="R26">
        <f t="shared" si="15"/>
        <v>1.7757981847791715</v>
      </c>
      <c r="S26">
        <f t="shared" si="16"/>
        <v>0</v>
      </c>
      <c r="T26">
        <f t="shared" si="17"/>
        <v>0</v>
      </c>
      <c r="W26">
        <f t="shared" si="2"/>
        <v>0</v>
      </c>
      <c r="X26">
        <f t="shared" si="3"/>
        <v>108.46069795320412</v>
      </c>
    </row>
    <row r="27" spans="1:24" x14ac:dyDescent="0.25">
      <c r="A27">
        <f t="shared" si="4"/>
        <v>19</v>
      </c>
      <c r="B27">
        <v>3</v>
      </c>
      <c r="C27">
        <v>3</v>
      </c>
      <c r="D27">
        <v>1</v>
      </c>
      <c r="E27">
        <f t="shared" si="5"/>
        <v>4.0263</v>
      </c>
      <c r="F27">
        <f t="shared" si="6"/>
        <v>1.1720370449647368</v>
      </c>
      <c r="G27">
        <f t="shared" si="7"/>
        <v>0.83360708008005346</v>
      </c>
      <c r="H27">
        <f t="shared" si="0"/>
        <v>56.471075227302549</v>
      </c>
      <c r="I27">
        <f t="shared" si="8"/>
        <v>112.9421504546051</v>
      </c>
      <c r="J27">
        <f t="shared" si="9"/>
        <v>0.54130329875328143</v>
      </c>
      <c r="K27">
        <f t="shared" si="10"/>
        <v>4</v>
      </c>
      <c r="L27">
        <f t="shared" si="1"/>
        <v>-4</v>
      </c>
      <c r="M27">
        <f t="shared" si="11"/>
        <v>0.88291807408927614</v>
      </c>
      <c r="N27">
        <f t="shared" si="12"/>
        <v>2.6060300007593833</v>
      </c>
      <c r="O27">
        <f t="shared" si="13"/>
        <v>-6.8924477066804286</v>
      </c>
      <c r="P27">
        <f t="shared" si="14"/>
        <v>47.505835389324297</v>
      </c>
      <c r="Q27">
        <v>24</v>
      </c>
      <c r="R27">
        <f t="shared" si="15"/>
        <v>1.5897460940888726</v>
      </c>
      <c r="S27">
        <f t="shared" si="16"/>
        <v>1.8125331901585737</v>
      </c>
      <c r="T27">
        <f t="shared" si="17"/>
        <v>2.6656935799948109</v>
      </c>
      <c r="W27">
        <f t="shared" si="2"/>
        <v>2.6656935799948109</v>
      </c>
      <c r="X27">
        <f t="shared" si="3"/>
        <v>112.9421504546051</v>
      </c>
    </row>
    <row r="28" spans="1:24" x14ac:dyDescent="0.25">
      <c r="A28">
        <f t="shared" si="4"/>
        <v>20</v>
      </c>
      <c r="B28">
        <v>4</v>
      </c>
      <c r="C28">
        <v>2</v>
      </c>
      <c r="D28">
        <v>0</v>
      </c>
      <c r="E28">
        <f t="shared" si="5"/>
        <v>4.0263</v>
      </c>
      <c r="F28">
        <f t="shared" si="6"/>
        <v>1.2337232052260387</v>
      </c>
      <c r="G28">
        <f t="shared" si="7"/>
        <v>0.8552628183070502</v>
      </c>
      <c r="H28">
        <f t="shared" si="0"/>
        <v>58.788781954146742</v>
      </c>
      <c r="I28">
        <f t="shared" si="8"/>
        <v>117.57756390829348</v>
      </c>
      <c r="J28">
        <f t="shared" si="9"/>
        <v>0.55536546643314944</v>
      </c>
      <c r="K28">
        <f t="shared" si="10"/>
        <v>4</v>
      </c>
      <c r="L28">
        <f t="shared" si="1"/>
        <v>4</v>
      </c>
      <c r="M28">
        <f t="shared" si="11"/>
        <v>0.85539788831421149</v>
      </c>
      <c r="N28">
        <f t="shared" si="12"/>
        <v>2.5285390504483187</v>
      </c>
      <c r="O28">
        <f t="shared" si="13"/>
        <v>13.535747755050121</v>
      </c>
      <c r="P28">
        <f t="shared" si="14"/>
        <v>183.21646728834438</v>
      </c>
      <c r="Q28">
        <v>24</v>
      </c>
      <c r="R28">
        <f t="shared" si="15"/>
        <v>1.4168490658652382</v>
      </c>
      <c r="S28">
        <f t="shared" si="16"/>
        <v>6.2301619326868733</v>
      </c>
      <c r="T28">
        <f t="shared" si="17"/>
        <v>9.1627026508896634</v>
      </c>
      <c r="W28">
        <f t="shared" si="2"/>
        <v>9.1627026508896634</v>
      </c>
      <c r="X28">
        <f t="shared" si="3"/>
        <v>117.57756390829348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NaCl</vt:lpstr>
      <vt:lpstr>LiF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andrezio barros</dc:creator>
  <cp:lastModifiedBy>Andrezio</cp:lastModifiedBy>
  <dcterms:created xsi:type="dcterms:W3CDTF">2015-09-27T22:15:45Z</dcterms:created>
  <dcterms:modified xsi:type="dcterms:W3CDTF">2017-07-25T00:17:40Z</dcterms:modified>
</cp:coreProperties>
</file>